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36" activeTab="0"/>
  </bookViews>
  <sheets>
    <sheet name="Rekapitulace stavby" sheetId="1" r:id="rId1"/>
    <sheet name="24_2019 - Zdravotně techn..." sheetId="2" r:id="rId2"/>
    <sheet name="Pokyny pro vyplnění" sheetId="3" r:id="rId3"/>
  </sheets>
  <definedNames>
    <definedName name="_xlnm._FilterDatabase" localSheetId="1" hidden="1">'24_2019 - Zdravotně techn...'!$C$96:$K$575</definedName>
    <definedName name="_xlnm.Print_Area" localSheetId="1">'24_2019 - Zdravotně techn...'!$C$4:$J$41,'24_2019 - Zdravotně techn...'!$C$47:$J$76,'24_2019 - Zdravotně techn...'!$C$82:$K$575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'24_2019 - Zdravotně techn...'!$96:$96</definedName>
  </definedNames>
  <calcPr calcId="162913"/>
</workbook>
</file>

<file path=xl/sharedStrings.xml><?xml version="1.0" encoding="utf-8"?>
<sst xmlns="http://schemas.openxmlformats.org/spreadsheetml/2006/main" count="5172" uniqueCount="997">
  <si>
    <t>Export Komplet</t>
  </si>
  <si>
    <t>VZ</t>
  </si>
  <si>
    <t>2.0</t>
  </si>
  <si>
    <t>ZAMOK</t>
  </si>
  <si>
    <t>False</t>
  </si>
  <si>
    <t>{8177852e-1966-4c8d-8abc-d468a312115b}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</si>
  <si>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</si>
  <si>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</si>
  <si>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</si>
  <si>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</si>
  <si>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</si>
  <si>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</si>
  <si>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</si>
  <si>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</si>
  <si>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24_2019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</si>
  <si>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</si>
  <si>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</si>
  <si>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Zpracování PD-Rekonstrukce Městké knihovny FM</t>
  </si>
  <si>
    <t>KSO:</t>
  </si>
  <si>
    <t/>
  </si>
  <si>
    <t>CC-CZ:</t>
  </si>
  <si>
    <t>Místo:</t>
  </si>
  <si>
    <t xml:space="preserve"> </t>
  </si>
  <si>
    <t>Datum:</t>
  </si>
  <si>
    <t>12. 11. 2019</t>
  </si>
  <si>
    <t>Zadavatel:</t>
  </si>
  <si>
    <t>IČ:</t>
  </si>
  <si>
    <t>Statutární město FM</t>
  </si>
  <si>
    <t>DIČ:</t>
  </si>
  <si>
    <t>Uchazeč:</t>
  </si>
  <si>
    <t>Vyplň údaj</t>
  </si>
  <si>
    <t>Projektant:</t>
  </si>
  <si>
    <t>PPS KANIA s.r.o.</t>
  </si>
  <si>
    <t>True</t>
  </si>
  <si>
    <t>Zpracovatel:</t>
  </si>
  <si>
    <t>Jan Ochodnický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</si>
  <si>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</si>
  <si>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</si>
  <si>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</si>
  <si>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</si>
  <si>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</si>
  <si>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</si>
  <si>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</si>
  <si>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</si>
  <si>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</si>
  <si>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</si>
  <si>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</si>
  <si>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</si>
  <si>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</si>
  <si>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</si>
  <si>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</si>
  <si>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</si>
  <si>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</si>
  <si>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</si>
  <si>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</si>
  <si>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</si>
  <si>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</si>
  <si>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</si>
  <si>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</si>
  <si>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</si>
  <si>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</si>
  <si>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</si>
  <si>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</si>
  <si>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</si>
  <si>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</si>
  <si>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</si>
  <si>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</si>
  <si>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</si>
  <si>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</si>
  <si>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</si>
  <si>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</si>
  <si>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</si>
  <si>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</si>
  <si>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</si>
  <si>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</si>
  <si>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</si>
  <si>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Vnitřní instalace</t>
  </si>
  <si>
    <t>STA</t>
  </si>
  <si>
    <t>1</t>
  </si>
  <si>
    <t>{a169aa18-14f5-4782-bff7-bb0f1819f9c5}</t>
  </si>
  <si>
    <t>2</t>
  </si>
  <si>
    <t>/</t>
  </si>
  <si>
    <t>Zdravotně technické instalace</t>
  </si>
  <si>
    <t>Soupis</t>
  </si>
  <si>
    <t>{3fa5bcbc-c064-4ed5-85b8-bb5ee2a6c5a6}</t>
  </si>
  <si>
    <t>KRYCÍ LIST SOUPISU PRACÍ</t>
  </si>
  <si>
    <t>Objekt:</t>
  </si>
  <si>
    <t>24_2019 - Vnitřní instalace</t>
  </si>
  <si>
    <t>Soupis:</t>
  </si>
  <si>
    <t>24_2019 - Zdravotně technické instalace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</si>
  <si>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</si>
  <si>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</si>
  <si>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</si>
  <si>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</si>
  <si>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</si>
  <si>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</si>
  <si>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</si>
  <si>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</si>
  <si>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</si>
  <si>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</si>
  <si>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</si>
  <si>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</si>
  <si>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</si>
  <si>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</si>
  <si>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</si>
  <si>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</si>
  <si>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</si>
  <si>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</si>
  <si>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</si>
  <si>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</si>
  <si>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</si>
  <si>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</si>
  <si>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</si>
  <si>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</si>
  <si>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</si>
  <si>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</si>
  <si>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</si>
  <si>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</si>
  <si>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</si>
  <si>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</si>
  <si>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</si>
  <si>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</si>
  <si>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</si>
  <si>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</si>
  <si>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139711101</t>
  </si>
  <si>
    <t>Vykopávka v uzavřených prostorách s naložením výkopku na dopravní prostředek v hornině tř. 1 až 4</t>
  </si>
  <si>
    <t>m3</t>
  </si>
  <si>
    <t>CS ÚRS 2020 01</t>
  </si>
  <si>
    <t>4</t>
  </si>
  <si>
    <t>-1753150651</t>
  </si>
  <si>
    <t>P</t>
  </si>
  <si>
    <t>Poznámka k položce:
výkr.č.D.1.4.1.b-01-10</t>
  </si>
  <si>
    <t>VV</t>
  </si>
  <si>
    <t>0,6*0,6*49</t>
  </si>
  <si>
    <t>161101101</t>
  </si>
  <si>
    <t>Svislé přemístění výkopku bez naložení do dopravní nádoby avšak s vyprázdněním dopravní nádoby na hromadu nebo do dopravního prostředku z horniny tř. 1 až 4, při hloubce výkopu přes 0,5 do 2,5 m</t>
  </si>
  <si>
    <t>1752969950</t>
  </si>
  <si>
    <t>3</t>
  </si>
  <si>
    <t>167101101</t>
  </si>
  <si>
    <t>Nakládání, skládání a překládání neulehlého výkopku nebo sypaniny nakládání, množství do 100 m3, z hornin tř. 1 až 4</t>
  </si>
  <si>
    <t>-1271309593</t>
  </si>
  <si>
    <t>174101101</t>
  </si>
  <si>
    <t>Zásyp sypaninou z jakékoliv horniny s uložením výkopku ve vrstvách se zhutněním jam, šachet, rýh nebo kolem objektů v těchto vykopávkách</t>
  </si>
  <si>
    <t>2037399350</t>
  </si>
  <si>
    <t>0,6*0,15*49</t>
  </si>
  <si>
    <t>5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</si>
  <si>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</si>
  <si>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</si>
  <si>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-842594471</t>
  </si>
  <si>
    <t>0,6*0,3*(49+12)</t>
  </si>
  <si>
    <t>6</t>
  </si>
  <si>
    <t>M</t>
  </si>
  <si>
    <t>583373080</t>
  </si>
  <si>
    <t>štěrkopísek frakce 0-2 třída B</t>
  </si>
  <si>
    <t>t</t>
  </si>
  <si>
    <t>8</t>
  </si>
  <si>
    <t>265630243</t>
  </si>
  <si>
    <t>10,98*1,6</t>
  </si>
  <si>
    <t>Vodorovné konstrukce</t>
  </si>
  <si>
    <t>7</t>
  </si>
  <si>
    <t>411388621</t>
  </si>
  <si>
    <t>Zabetonování otvorů ve stropech nebo v klenbách včetně lešení, bednění, odbednění a výztuže (materiál v ceně) ze suchých směsí, tl. do 150 mm ve stropech železobetonových, tvárnicových a prefabrikovaných plochy do 0,25 m2</t>
  </si>
  <si>
    <t>kus</t>
  </si>
  <si>
    <t>1776379638</t>
  </si>
  <si>
    <t>16+12</t>
  </si>
  <si>
    <t>451573111</t>
  </si>
  <si>
    <t>Lože pod potrubí, stoky a drobné objekty v otevřeném výkopu z písku a štěrkopísku do 63 mm</t>
  </si>
  <si>
    <t>1230175920</t>
  </si>
  <si>
    <t>0,6*0,1*(49+12)</t>
  </si>
  <si>
    <t>Úpravy povrchů, podlahy a osazování výplní</t>
  </si>
  <si>
    <t>9</t>
  </si>
  <si>
    <t>612135101</t>
  </si>
  <si>
    <t>Hrubá výplň rýh maltou jakékoli šířky rýhy ve stěnách</t>
  </si>
  <si>
    <t>m2</t>
  </si>
  <si>
    <t>271658195</t>
  </si>
  <si>
    <t>(54+182+98)*0,15</t>
  </si>
  <si>
    <t>Ostatní konstrukce a práce, bourání</t>
  </si>
  <si>
    <t>10</t>
  </si>
  <si>
    <t>953941511</t>
  </si>
  <si>
    <t>Osazení drobných kovových výrobků bez jejich dodání s vysekáním kapes pro upevňovací prvky se zazděním, zabetonováním nebo zalitím věšáků pro vedení pod betonovým stropem</t>
  </si>
  <si>
    <t>-1142084858</t>
  </si>
  <si>
    <t>125+6</t>
  </si>
  <si>
    <t>11</t>
  </si>
  <si>
    <t>286156560</t>
  </si>
  <si>
    <t>instalační objímka pevná dvoušroubová HTPO DN 40</t>
  </si>
  <si>
    <t>-1374044154</t>
  </si>
  <si>
    <t>125</t>
  </si>
  <si>
    <t>12</t>
  </si>
  <si>
    <t>286156580</t>
  </si>
  <si>
    <t>instalační objímka pevná dvoušroubová HTPO DN 75</t>
  </si>
  <si>
    <t>841350043</t>
  </si>
  <si>
    <t>13</t>
  </si>
  <si>
    <t>286156620</t>
  </si>
  <si>
    <t>připevňovací matice pro HTPO</t>
  </si>
  <si>
    <t>553962326</t>
  </si>
  <si>
    <t>14</t>
  </si>
  <si>
    <t>286156630</t>
  </si>
  <si>
    <t>připevňovací šroub pro HTPO</t>
  </si>
  <si>
    <t>-856326746</t>
  </si>
  <si>
    <t>972054241</t>
  </si>
  <si>
    <t>Vybourání otvorů ve stropech nebo klenbách železobetonových bez odstranění podlahy a násypu, plochy do 0,09 m2, tl. do 150 mm</t>
  </si>
  <si>
    <t>741372826</t>
  </si>
  <si>
    <t>16</t>
  </si>
  <si>
    <t>974031142</t>
  </si>
  <si>
    <t>Vysekání rýh ve zdivu cihelném na maltu vápennou nebo vápenocementovou do hl. 70 mm a šířky do 70 mm</t>
  </si>
  <si>
    <t>m</t>
  </si>
  <si>
    <t>-686392438</t>
  </si>
  <si>
    <t>54</t>
  </si>
  <si>
    <t>17</t>
  </si>
  <si>
    <t>974031143</t>
  </si>
  <si>
    <t>Vysekání rýh ve zdivu cihelném na maltu vápennou nebo vápenocementovou do hl. 70 mm a šířky do 100 mm</t>
  </si>
  <si>
    <t>-1305662150</t>
  </si>
  <si>
    <t>182</t>
  </si>
  <si>
    <t>18</t>
  </si>
  <si>
    <t>974031164</t>
  </si>
  <si>
    <t>Vysekání rýh ve zdivu cihelném na maltu vápennou nebo vápenocementovou do hl. 150 mm a šířky do 150 mm</t>
  </si>
  <si>
    <t>-18494603</t>
  </si>
  <si>
    <t>98</t>
  </si>
  <si>
    <t>997</t>
  </si>
  <si>
    <t>Přesun sutě</t>
  </si>
  <si>
    <t>19</t>
  </si>
  <si>
    <t>997013151</t>
  </si>
  <si>
    <t>Vnitrostaveništní doprava suti a vybouraných hmot vodorovně do 50 m svisle s omezením mechanizace pro budovy a haly výšky do 6 m</t>
  </si>
  <si>
    <t>-2132486051</t>
  </si>
  <si>
    <t>7,668</t>
  </si>
  <si>
    <t>20</t>
  </si>
  <si>
    <t>997013509</t>
  </si>
  <si>
    <t>Odvoz suti a vybouraných hmot na skládku nebo meziskládku se složením, na vzdálenost Příplatek k ceně za každý další i započatý 1 km přes 1 km</t>
  </si>
  <si>
    <t>-1379184434</t>
  </si>
  <si>
    <t>997013511</t>
  </si>
  <si>
    <t>Odvoz suti a vybouraných hmot z meziskládky na skládku s naložením a se složením, na vzdálenost do 1 km</t>
  </si>
  <si>
    <t>-1768507668</t>
  </si>
  <si>
    <t>22</t>
  </si>
  <si>
    <t>997013831</t>
  </si>
  <si>
    <t>Poplatek za uložení stavebního odpadu na skládce (skládkovné) směsného</t>
  </si>
  <si>
    <t>-1735432355</t>
  </si>
  <si>
    <t>PSV</t>
  </si>
  <si>
    <t>Práce a dodávky PSV</t>
  </si>
  <si>
    <t>721</t>
  </si>
  <si>
    <t>Zdravotechnika - vnitřní kanalizace</t>
  </si>
  <si>
    <t>23</t>
  </si>
  <si>
    <t>721110806</t>
  </si>
  <si>
    <t>Demontáž potrubí z kameninových trub normálních nebo kyselinovzdorných přes 100 do DN 200</t>
  </si>
  <si>
    <t>1794134048</t>
  </si>
  <si>
    <t>7+26+16</t>
  </si>
  <si>
    <t>24</t>
  </si>
  <si>
    <t>721171803</t>
  </si>
  <si>
    <t>Demontáž potrubí z novodurových trub odpadních nebo připojovacích do D 75</t>
  </si>
  <si>
    <t>1902460348</t>
  </si>
  <si>
    <t>6+4+131+48</t>
  </si>
  <si>
    <t>25</t>
  </si>
  <si>
    <t>721171808</t>
  </si>
  <si>
    <t>Demontáž potrubí z novodurových trub odpadních nebo připojovacích přes 75 do D 114</t>
  </si>
  <si>
    <t>-82168729</t>
  </si>
  <si>
    <t>68+4+26</t>
  </si>
  <si>
    <t>26</t>
  </si>
  <si>
    <t>721171915</t>
  </si>
  <si>
    <t>Opravy odpadního potrubí plastového propojení dosavadního potrubí DN 110</t>
  </si>
  <si>
    <t>-175116065</t>
  </si>
  <si>
    <t>27</t>
  </si>
  <si>
    <t>721171917</t>
  </si>
  <si>
    <t>Opravy odpadního potrubí plastového propojení dosavadního potrubí DN 160</t>
  </si>
  <si>
    <t>-914173894</t>
  </si>
  <si>
    <t>28</t>
  </si>
  <si>
    <t>592270000</t>
  </si>
  <si>
    <t>žlab odvodňovací polymerbetonový se spádem dna 0,5%, 1000x130x155/160 mm</t>
  </si>
  <si>
    <t>32</t>
  </si>
  <si>
    <t>1234968217</t>
  </si>
  <si>
    <t>29</t>
  </si>
  <si>
    <t>592270250</t>
  </si>
  <si>
    <t>vpust žlabová krátký tvar odvodňovací H=355mm těsný odtok DN100  50 x 13 x 35,5 cm</t>
  </si>
  <si>
    <t>-1595897823</t>
  </si>
  <si>
    <t>30</t>
  </si>
  <si>
    <t>592270270</t>
  </si>
  <si>
    <t>čelo plné na začátek a konec odvodňovacího žlabu polymerický beton všechny stavební výšky</t>
  </si>
  <si>
    <t>1038712909</t>
  </si>
  <si>
    <t>2+2</t>
  </si>
  <si>
    <t>31</t>
  </si>
  <si>
    <t>721173401</t>
  </si>
  <si>
    <t>Potrubí z plastových trub PVC SN4 svodné (ležaté) DN 110</t>
  </si>
  <si>
    <t>742414319</t>
  </si>
  <si>
    <t>7+12</t>
  </si>
  <si>
    <t>721173402</t>
  </si>
  <si>
    <t>Potrubí z plastových trub PVC SN4 svodné (ležaté) DN 125</t>
  </si>
  <si>
    <t>-1729194518</t>
  </si>
  <si>
    <t>33</t>
  </si>
  <si>
    <t>721173403</t>
  </si>
  <si>
    <t>Potrubí z plastových trub PVC SN4 svodné (ležaté) DN 160</t>
  </si>
  <si>
    <t>1962393579</t>
  </si>
  <si>
    <t>34</t>
  </si>
  <si>
    <t>721174004</t>
  </si>
  <si>
    <t>Potrubí z plastových trub polypropylenové svodné (ležaté) DN 70</t>
  </si>
  <si>
    <t>1261143328</t>
  </si>
  <si>
    <t>35</t>
  </si>
  <si>
    <t>721174024</t>
  </si>
  <si>
    <t>Potrubí z plastových trub polypropylenové odpadní (svislé) DN 70</t>
  </si>
  <si>
    <t>1261460807</t>
  </si>
  <si>
    <t>36</t>
  </si>
  <si>
    <t>721174025</t>
  </si>
  <si>
    <t>Potrubí z plastových trub polypropylenové odpadní (svislé) DN 100</t>
  </si>
  <si>
    <t>-1601818375</t>
  </si>
  <si>
    <t>68</t>
  </si>
  <si>
    <t>37</t>
  </si>
  <si>
    <t>721174026</t>
  </si>
  <si>
    <t>Potrubí z plastových trub polypropylenové odpadní (svislé) DN 125</t>
  </si>
  <si>
    <t>1638492635</t>
  </si>
  <si>
    <t>38</t>
  </si>
  <si>
    <t>721174042</t>
  </si>
  <si>
    <t>Potrubí z plastových trub polypropylenové připojovací DN 32</t>
  </si>
  <si>
    <t>-302953243</t>
  </si>
  <si>
    <t>39</t>
  </si>
  <si>
    <t>721174043</t>
  </si>
  <si>
    <t>Potrubí z plastových trub polypropylenové připojovací DN 50</t>
  </si>
  <si>
    <t>1567182071</t>
  </si>
  <si>
    <t>48</t>
  </si>
  <si>
    <t>40</t>
  </si>
  <si>
    <t>721174045</t>
  </si>
  <si>
    <t>Potrubí z plastových trub polypropylenové připojovací DN 100</t>
  </si>
  <si>
    <t>2124386606</t>
  </si>
  <si>
    <t>41</t>
  </si>
  <si>
    <t>721194105</t>
  </si>
  <si>
    <t>Vyměření přípojek na potrubí vyvedení a upevnění odpadních výpustek DN 50</t>
  </si>
  <si>
    <t>-1211994662</t>
  </si>
  <si>
    <t>42</t>
  </si>
  <si>
    <t>721194109</t>
  </si>
  <si>
    <t>Vyměření přípojek na potrubí vyvedení a upevnění odpadních výpustek DN 100</t>
  </si>
  <si>
    <t>-746252467</t>
  </si>
  <si>
    <t>43</t>
  </si>
  <si>
    <t>721211422</t>
  </si>
  <si>
    <t>Podlahové vpusti se svislým odtokem DN 50/75/110 mřížka nerez 138x138</t>
  </si>
  <si>
    <t>1695449370</t>
  </si>
  <si>
    <t>44</t>
  </si>
  <si>
    <t>721273153</t>
  </si>
  <si>
    <t xml:space="preserve">Ventilační hlavice z polypropylenu (PP) DN 110 </t>
  </si>
  <si>
    <t>232869796</t>
  </si>
  <si>
    <t>45</t>
  </si>
  <si>
    <t>721274121</t>
  </si>
  <si>
    <t>Ventily přivzdušňovací odpadních potrubí vnitřní od DN 32 do DN 50</t>
  </si>
  <si>
    <t>793095969</t>
  </si>
  <si>
    <t>46</t>
  </si>
  <si>
    <t>721274122</t>
  </si>
  <si>
    <t>Ventily přivzdušňovací odpadních potrubí vnitřní DN 75</t>
  </si>
  <si>
    <t>846876051</t>
  </si>
  <si>
    <t>47</t>
  </si>
  <si>
    <t>721274124</t>
  </si>
  <si>
    <t>Ventily přivzdušňovací odpadních potrubí vnitřní DN 110</t>
  </si>
  <si>
    <t>-903123925</t>
  </si>
  <si>
    <t>562456030</t>
  </si>
  <si>
    <t>mřížka větrací plast 200x200 bílá se síťovinou</t>
  </si>
  <si>
    <t>-1394034827</t>
  </si>
  <si>
    <t>2+1+2</t>
  </si>
  <si>
    <t>49</t>
  </si>
  <si>
    <t>551618410</t>
  </si>
  <si>
    <t>vtok se zápachovou uzávěrkou DN 32 - odvod kondenzátu</t>
  </si>
  <si>
    <t>-1125642634</t>
  </si>
  <si>
    <t>50</t>
  </si>
  <si>
    <t>551618400</t>
  </si>
  <si>
    <t>vtok s fixační objímkou DN40 6/4"</t>
  </si>
  <si>
    <t>1024559625</t>
  </si>
  <si>
    <t>51</t>
  </si>
  <si>
    <t>721290111</t>
  </si>
  <si>
    <t>Zkouška těsnosti kanalizace v objektech vodou do DN 125</t>
  </si>
  <si>
    <t>-1687564058</t>
  </si>
  <si>
    <t>7+26+6+4+68+4+131+48+26+12</t>
  </si>
  <si>
    <t>52</t>
  </si>
  <si>
    <t>721290112</t>
  </si>
  <si>
    <t>Zkouška těsnosti kanalizace v objektech vodou DN 150 nebo DN 200</t>
  </si>
  <si>
    <t>53272589</t>
  </si>
  <si>
    <t>53</t>
  </si>
  <si>
    <t>725980123</t>
  </si>
  <si>
    <t>Dvířka 15/30</t>
  </si>
  <si>
    <t>1640716785</t>
  </si>
  <si>
    <t>3+3</t>
  </si>
  <si>
    <t>721290822</t>
  </si>
  <si>
    <t>Vnitrostaveništní přemístění vybouraných (demontovaných) hmot vnitřní kanalizace vodorovně do 100 m v objektech výšky přes 6 do 12 m</t>
  </si>
  <si>
    <t>-1920957239</t>
  </si>
  <si>
    <t>2,026</t>
  </si>
  <si>
    <t>55</t>
  </si>
  <si>
    <t>998721102</t>
  </si>
  <si>
    <t>Přesun hmot pro vnitřní kanalizace stanovený z hmotnosti přesunovaného materiálu vodorovná dopravní vzdálenost do 50 m v objektech výšky přes 6 do 12 m</t>
  </si>
  <si>
    <t>-771112363</t>
  </si>
  <si>
    <t>722</t>
  </si>
  <si>
    <t>Zdravotechnika - vnitřní vodovod</t>
  </si>
  <si>
    <t>56</t>
  </si>
  <si>
    <t>722130802</t>
  </si>
  <si>
    <t>Demontáž potrubí z ocelových trubek pozinkovaných závitových přes 25 do DN 40</t>
  </si>
  <si>
    <t>2009950644</t>
  </si>
  <si>
    <t>32+42</t>
  </si>
  <si>
    <t>57</t>
  </si>
  <si>
    <t>722170801</t>
  </si>
  <si>
    <t>Demontáž rozvodů vody z plastů do D 25 mm</t>
  </si>
  <si>
    <t>-1053153296</t>
  </si>
  <si>
    <t>188</t>
  </si>
  <si>
    <t>58</t>
  </si>
  <si>
    <t>722170804</t>
  </si>
  <si>
    <t>Demontáž rozvodů vody z plastů přes 25 do D 50 mm</t>
  </si>
  <si>
    <t>-443444307</t>
  </si>
  <si>
    <t>72</t>
  </si>
  <si>
    <t>59</t>
  </si>
  <si>
    <t>722140105</t>
  </si>
  <si>
    <t>Potrubí z ocelových trubek z ušlechtilé oceli spojované lisováním (mapress) DN 32</t>
  </si>
  <si>
    <t>-752039142</t>
  </si>
  <si>
    <t>60</t>
  </si>
  <si>
    <t>722140106</t>
  </si>
  <si>
    <t>Potrubí z ocelových trubek z ušlechtilé oceli spojované lisováním (mapress) DN 40</t>
  </si>
  <si>
    <t>1605831231</t>
  </si>
  <si>
    <t>61</t>
  </si>
  <si>
    <t>722181114</t>
  </si>
  <si>
    <t>Ochrana potrubí plstěnými pásy DN 32 a DN 40</t>
  </si>
  <si>
    <t>-1298047399</t>
  </si>
  <si>
    <t>6+24</t>
  </si>
  <si>
    <t>62</t>
  </si>
  <si>
    <t>722176112</t>
  </si>
  <si>
    <t>Montáž potrubí z plastových trub svařovaných polyfuzně D přes 16 do 20 mm</t>
  </si>
  <si>
    <t>-490070184</t>
  </si>
  <si>
    <t>63</t>
  </si>
  <si>
    <t>286151330</t>
  </si>
  <si>
    <t>trubka tlaková PP-RCT řada PN 16 20 x 2,3 x 4000 mm</t>
  </si>
  <si>
    <t>1051011000</t>
  </si>
  <si>
    <t>64</t>
  </si>
  <si>
    <t>722176113</t>
  </si>
  <si>
    <t>Montáž potrubí z plastových trub svařovaných polyfuzně D přes 20 do 25 mm</t>
  </si>
  <si>
    <t>-497161138</t>
  </si>
  <si>
    <t>65</t>
  </si>
  <si>
    <t>286151350</t>
  </si>
  <si>
    <t>trubka tlaková PP-RCT řada PN 16 25 x 2,8 x 4000 mm</t>
  </si>
  <si>
    <t>-27426902</t>
  </si>
  <si>
    <t>66</t>
  </si>
  <si>
    <t>722176114</t>
  </si>
  <si>
    <t>Montáž potrubí z plastových trub svařovaných polyfuzně D přes 25 do 32 mm</t>
  </si>
  <si>
    <t>-1209467637</t>
  </si>
  <si>
    <t>67</t>
  </si>
  <si>
    <t>286151380</t>
  </si>
  <si>
    <t>trubka tlaková PP-RCT řada PN 16 32 x 3,6 x 4000 mm</t>
  </si>
  <si>
    <t>1346953923</t>
  </si>
  <si>
    <t>722176115</t>
  </si>
  <si>
    <t>Montáž potrubí z plastových trub svařovaných polyfuzně D přes 32 do 40 mm</t>
  </si>
  <si>
    <t>-1685178319</t>
  </si>
  <si>
    <t>69</t>
  </si>
  <si>
    <t>286151400</t>
  </si>
  <si>
    <t>trubka tlaková PPR-CT řada PN 16 40 x 4,5 x 4000 mm</t>
  </si>
  <si>
    <t>939927349</t>
  </si>
  <si>
    <t>70</t>
  </si>
  <si>
    <t>283771420</t>
  </si>
  <si>
    <t>izolace tepelná potrubí z pěnového polyetylenu 20 x 13 mm</t>
  </si>
  <si>
    <t>554758567</t>
  </si>
  <si>
    <t>71</t>
  </si>
  <si>
    <t>283771120</t>
  </si>
  <si>
    <t>izolace tepelná potrubí z pěnového polyetylenu 28 x 13 mm</t>
  </si>
  <si>
    <t>460208930</t>
  </si>
  <si>
    <t>283770520</t>
  </si>
  <si>
    <t>izolace tepelná potrubí z pěnového polyetylenu 32 x 13 mm</t>
  </si>
  <si>
    <t>762968495</t>
  </si>
  <si>
    <t>73</t>
  </si>
  <si>
    <t>283770580</t>
  </si>
  <si>
    <t>izolace tepelná potrubí z pěnového polyetylenu 40 x 13 mm</t>
  </si>
  <si>
    <t>721581685</t>
  </si>
  <si>
    <t>74</t>
  </si>
  <si>
    <t>722182011</t>
  </si>
  <si>
    <t>Podpůrný žlab pro potrubí průměru D 20</t>
  </si>
  <si>
    <t>232918716</t>
  </si>
  <si>
    <t>75</t>
  </si>
  <si>
    <t>722182012</t>
  </si>
  <si>
    <t>Podpůrný žlab pro potrubí průměru D 25</t>
  </si>
  <si>
    <t>-1948250571</t>
  </si>
  <si>
    <t>76</t>
  </si>
  <si>
    <t>722182013</t>
  </si>
  <si>
    <t>Podpůrný žlab pro potrubí průměru D 32</t>
  </si>
  <si>
    <t>-1907862460</t>
  </si>
  <si>
    <t>77</t>
  </si>
  <si>
    <t>722182014</t>
  </si>
  <si>
    <t>Podpůrný žlab pro potrubí průměru D 40</t>
  </si>
  <si>
    <t>1698888477</t>
  </si>
  <si>
    <t>78</t>
  </si>
  <si>
    <t>722220111</t>
  </si>
  <si>
    <t>Armatury s jedním závitem nástěnky pro výtokový ventil G 1/2</t>
  </si>
  <si>
    <t>-894077129</t>
  </si>
  <si>
    <t>79</t>
  </si>
  <si>
    <t>551119990</t>
  </si>
  <si>
    <t>ventil rohový kulový s filtrem 1/2" x 3/8"</t>
  </si>
  <si>
    <t>269672904</t>
  </si>
  <si>
    <t>80</t>
  </si>
  <si>
    <t>722220121</t>
  </si>
  <si>
    <t>Armatury s jedním závitem nástěnky pro baterii G 1/2</t>
  </si>
  <si>
    <t>pár</t>
  </si>
  <si>
    <t>1394707286</t>
  </si>
  <si>
    <t>81</t>
  </si>
  <si>
    <t>722239101</t>
  </si>
  <si>
    <t>Armatury se dvěma závity montáž vodovodních armatur se dvěma závity ostatních typů G 1/2</t>
  </si>
  <si>
    <t>-84904510</t>
  </si>
  <si>
    <t>82</t>
  </si>
  <si>
    <t>551112260</t>
  </si>
  <si>
    <t>ventil přímý průchozí mosazný 1/2"</t>
  </si>
  <si>
    <t>1970511012</t>
  </si>
  <si>
    <t>83</t>
  </si>
  <si>
    <t>722239102</t>
  </si>
  <si>
    <t>Armatury se dvěma závity montáž vodovodních armatur se dvěma závity ostatních typů G 3/4</t>
  </si>
  <si>
    <t>1459364321</t>
  </si>
  <si>
    <t>84</t>
  </si>
  <si>
    <t>551280000</t>
  </si>
  <si>
    <t>ventil vyvažovací stoupačkový dvouregulační  3/4"</t>
  </si>
  <si>
    <t>1464531898</t>
  </si>
  <si>
    <t>1+1</t>
  </si>
  <si>
    <t>85</t>
  </si>
  <si>
    <t>551112280</t>
  </si>
  <si>
    <t>ventil přímý průchozí mosazný 3/4"</t>
  </si>
  <si>
    <t>696698322</t>
  </si>
  <si>
    <t>86</t>
  </si>
  <si>
    <t>722239103</t>
  </si>
  <si>
    <t>Armatury se dvěma závity montáž vodovodních armatur se dvěma závity ostatních typů G 1</t>
  </si>
  <si>
    <t>-452339581</t>
  </si>
  <si>
    <t>2+1</t>
  </si>
  <si>
    <t>87</t>
  </si>
  <si>
    <t>551112300</t>
  </si>
  <si>
    <t>ventil přímý průchozí mosazný 1"</t>
  </si>
  <si>
    <t>-236976159</t>
  </si>
  <si>
    <t>88</t>
  </si>
  <si>
    <t>426105820</t>
  </si>
  <si>
    <t>čerpadlo oběhové teplovodní závitové DN 25 pro TUV výtlak 4 m Qmax 2.2 m3/h PN 10</t>
  </si>
  <si>
    <t>-1238116225</t>
  </si>
  <si>
    <t>89</t>
  </si>
  <si>
    <t>722239104</t>
  </si>
  <si>
    <t>Armatury se dvěma závity montáž vodovodních armatur se dvěma závity ostatních typů G 5/4</t>
  </si>
  <si>
    <t>896389111</t>
  </si>
  <si>
    <t>90</t>
  </si>
  <si>
    <t>551112320</t>
  </si>
  <si>
    <t>ventil přímý průchozí mosazný 5/4"</t>
  </si>
  <si>
    <t>-1120210073</t>
  </si>
  <si>
    <t>91</t>
  </si>
  <si>
    <t>551186140</t>
  </si>
  <si>
    <t>oddělovač potrubní, BA295, mosaz, připojení    1 1/2", světlost DN 40</t>
  </si>
  <si>
    <t>1312742385</t>
  </si>
  <si>
    <t>92</t>
  </si>
  <si>
    <t>722250133</t>
  </si>
  <si>
    <t>Požární příslušenství a armatury hydrantový systém s tvarově stálou hadicí celoplechový D 25 x 30 m, nástěnný, bílý</t>
  </si>
  <si>
    <t>soubor</t>
  </si>
  <si>
    <t>-1634107574</t>
  </si>
  <si>
    <t>93</t>
  </si>
  <si>
    <t>722290215</t>
  </si>
  <si>
    <t>Zkoušky, proplach a desinfekce vodovodního potrubí zkoušky těsnosti vodovodního potrubí hrdlového nebo přírubového do DN 100</t>
  </si>
  <si>
    <t>1494097949</t>
  </si>
  <si>
    <t>188+72+32+42</t>
  </si>
  <si>
    <t>94</t>
  </si>
  <si>
    <t>722290234</t>
  </si>
  <si>
    <t>Zkoušky, proplach a desinfekce vodovodního potrubí proplach a desinfekce vodovodního potrubí do DN 80</t>
  </si>
  <si>
    <t>-1318665824</t>
  </si>
  <si>
    <t>95</t>
  </si>
  <si>
    <t>722290822</t>
  </si>
  <si>
    <t>Vnitrostaveništní přemístění vybouraných (demontovaných) hmot vnitřní vodovod vodorovně do 100 m v objektech výšky přes 6 do 12 m</t>
  </si>
  <si>
    <t>2033173646</t>
  </si>
  <si>
    <t>0,441</t>
  </si>
  <si>
    <t>96</t>
  </si>
  <si>
    <t>998722102</t>
  </si>
  <si>
    <t>Přesun hmot pro vnitřní vodovod stanovený z hmotnosti přesunovaného materiálu vodorovná dopravní vzdálenost do 50 m v objektech výšky přes 6 do 12 m</t>
  </si>
  <si>
    <t>614170760</t>
  </si>
  <si>
    <t>725</t>
  </si>
  <si>
    <t>Zdravotechnika - zařizovací předměty</t>
  </si>
  <si>
    <t>97</t>
  </si>
  <si>
    <t>725122817</t>
  </si>
  <si>
    <t>Demontáž pisoárů bez nádrže s rohovým ventilem s 1 záchodkem</t>
  </si>
  <si>
    <t>-1900474923</t>
  </si>
  <si>
    <t>725310823</t>
  </si>
  <si>
    <t>Demontáž dřezů jednodílných bez výtokových armatur vestavěných v kuchyňských sestavách</t>
  </si>
  <si>
    <t>-2100315070</t>
  </si>
  <si>
    <t>99</t>
  </si>
  <si>
    <t>725330820</t>
  </si>
  <si>
    <t>Demontáž výlevek bez výtokových armatur a bez nádrže a splachovacího potrubí diturvitových</t>
  </si>
  <si>
    <t>-1672545869</t>
  </si>
  <si>
    <t>1+2</t>
  </si>
  <si>
    <t>100</t>
  </si>
  <si>
    <t>725530823</t>
  </si>
  <si>
    <t>Demontáž elektrických zásobníkových ohřívačů vody tlakových od 50 do 200 l</t>
  </si>
  <si>
    <t>-948730484</t>
  </si>
  <si>
    <t>101</t>
  </si>
  <si>
    <t>725110811</t>
  </si>
  <si>
    <t>Demontáž klozetů splachovacích s nádrží nebo tlakovým splachovačem</t>
  </si>
  <si>
    <t>336769453</t>
  </si>
  <si>
    <t xml:space="preserve">Poznámka k položce:
výkr.č.D.1.4.1.b-01-10
</t>
  </si>
  <si>
    <t>4+5</t>
  </si>
  <si>
    <t>102</t>
  </si>
  <si>
    <t>725210821</t>
  </si>
  <si>
    <t>Demontáž umyvadel bez výtokových armatur umyvadel</t>
  </si>
  <si>
    <t>655187674</t>
  </si>
  <si>
    <t>3+4</t>
  </si>
  <si>
    <t>103</t>
  </si>
  <si>
    <t>725820801</t>
  </si>
  <si>
    <t>Demontáž baterií nástěnných do G 3/4</t>
  </si>
  <si>
    <t>2126626495</t>
  </si>
  <si>
    <t>7+3+2</t>
  </si>
  <si>
    <t>104</t>
  </si>
  <si>
    <t>725860811</t>
  </si>
  <si>
    <t>Demontáž zápachových uzávěrek pro zařizovací předměty jednoduchých</t>
  </si>
  <si>
    <t>1830442683</t>
  </si>
  <si>
    <t>7+3+2+2</t>
  </si>
  <si>
    <t>105</t>
  </si>
  <si>
    <t>725119125</t>
  </si>
  <si>
    <t>Zařízení záchodů montáž klozetových mís závěsných na nosné stěny</t>
  </si>
  <si>
    <t>-1053775791</t>
  </si>
  <si>
    <t>12+1</t>
  </si>
  <si>
    <t>106</t>
  </si>
  <si>
    <t>642360410</t>
  </si>
  <si>
    <t>klozet keramický závěsný hluboké splachování bílý</t>
  </si>
  <si>
    <t>29663181</t>
  </si>
  <si>
    <t>107</t>
  </si>
  <si>
    <t>642360510</t>
  </si>
  <si>
    <t>klozet keramický závěsný hluboké splachování handicap bílý</t>
  </si>
  <si>
    <t>797254585</t>
  </si>
  <si>
    <t>108</t>
  </si>
  <si>
    <t>551673810</t>
  </si>
  <si>
    <t>sedátko klozetové s poklopem duroplastové bílé</t>
  </si>
  <si>
    <t>-497381772</t>
  </si>
  <si>
    <t>109</t>
  </si>
  <si>
    <t>551666140</t>
  </si>
  <si>
    <t>souprava pro připojení závěsného WC DN 110</t>
  </si>
  <si>
    <t>1500188546</t>
  </si>
  <si>
    <t>110</t>
  </si>
  <si>
    <t>725219102</t>
  </si>
  <si>
    <t>Umyvadla montáž umyvadel ostatních typů na šrouby do zdiva</t>
  </si>
  <si>
    <t>1407688605</t>
  </si>
  <si>
    <t>10+1</t>
  </si>
  <si>
    <t>111</t>
  </si>
  <si>
    <t>642110060</t>
  </si>
  <si>
    <t>umyvadlo keramické závěsné bílé 600x450x170 mm</t>
  </si>
  <si>
    <t>643410100</t>
  </si>
  <si>
    <t>112</t>
  </si>
  <si>
    <t>642110500</t>
  </si>
  <si>
    <t>umyvadlo keramické závěsné bez otvoru invalidní 65 cm bílé</t>
  </si>
  <si>
    <t>1663251290</t>
  </si>
  <si>
    <t>113</t>
  </si>
  <si>
    <t>642110090</t>
  </si>
  <si>
    <t>kryt sifonu keramický bílý 210x285x345 mm</t>
  </si>
  <si>
    <t>281911666</t>
  </si>
  <si>
    <t>114</t>
  </si>
  <si>
    <t>725829131</t>
  </si>
  <si>
    <t>Baterie umyvadlové montáž ostatních typů stojánkových G 1/2</t>
  </si>
  <si>
    <t>1616739834</t>
  </si>
  <si>
    <t>115</t>
  </si>
  <si>
    <t>551456380</t>
  </si>
  <si>
    <t>baterie umyvadlová stojánková páková s ovl.výpusti 5/4", výtokové rameno 110mm chrom</t>
  </si>
  <si>
    <t>996593300</t>
  </si>
  <si>
    <t>116</t>
  </si>
  <si>
    <t>725869101</t>
  </si>
  <si>
    <t>Zápachové uzávěrky zařizovacích předmětů montáž zápachových uzávěrek umyvadlových do DN 40</t>
  </si>
  <si>
    <t>408838256</t>
  </si>
  <si>
    <t>117</t>
  </si>
  <si>
    <t>551613220</t>
  </si>
  <si>
    <t>uzávěrka zápachová umyvadlová s krycí růžicí odtoku DN 40, chrom</t>
  </si>
  <si>
    <t>268505652</t>
  </si>
  <si>
    <t>118</t>
  </si>
  <si>
    <t>551666340</t>
  </si>
  <si>
    <t>sifon umyvadlový pro tělesně postižené DN 40</t>
  </si>
  <si>
    <t>1837322869</t>
  </si>
  <si>
    <t>119</t>
  </si>
  <si>
    <t>725339111</t>
  </si>
  <si>
    <t>Výlevky montáž výlevky</t>
  </si>
  <si>
    <t>596293851</t>
  </si>
  <si>
    <t>1+1+1</t>
  </si>
  <si>
    <t>120</t>
  </si>
  <si>
    <t>642711010</t>
  </si>
  <si>
    <t>výlevka keramická volně stojící</t>
  </si>
  <si>
    <t>2050488103</t>
  </si>
  <si>
    <t>121</t>
  </si>
  <si>
    <t>642862510</t>
  </si>
  <si>
    <t>mřížka plastová sklopná k výlevce</t>
  </si>
  <si>
    <t>-666417924</t>
  </si>
  <si>
    <t>122</t>
  </si>
  <si>
    <t>725821312</t>
  </si>
  <si>
    <t>Baterie dřezové nástěnné pákové s otáčivým kulatým ústím a délkou ramínka 300 mm pro výlevku</t>
  </si>
  <si>
    <t>1549258768</t>
  </si>
  <si>
    <t>123</t>
  </si>
  <si>
    <t>725319111</t>
  </si>
  <si>
    <t>Dřezy bez výtokových armatur montáž dřezů ostatních typů</t>
  </si>
  <si>
    <t>559764467</t>
  </si>
  <si>
    <t>2+2+2</t>
  </si>
  <si>
    <t>124</t>
  </si>
  <si>
    <t>552313590</t>
  </si>
  <si>
    <t>dřez nerez vestavný s odkapní deskou 900x600 pravý</t>
  </si>
  <si>
    <t>-424066137</t>
  </si>
  <si>
    <t>725821331</t>
  </si>
  <si>
    <t>Baterie dřezové stojánkové klasické s otáčivým ústím a délkou ramínka 200 mm</t>
  </si>
  <si>
    <t>-172549246</t>
  </si>
  <si>
    <t>126</t>
  </si>
  <si>
    <t>725869203</t>
  </si>
  <si>
    <t>Zápachové uzávěrky zařizovacích předmětů montáž zápachových uzávěrek dřezových jednodílných DN 40</t>
  </si>
  <si>
    <t>-658533290</t>
  </si>
  <si>
    <t>127</t>
  </si>
  <si>
    <t>551611060</t>
  </si>
  <si>
    <t>uzávěrka zápachová dřezová s přípojkou pro myčku,pračku DN 40</t>
  </si>
  <si>
    <t>1581918618</t>
  </si>
  <si>
    <t>128</t>
  </si>
  <si>
    <t>725129101</t>
  </si>
  <si>
    <t>Pisoárové záchodky montáž ostatních typů keramických</t>
  </si>
  <si>
    <t>3986135</t>
  </si>
  <si>
    <t>129</t>
  </si>
  <si>
    <t>642513100</t>
  </si>
  <si>
    <t>pisoár keramický se senzorovým splachovačem, bateriové napájení, 24V DC</t>
  </si>
  <si>
    <t>902510626</t>
  </si>
  <si>
    <t>130</t>
  </si>
  <si>
    <t>725865411</t>
  </si>
  <si>
    <t>Zápachové uzávěrky zařizovacích předmětů pro pisoáry DN 32/40</t>
  </si>
  <si>
    <t>-1885614904</t>
  </si>
  <si>
    <t>131</t>
  </si>
  <si>
    <t>725241513</t>
  </si>
  <si>
    <t>Sprchové vaničky, boxy, kouty a zástěny sprchové vaničky keramické čtvercové 900x900 mm</t>
  </si>
  <si>
    <t>428687090</t>
  </si>
  <si>
    <t>132</t>
  </si>
  <si>
    <t>725245172</t>
  </si>
  <si>
    <t>Sprchové vaničky, boxy, kouty a zástěny zástěny sprchové do výšky 2000 mm dveře zásuvné čtyřdílné se dvěma posuvnými díly 900 mm s rohovým vstupem, šířky</t>
  </si>
  <si>
    <t>-140601364</t>
  </si>
  <si>
    <t>133</t>
  </si>
  <si>
    <t>725849411</t>
  </si>
  <si>
    <t>Baterie sprchové montáž nástěnných baterií s nastavitelnou výškou sprchy</t>
  </si>
  <si>
    <t>902644699</t>
  </si>
  <si>
    <t>134</t>
  </si>
  <si>
    <t>551455920</t>
  </si>
  <si>
    <t>baterie sprchová páková nástěnná</t>
  </si>
  <si>
    <t>-2021901982</t>
  </si>
  <si>
    <t>135</t>
  </si>
  <si>
    <t>551928560</t>
  </si>
  <si>
    <t>hadice sprchová kovová/metal 150 cm</t>
  </si>
  <si>
    <t>1406656069</t>
  </si>
  <si>
    <t>136</t>
  </si>
  <si>
    <t>551928540</t>
  </si>
  <si>
    <t>růžice sprchová třípolohová D 85 mm L 240 mm</t>
  </si>
  <si>
    <t>1522483989</t>
  </si>
  <si>
    <t>137</t>
  </si>
  <si>
    <t>554310630</t>
  </si>
  <si>
    <t>osušovač rukou elektrický nerezový matný kryt</t>
  </si>
  <si>
    <t>-74727729</t>
  </si>
  <si>
    <t>138</t>
  </si>
  <si>
    <t>554310920</t>
  </si>
  <si>
    <t xml:space="preserve">WC souprava, štětka vč. držáku </t>
  </si>
  <si>
    <t>631490806</t>
  </si>
  <si>
    <t>139</t>
  </si>
  <si>
    <t>551470600</t>
  </si>
  <si>
    <t>madlo invalidní krakorcové sklopné chrom 55 cm</t>
  </si>
  <si>
    <t>-290797719</t>
  </si>
  <si>
    <t>140</t>
  </si>
  <si>
    <t>551470620</t>
  </si>
  <si>
    <t>madlo invalidní krakorcové chrom 55 cm</t>
  </si>
  <si>
    <t>-144542110</t>
  </si>
  <si>
    <t>141</t>
  </si>
  <si>
    <t>551470610</t>
  </si>
  <si>
    <t>madlo invalidní krakorcové sklopné chrom 83,4 cm</t>
  </si>
  <si>
    <t>-1125406187</t>
  </si>
  <si>
    <t>142</t>
  </si>
  <si>
    <t>551470630</t>
  </si>
  <si>
    <t>madlo invalidní krakorcové s držákem toalet. papíru chrom 83,4 cm</t>
  </si>
  <si>
    <t>1446264402</t>
  </si>
  <si>
    <t>143</t>
  </si>
  <si>
    <t>725590812</t>
  </si>
  <si>
    <t>Vnitrostaveništní přemístění vybouraných (demontovaných) hmot zařizovacích předmětů vodorovně do 100 m v objektech výšky přes 6 do 12 m</t>
  </si>
  <si>
    <t>716953810</t>
  </si>
  <si>
    <t>0,795</t>
  </si>
  <si>
    <t>144</t>
  </si>
  <si>
    <t>998725102</t>
  </si>
  <si>
    <t>Přesun hmot pro zařizovací předměty stanovený z hmotnosti přesunovaného materiálu vodorovná dopravní vzdálenost do 50 m v objektech výšky přes 6 do 12 m</t>
  </si>
  <si>
    <t>-1744254653</t>
  </si>
  <si>
    <t>0,871</t>
  </si>
  <si>
    <t>726</t>
  </si>
  <si>
    <t>Zdravotechnika - předstěnové instalace</t>
  </si>
  <si>
    <t>145</t>
  </si>
  <si>
    <t>726131204</t>
  </si>
  <si>
    <t>Předstěnové instalační systémy do lehkých stěn s kovovou konstrukcí montáž ostatních typů klozetů</t>
  </si>
  <si>
    <t>-96303666</t>
  </si>
  <si>
    <t>146</t>
  </si>
  <si>
    <t>552817060</t>
  </si>
  <si>
    <t>montážní prvek pro závěsné WC ovládání zepředu, výška 112 cm</t>
  </si>
  <si>
    <t>617153581</t>
  </si>
  <si>
    <t>147</t>
  </si>
  <si>
    <t>552817080</t>
  </si>
  <si>
    <t>montážní prvek pro závěsné WC ovládání zepředu, pro tělesně postižené výška 112 cm</t>
  </si>
  <si>
    <t>-1732311649</t>
  </si>
  <si>
    <t>148</t>
  </si>
  <si>
    <t>552817940</t>
  </si>
  <si>
    <t>tlačítko pro ovládání WC zepředu, plast, dvě množství vody, 24,6 x 16,4 cm, matný chrom</t>
  </si>
  <si>
    <t>-2057314197</t>
  </si>
  <si>
    <t>149</t>
  </si>
  <si>
    <t>998726112</t>
  </si>
  <si>
    <t>Přesun hmot pro instalační prefabrikáty stanovený z hmotnosti přesunovaného materiálu vodorovná dopravní vzdálenost do 50 m v objektech výšky přes 6 m do 12 m</t>
  </si>
  <si>
    <t>603703633</t>
  </si>
  <si>
    <t>0,239</t>
  </si>
  <si>
    <t>727</t>
  </si>
  <si>
    <t>Zdravotechnika - požární ochrana</t>
  </si>
  <si>
    <t>150</t>
  </si>
  <si>
    <t>727111541</t>
  </si>
  <si>
    <t>Protipožární trubní ucpávky kovové potrubí bez izolace prostup stropem tloušťky 150 mm požární odolnost EI 120 D 18</t>
  </si>
  <si>
    <t>1207488846</t>
  </si>
  <si>
    <t>151</t>
  </si>
  <si>
    <t>727111542</t>
  </si>
  <si>
    <t>Protipožární trubní ucpávky kovové potrubí bez izolace prostup stropem tloušťky 150 mm požární odolnost EI 120 D 25</t>
  </si>
  <si>
    <t>-957029014</t>
  </si>
  <si>
    <t>152</t>
  </si>
  <si>
    <t>727111543</t>
  </si>
  <si>
    <t>Protipožární trubní ucpávky kovové potrubí bez izolace prostup stropem tloušťky 150 mm požární odolnost EI 120 D 33</t>
  </si>
  <si>
    <t>1412275617</t>
  </si>
  <si>
    <t>153</t>
  </si>
  <si>
    <t>727111544</t>
  </si>
  <si>
    <t>Protipožární trubní ucpávky kovové potrubí bez izolace prostup stropem tloušťky 150 mm požární odolnost EI 120 D 50</t>
  </si>
  <si>
    <t>1845570348</t>
  </si>
  <si>
    <t>154</t>
  </si>
  <si>
    <t>727121131</t>
  </si>
  <si>
    <t>Protipožární ochranné manžety z jedné strany dělící konstrukce požární odolnost EI 120 D 50</t>
  </si>
  <si>
    <t>-1156822623</t>
  </si>
  <si>
    <t>155</t>
  </si>
  <si>
    <t>727121133</t>
  </si>
  <si>
    <t>Protipožární ochranné manžety z jedné strany dělící konstrukce požární odolnost EI 120 D 75</t>
  </si>
  <si>
    <t>-2103233751</t>
  </si>
  <si>
    <t>156</t>
  </si>
  <si>
    <t>727121135</t>
  </si>
  <si>
    <t>Protipožární ochranné manžety z jedné strany dělící konstrukce požární odolnost EI 120 D 110</t>
  </si>
  <si>
    <t>-980894115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</si>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</sst>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4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" customHeight="1"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S2" s="16" t="s">
        <v>6</v>
      </c>
      <c r="BT2" s="16" t="s">
        <v>7</v>
      </c>
    </row>
    <row r="3" spans="2:72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09" t="s">
        <v>14</v>
      </c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21"/>
      <c r="AQ5" s="21"/>
      <c r="AR5" s="19"/>
      <c r="BE5" s="306" t="s">
        <v>15</v>
      </c>
      <c r="BS5" s="16" t="s">
        <v>6</v>
      </c>
    </row>
    <row r="6" spans="2:71" s="1" customFormat="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11" t="s">
        <v>17</v>
      </c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21"/>
      <c r="AQ6" s="21"/>
      <c r="AR6" s="19"/>
      <c r="BE6" s="307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307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E8" s="307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7"/>
      <c r="BS9" s="16" t="s">
        <v>6</v>
      </c>
    </row>
    <row r="10" spans="2:71" s="1" customFormat="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7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7"/>
      <c r="BS11" s="16" t="s">
        <v>6</v>
      </c>
    </row>
    <row r="12" spans="2:71" s="1" customFormat="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7"/>
      <c r="BS12" s="16" t="s">
        <v>6</v>
      </c>
    </row>
    <row r="13" spans="2:71" s="1" customFormat="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1"/>
      <c r="AR13" s="19"/>
      <c r="BE13" s="307"/>
      <c r="BS13" s="16" t="s">
        <v>6</v>
      </c>
    </row>
    <row r="14" spans="2:71" ht="13.2">
      <c r="B14" s="20"/>
      <c r="C14" s="21"/>
      <c r="D14" s="21"/>
      <c r="E14" s="312" t="s">
        <v>30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307"/>
      <c r="BS14" s="16" t="s">
        <v>6</v>
      </c>
    </row>
    <row r="15" spans="2:71" s="1" customFormat="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7"/>
      <c r="BS15" s="16" t="s">
        <v>4</v>
      </c>
    </row>
    <row r="16" spans="2:71" s="1" customFormat="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7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7"/>
      <c r="BS17" s="16" t="s">
        <v>33</v>
      </c>
    </row>
    <row r="18" spans="2:71" s="1" customFormat="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7"/>
      <c r="BS18" s="16" t="s">
        <v>6</v>
      </c>
    </row>
    <row r="19" spans="2:71" s="1" customFormat="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7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7"/>
      <c r="BS20" s="16" t="s">
        <v>4</v>
      </c>
    </row>
    <row r="21" spans="2:57" s="1" customFormat="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7"/>
    </row>
    <row r="22" spans="2:57" s="1" customFormat="1" ht="12" customHeight="1">
      <c r="B22" s="20"/>
      <c r="C22" s="21"/>
      <c r="D22" s="28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7"/>
    </row>
    <row r="23" spans="2:57" s="1" customFormat="1" ht="47.25" customHeight="1">
      <c r="B23" s="20"/>
      <c r="C23" s="21"/>
      <c r="D23" s="21"/>
      <c r="E23" s="314" t="s">
        <v>37</v>
      </c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21"/>
      <c r="AP23" s="21"/>
      <c r="AQ23" s="21"/>
      <c r="AR23" s="19"/>
      <c r="BE23" s="307"/>
    </row>
    <row r="24" spans="2:57" s="1" customFormat="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7"/>
    </row>
    <row r="25" spans="2:57" s="1" customFormat="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07"/>
    </row>
    <row r="26" spans="1:57" s="2" customFormat="1" ht="25.95" customHeight="1">
      <c r="A26" s="33"/>
      <c r="B26" s="34"/>
      <c r="C26" s="35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15">
        <f>ROUND(AG54,2)</f>
        <v>0</v>
      </c>
      <c r="AL26" s="316"/>
      <c r="AM26" s="316"/>
      <c r="AN26" s="316"/>
      <c r="AO26" s="316"/>
      <c r="AP26" s="35"/>
      <c r="AQ26" s="35"/>
      <c r="AR26" s="38"/>
      <c r="BE26" s="307"/>
    </row>
    <row r="27" spans="1:57" s="2" customFormat="1" ht="6.9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07"/>
    </row>
    <row r="28" spans="1:57" s="2" customFormat="1" ht="13.2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17" t="s">
        <v>39</v>
      </c>
      <c r="M28" s="317"/>
      <c r="N28" s="317"/>
      <c r="O28" s="317"/>
      <c r="P28" s="317"/>
      <c r="Q28" s="35"/>
      <c r="R28" s="35"/>
      <c r="S28" s="35"/>
      <c r="T28" s="35"/>
      <c r="U28" s="35"/>
      <c r="V28" s="35"/>
      <c r="W28" s="317" t="s">
        <v>40</v>
      </c>
      <c r="X28" s="317"/>
      <c r="Y28" s="317"/>
      <c r="Z28" s="317"/>
      <c r="AA28" s="317"/>
      <c r="AB28" s="317"/>
      <c r="AC28" s="317"/>
      <c r="AD28" s="317"/>
      <c r="AE28" s="317"/>
      <c r="AF28" s="35"/>
      <c r="AG28" s="35"/>
      <c r="AH28" s="35"/>
      <c r="AI28" s="35"/>
      <c r="AJ28" s="35"/>
      <c r="AK28" s="317" t="s">
        <v>41</v>
      </c>
      <c r="AL28" s="317"/>
      <c r="AM28" s="317"/>
      <c r="AN28" s="317"/>
      <c r="AO28" s="317"/>
      <c r="AP28" s="35"/>
      <c r="AQ28" s="35"/>
      <c r="AR28" s="38"/>
      <c r="BE28" s="307"/>
    </row>
    <row r="29" spans="2:57" s="3" customFormat="1" ht="14.4" customHeight="1">
      <c r="B29" s="39"/>
      <c r="C29" s="40"/>
      <c r="D29" s="28" t="s">
        <v>42</v>
      </c>
      <c r="E29" s="40"/>
      <c r="F29" s="28" t="s">
        <v>43</v>
      </c>
      <c r="G29" s="40"/>
      <c r="H29" s="40"/>
      <c r="I29" s="40"/>
      <c r="J29" s="40"/>
      <c r="K29" s="40"/>
      <c r="L29" s="320">
        <v>0.21</v>
      </c>
      <c r="M29" s="319"/>
      <c r="N29" s="319"/>
      <c r="O29" s="319"/>
      <c r="P29" s="319"/>
      <c r="Q29" s="40"/>
      <c r="R29" s="40"/>
      <c r="S29" s="40"/>
      <c r="T29" s="40"/>
      <c r="U29" s="40"/>
      <c r="V29" s="40"/>
      <c r="W29" s="318">
        <f>ROUND(AZ54,2)</f>
        <v>0</v>
      </c>
      <c r="X29" s="319"/>
      <c r="Y29" s="319"/>
      <c r="Z29" s="319"/>
      <c r="AA29" s="319"/>
      <c r="AB29" s="319"/>
      <c r="AC29" s="319"/>
      <c r="AD29" s="319"/>
      <c r="AE29" s="319"/>
      <c r="AF29" s="40"/>
      <c r="AG29" s="40"/>
      <c r="AH29" s="40"/>
      <c r="AI29" s="40"/>
      <c r="AJ29" s="40"/>
      <c r="AK29" s="318">
        <f>ROUND(AV54,2)</f>
        <v>0</v>
      </c>
      <c r="AL29" s="319"/>
      <c r="AM29" s="319"/>
      <c r="AN29" s="319"/>
      <c r="AO29" s="319"/>
      <c r="AP29" s="40"/>
      <c r="AQ29" s="40"/>
      <c r="AR29" s="41"/>
      <c r="BE29" s="308"/>
    </row>
    <row r="30" spans="2:57" s="3" customFormat="1" ht="14.4" customHeight="1">
      <c r="B30" s="39"/>
      <c r="C30" s="40"/>
      <c r="D30" s="40"/>
      <c r="E30" s="40"/>
      <c r="F30" s="28" t="s">
        <v>44</v>
      </c>
      <c r="G30" s="40"/>
      <c r="H30" s="40"/>
      <c r="I30" s="40"/>
      <c r="J30" s="40"/>
      <c r="K30" s="40"/>
      <c r="L30" s="320">
        <v>0.15</v>
      </c>
      <c r="M30" s="319"/>
      <c r="N30" s="319"/>
      <c r="O30" s="319"/>
      <c r="P30" s="319"/>
      <c r="Q30" s="40"/>
      <c r="R30" s="40"/>
      <c r="S30" s="40"/>
      <c r="T30" s="40"/>
      <c r="U30" s="40"/>
      <c r="V30" s="40"/>
      <c r="W30" s="318">
        <f>ROUND(BA54,2)</f>
        <v>0</v>
      </c>
      <c r="X30" s="319"/>
      <c r="Y30" s="319"/>
      <c r="Z30" s="319"/>
      <c r="AA30" s="319"/>
      <c r="AB30" s="319"/>
      <c r="AC30" s="319"/>
      <c r="AD30" s="319"/>
      <c r="AE30" s="319"/>
      <c r="AF30" s="40"/>
      <c r="AG30" s="40"/>
      <c r="AH30" s="40"/>
      <c r="AI30" s="40"/>
      <c r="AJ30" s="40"/>
      <c r="AK30" s="318">
        <f>ROUND(AW54,2)</f>
        <v>0</v>
      </c>
      <c r="AL30" s="319"/>
      <c r="AM30" s="319"/>
      <c r="AN30" s="319"/>
      <c r="AO30" s="319"/>
      <c r="AP30" s="40"/>
      <c r="AQ30" s="40"/>
      <c r="AR30" s="41"/>
      <c r="BE30" s="308"/>
    </row>
    <row r="31" spans="2:57" s="3" customFormat="1" ht="14.4" customHeight="1" hidden="1">
      <c r="B31" s="39"/>
      <c r="C31" s="40"/>
      <c r="D31" s="40"/>
      <c r="E31" s="40"/>
      <c r="F31" s="28" t="s">
        <v>45</v>
      </c>
      <c r="G31" s="40"/>
      <c r="H31" s="40"/>
      <c r="I31" s="40"/>
      <c r="J31" s="40"/>
      <c r="K31" s="40"/>
      <c r="L31" s="320">
        <v>0.21</v>
      </c>
      <c r="M31" s="319"/>
      <c r="N31" s="319"/>
      <c r="O31" s="319"/>
      <c r="P31" s="319"/>
      <c r="Q31" s="40"/>
      <c r="R31" s="40"/>
      <c r="S31" s="40"/>
      <c r="T31" s="40"/>
      <c r="U31" s="40"/>
      <c r="V31" s="40"/>
      <c r="W31" s="318">
        <f>ROUND(BB54,2)</f>
        <v>0</v>
      </c>
      <c r="X31" s="319"/>
      <c r="Y31" s="319"/>
      <c r="Z31" s="319"/>
      <c r="AA31" s="319"/>
      <c r="AB31" s="319"/>
      <c r="AC31" s="319"/>
      <c r="AD31" s="319"/>
      <c r="AE31" s="319"/>
      <c r="AF31" s="40"/>
      <c r="AG31" s="40"/>
      <c r="AH31" s="40"/>
      <c r="AI31" s="40"/>
      <c r="AJ31" s="40"/>
      <c r="AK31" s="318">
        <v>0</v>
      </c>
      <c r="AL31" s="319"/>
      <c r="AM31" s="319"/>
      <c r="AN31" s="319"/>
      <c r="AO31" s="319"/>
      <c r="AP31" s="40"/>
      <c r="AQ31" s="40"/>
      <c r="AR31" s="41"/>
      <c r="BE31" s="308"/>
    </row>
    <row r="32" spans="2:57" s="3" customFormat="1" ht="14.4" customHeight="1" hidden="1">
      <c r="B32" s="39"/>
      <c r="C32" s="40"/>
      <c r="D32" s="40"/>
      <c r="E32" s="40"/>
      <c r="F32" s="28" t="s">
        <v>46</v>
      </c>
      <c r="G32" s="40"/>
      <c r="H32" s="40"/>
      <c r="I32" s="40"/>
      <c r="J32" s="40"/>
      <c r="K32" s="40"/>
      <c r="L32" s="320">
        <v>0.15</v>
      </c>
      <c r="M32" s="319"/>
      <c r="N32" s="319"/>
      <c r="O32" s="319"/>
      <c r="P32" s="319"/>
      <c r="Q32" s="40"/>
      <c r="R32" s="40"/>
      <c r="S32" s="40"/>
      <c r="T32" s="40"/>
      <c r="U32" s="40"/>
      <c r="V32" s="40"/>
      <c r="W32" s="318">
        <f>ROUND(BC54,2)</f>
        <v>0</v>
      </c>
      <c r="X32" s="319"/>
      <c r="Y32" s="319"/>
      <c r="Z32" s="319"/>
      <c r="AA32" s="319"/>
      <c r="AB32" s="319"/>
      <c r="AC32" s="319"/>
      <c r="AD32" s="319"/>
      <c r="AE32" s="319"/>
      <c r="AF32" s="40"/>
      <c r="AG32" s="40"/>
      <c r="AH32" s="40"/>
      <c r="AI32" s="40"/>
      <c r="AJ32" s="40"/>
      <c r="AK32" s="318">
        <v>0</v>
      </c>
      <c r="AL32" s="319"/>
      <c r="AM32" s="319"/>
      <c r="AN32" s="319"/>
      <c r="AO32" s="319"/>
      <c r="AP32" s="40"/>
      <c r="AQ32" s="40"/>
      <c r="AR32" s="41"/>
      <c r="BE32" s="308"/>
    </row>
    <row r="33" spans="2:44" s="3" customFormat="1" ht="14.4" customHeight="1" hidden="1">
      <c r="B33" s="39"/>
      <c r="C33" s="40"/>
      <c r="D33" s="40"/>
      <c r="E33" s="40"/>
      <c r="F33" s="28" t="s">
        <v>47</v>
      </c>
      <c r="G33" s="40"/>
      <c r="H33" s="40"/>
      <c r="I33" s="40"/>
      <c r="J33" s="40"/>
      <c r="K33" s="40"/>
      <c r="L33" s="320">
        <v>0</v>
      </c>
      <c r="M33" s="319"/>
      <c r="N33" s="319"/>
      <c r="O33" s="319"/>
      <c r="P33" s="319"/>
      <c r="Q33" s="40"/>
      <c r="R33" s="40"/>
      <c r="S33" s="40"/>
      <c r="T33" s="40"/>
      <c r="U33" s="40"/>
      <c r="V33" s="40"/>
      <c r="W33" s="318">
        <f>ROUND(BD54,2)</f>
        <v>0</v>
      </c>
      <c r="X33" s="319"/>
      <c r="Y33" s="319"/>
      <c r="Z33" s="319"/>
      <c r="AA33" s="319"/>
      <c r="AB33" s="319"/>
      <c r="AC33" s="319"/>
      <c r="AD33" s="319"/>
      <c r="AE33" s="319"/>
      <c r="AF33" s="40"/>
      <c r="AG33" s="40"/>
      <c r="AH33" s="40"/>
      <c r="AI33" s="40"/>
      <c r="AJ33" s="40"/>
      <c r="AK33" s="318">
        <v>0</v>
      </c>
      <c r="AL33" s="319"/>
      <c r="AM33" s="319"/>
      <c r="AN33" s="319"/>
      <c r="AO33" s="319"/>
      <c r="AP33" s="40"/>
      <c r="AQ33" s="40"/>
      <c r="AR33" s="41"/>
    </row>
    <row r="34" spans="1:57" s="2" customFormat="1" ht="6.9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5" customHeight="1">
      <c r="A35" s="33"/>
      <c r="B35" s="34"/>
      <c r="C35" s="42"/>
      <c r="D35" s="43" t="s">
        <v>48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49</v>
      </c>
      <c r="U35" s="44"/>
      <c r="V35" s="44"/>
      <c r="W35" s="44"/>
      <c r="X35" s="321" t="s">
        <v>50</v>
      </c>
      <c r="Y35" s="322"/>
      <c r="Z35" s="322"/>
      <c r="AA35" s="322"/>
      <c r="AB35" s="322"/>
      <c r="AC35" s="44"/>
      <c r="AD35" s="44"/>
      <c r="AE35" s="44"/>
      <c r="AF35" s="44"/>
      <c r="AG35" s="44"/>
      <c r="AH35" s="44"/>
      <c r="AI35" s="44"/>
      <c r="AJ35" s="44"/>
      <c r="AK35" s="323">
        <f>SUM(AK26:AK33)</f>
        <v>0</v>
      </c>
      <c r="AL35" s="322"/>
      <c r="AM35" s="322"/>
      <c r="AN35" s="322"/>
      <c r="AO35" s="324"/>
      <c r="AP35" s="42"/>
      <c r="AQ35" s="42"/>
      <c r="AR35" s="38"/>
      <c r="BE35" s="33"/>
    </row>
    <row r="36" spans="1:57" s="2" customFormat="1" ht="6.9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" customHeight="1">
      <c r="A42" s="33"/>
      <c r="B42" s="34"/>
      <c r="C42" s="22" t="s">
        <v>51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24_2019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25" t="str">
        <f>K6</f>
        <v>Zpracování PD-Rekonstrukce Městké knihovny FM</v>
      </c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55"/>
      <c r="AQ45" s="55"/>
      <c r="AR45" s="56"/>
    </row>
    <row r="46" spans="1:57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 xml:space="preserve"> 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27" t="str">
        <f>IF(AN8="","",AN8)</f>
        <v>12. 11. 2019</v>
      </c>
      <c r="AN47" s="327"/>
      <c r="AO47" s="35"/>
      <c r="AP47" s="35"/>
      <c r="AQ47" s="35"/>
      <c r="AR47" s="38"/>
      <c r="BE47" s="33"/>
    </row>
    <row r="48" spans="1:57" s="2" customFormat="1" ht="6.9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15" customHeight="1">
      <c r="A49" s="33"/>
      <c r="B49" s="34"/>
      <c r="C49" s="28" t="s">
        <v>25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>Statutární město FM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31</v>
      </c>
      <c r="AJ49" s="35"/>
      <c r="AK49" s="35"/>
      <c r="AL49" s="35"/>
      <c r="AM49" s="328" t="str">
        <f>IF(E17="","",E17)</f>
        <v>PPS KANIA s.r.o.</v>
      </c>
      <c r="AN49" s="329"/>
      <c r="AO49" s="329"/>
      <c r="AP49" s="329"/>
      <c r="AQ49" s="35"/>
      <c r="AR49" s="38"/>
      <c r="AS49" s="330" t="s">
        <v>52</v>
      </c>
      <c r="AT49" s="331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15" customHeight="1">
      <c r="A50" s="33"/>
      <c r="B50" s="34"/>
      <c r="C50" s="28" t="s">
        <v>29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34</v>
      </c>
      <c r="AJ50" s="35"/>
      <c r="AK50" s="35"/>
      <c r="AL50" s="35"/>
      <c r="AM50" s="328" t="str">
        <f>IF(E20="","",E20)</f>
        <v>Jan Ochodnický</v>
      </c>
      <c r="AN50" s="329"/>
      <c r="AO50" s="329"/>
      <c r="AP50" s="329"/>
      <c r="AQ50" s="35"/>
      <c r="AR50" s="38"/>
      <c r="AS50" s="332"/>
      <c r="AT50" s="333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8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34"/>
      <c r="AT51" s="335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36" t="s">
        <v>53</v>
      </c>
      <c r="D52" s="337"/>
      <c r="E52" s="337"/>
      <c r="F52" s="337"/>
      <c r="G52" s="337"/>
      <c r="H52" s="65"/>
      <c r="I52" s="338" t="s">
        <v>54</v>
      </c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9" t="s">
        <v>55</v>
      </c>
      <c r="AH52" s="337"/>
      <c r="AI52" s="337"/>
      <c r="AJ52" s="337"/>
      <c r="AK52" s="337"/>
      <c r="AL52" s="337"/>
      <c r="AM52" s="337"/>
      <c r="AN52" s="338" t="s">
        <v>56</v>
      </c>
      <c r="AO52" s="337"/>
      <c r="AP52" s="337"/>
      <c r="AQ52" s="66" t="s">
        <v>57</v>
      </c>
      <c r="AR52" s="38"/>
      <c r="AS52" s="67" t="s">
        <v>58</v>
      </c>
      <c r="AT52" s="68" t="s">
        <v>59</v>
      </c>
      <c r="AU52" s="68" t="s">
        <v>60</v>
      </c>
      <c r="AV52" s="68" t="s">
        <v>61</v>
      </c>
      <c r="AW52" s="68" t="s">
        <v>62</v>
      </c>
      <c r="AX52" s="68" t="s">
        <v>63</v>
      </c>
      <c r="AY52" s="68" t="s">
        <v>64</v>
      </c>
      <c r="AZ52" s="68" t="s">
        <v>65</v>
      </c>
      <c r="BA52" s="68" t="s">
        <v>66</v>
      </c>
      <c r="BB52" s="68" t="s">
        <v>67</v>
      </c>
      <c r="BC52" s="68" t="s">
        <v>68</v>
      </c>
      <c r="BD52" s="69" t="s">
        <v>69</v>
      </c>
      <c r="BE52" s="33"/>
    </row>
    <row r="53" spans="1:57" s="2" customFormat="1" ht="10.8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" customHeight="1">
      <c r="B54" s="73"/>
      <c r="C54" s="74" t="s">
        <v>70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47">
        <f>ROUND(AG55,2)</f>
        <v>0</v>
      </c>
      <c r="AH54" s="347"/>
      <c r="AI54" s="347"/>
      <c r="AJ54" s="347"/>
      <c r="AK54" s="347"/>
      <c r="AL54" s="347"/>
      <c r="AM54" s="347"/>
      <c r="AN54" s="348">
        <f>SUM(AG54,AT54)</f>
        <v>0</v>
      </c>
      <c r="AO54" s="348"/>
      <c r="AP54" s="348"/>
      <c r="AQ54" s="77" t="s">
        <v>19</v>
      </c>
      <c r="AR54" s="78"/>
      <c r="AS54" s="79">
        <f>ROUND(AS55,2)</f>
        <v>0</v>
      </c>
      <c r="AT54" s="80">
        <f>ROUND(SUM(AV54:AW54),2)</f>
        <v>0</v>
      </c>
      <c r="AU54" s="81">
        <f>ROUND(AU55,5)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 aca="true" t="shared" si="0" ref="AZ54:BD55">ROUND(AZ55,2)</f>
        <v>0</v>
      </c>
      <c r="BA54" s="80">
        <f t="shared" si="0"/>
        <v>0</v>
      </c>
      <c r="BB54" s="80">
        <f t="shared" si="0"/>
        <v>0</v>
      </c>
      <c r="BC54" s="80">
        <f t="shared" si="0"/>
        <v>0</v>
      </c>
      <c r="BD54" s="82">
        <f t="shared" si="0"/>
        <v>0</v>
      </c>
      <c r="BS54" s="83" t="s">
        <v>71</v>
      </c>
      <c r="BT54" s="83" t="s">
        <v>72</v>
      </c>
      <c r="BU54" s="84" t="s">
        <v>73</v>
      </c>
      <c r="BV54" s="83" t="s">
        <v>74</v>
      </c>
      <c r="BW54" s="83" t="s">
        <v>5</v>
      </c>
      <c r="BX54" s="83" t="s">
        <v>75</v>
      </c>
      <c r="CL54" s="83" t="s">
        <v>19</v>
      </c>
    </row>
    <row r="55" spans="2:91" s="7" customFormat="1" ht="16.5" customHeight="1">
      <c r="B55" s="85"/>
      <c r="C55" s="86"/>
      <c r="D55" s="343" t="s">
        <v>14</v>
      </c>
      <c r="E55" s="343"/>
      <c r="F55" s="343"/>
      <c r="G55" s="343"/>
      <c r="H55" s="343"/>
      <c r="I55" s="87"/>
      <c r="J55" s="343" t="s">
        <v>76</v>
      </c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2">
        <f>ROUND(AG56,2)</f>
        <v>0</v>
      </c>
      <c r="AH55" s="341"/>
      <c r="AI55" s="341"/>
      <c r="AJ55" s="341"/>
      <c r="AK55" s="341"/>
      <c r="AL55" s="341"/>
      <c r="AM55" s="341"/>
      <c r="AN55" s="340">
        <f>SUM(AG55,AT55)</f>
        <v>0</v>
      </c>
      <c r="AO55" s="341"/>
      <c r="AP55" s="341"/>
      <c r="AQ55" s="88" t="s">
        <v>77</v>
      </c>
      <c r="AR55" s="89"/>
      <c r="AS55" s="90">
        <f>ROUND(AS56,2)</f>
        <v>0</v>
      </c>
      <c r="AT55" s="91">
        <f>ROUND(SUM(AV55:AW55),2)</f>
        <v>0</v>
      </c>
      <c r="AU55" s="92">
        <f>ROUND(AU56,5)</f>
        <v>0</v>
      </c>
      <c r="AV55" s="91">
        <f>ROUND(AZ55*L29,2)</f>
        <v>0</v>
      </c>
      <c r="AW55" s="91">
        <f>ROUND(BA55*L30,2)</f>
        <v>0</v>
      </c>
      <c r="AX55" s="91">
        <f>ROUND(BB55*L29,2)</f>
        <v>0</v>
      </c>
      <c r="AY55" s="91">
        <f>ROUND(BC55*L30,2)</f>
        <v>0</v>
      </c>
      <c r="AZ55" s="91">
        <f t="shared" si="0"/>
        <v>0</v>
      </c>
      <c r="BA55" s="91">
        <f t="shared" si="0"/>
        <v>0</v>
      </c>
      <c r="BB55" s="91">
        <f t="shared" si="0"/>
        <v>0</v>
      </c>
      <c r="BC55" s="91">
        <f t="shared" si="0"/>
        <v>0</v>
      </c>
      <c r="BD55" s="93">
        <f t="shared" si="0"/>
        <v>0</v>
      </c>
      <c r="BS55" s="94" t="s">
        <v>71</v>
      </c>
      <c r="BT55" s="94" t="s">
        <v>78</v>
      </c>
      <c r="BU55" s="94" t="s">
        <v>73</v>
      </c>
      <c r="BV55" s="94" t="s">
        <v>74</v>
      </c>
      <c r="BW55" s="94" t="s">
        <v>79</v>
      </c>
      <c r="BX55" s="94" t="s">
        <v>5</v>
      </c>
      <c r="CL55" s="94" t="s">
        <v>19</v>
      </c>
      <c r="CM55" s="94" t="s">
        <v>80</v>
      </c>
    </row>
    <row r="56" spans="1:90" s="4" customFormat="1" ht="16.5" customHeight="1">
      <c r="A56" s="95" t="s">
        <v>81</v>
      </c>
      <c r="B56" s="50"/>
      <c r="C56" s="96"/>
      <c r="D56" s="96"/>
      <c r="E56" s="346" t="s">
        <v>14</v>
      </c>
      <c r="F56" s="346"/>
      <c r="G56" s="346"/>
      <c r="H56" s="346"/>
      <c r="I56" s="346"/>
      <c r="J56" s="96"/>
      <c r="K56" s="346" t="s">
        <v>82</v>
      </c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44">
        <f>'24_2019 - Zdravotně techn...'!J32</f>
        <v>0</v>
      </c>
      <c r="AH56" s="345"/>
      <c r="AI56" s="345"/>
      <c r="AJ56" s="345"/>
      <c r="AK56" s="345"/>
      <c r="AL56" s="345"/>
      <c r="AM56" s="345"/>
      <c r="AN56" s="344">
        <f>SUM(AG56,AT56)</f>
        <v>0</v>
      </c>
      <c r="AO56" s="345"/>
      <c r="AP56" s="345"/>
      <c r="AQ56" s="97" t="s">
        <v>83</v>
      </c>
      <c r="AR56" s="52"/>
      <c r="AS56" s="98">
        <v>0</v>
      </c>
      <c r="AT56" s="99">
        <f>ROUND(SUM(AV56:AW56),2)</f>
        <v>0</v>
      </c>
      <c r="AU56" s="100">
        <f>'24_2019 - Zdravotně techn...'!P97</f>
        <v>0</v>
      </c>
      <c r="AV56" s="99">
        <f>'24_2019 - Zdravotně techn...'!J35</f>
        <v>0</v>
      </c>
      <c r="AW56" s="99">
        <f>'24_2019 - Zdravotně techn...'!J36</f>
        <v>0</v>
      </c>
      <c r="AX56" s="99">
        <f>'24_2019 - Zdravotně techn...'!J37</f>
        <v>0</v>
      </c>
      <c r="AY56" s="99">
        <f>'24_2019 - Zdravotně techn...'!J38</f>
        <v>0</v>
      </c>
      <c r="AZ56" s="99">
        <f>'24_2019 - Zdravotně techn...'!F35</f>
        <v>0</v>
      </c>
      <c r="BA56" s="99">
        <f>'24_2019 - Zdravotně techn...'!F36</f>
        <v>0</v>
      </c>
      <c r="BB56" s="99">
        <f>'24_2019 - Zdravotně techn...'!F37</f>
        <v>0</v>
      </c>
      <c r="BC56" s="99">
        <f>'24_2019 - Zdravotně techn...'!F38</f>
        <v>0</v>
      </c>
      <c r="BD56" s="101">
        <f>'24_2019 - Zdravotně techn...'!F39</f>
        <v>0</v>
      </c>
      <c r="BT56" s="102" t="s">
        <v>80</v>
      </c>
      <c r="BV56" s="102" t="s">
        <v>74</v>
      </c>
      <c r="BW56" s="102" t="s">
        <v>84</v>
      </c>
      <c r="BX56" s="102" t="s">
        <v>79</v>
      </c>
      <c r="CL56" s="102" t="s">
        <v>19</v>
      </c>
    </row>
    <row r="57" spans="1:57" s="2" customFormat="1" ht="30" customHeight="1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s="2" customFormat="1" ht="6.9" customHeight="1">
      <c r="A58" s="33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38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</sheetData>
  <sheetProtection algorithmName="SHA-512" hashValue="eFdrljb5gwzMmf7+NWBqIhHUHdnrUemMTk03B9hboq8hfIaxIzR68D024eSzW0b0Jq2d7Ye74+O4gyrJLjhUTA==" saltValue="LtoHDxJavVLYye3cXZRS81cm/2dHPaNbFzyJsRGjTvaeVBkXJ5mtXybrhf3HS/IikkIhOT8QXtoK2KatwO7zqg==" spinCount="100000" sheet="1" objects="1" scenarios="1" formatColumns="0" formatRows="0"/>
  <mergeCells count="46">
    <mergeCell ref="AR2:BE2"/>
    <mergeCell ref="AN56:AP56"/>
    <mergeCell ref="AG56:AM56"/>
    <mergeCell ref="E56:I56"/>
    <mergeCell ref="K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6" location="'24_2019 - Zdravotně tech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3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16" t="s">
        <v>84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19"/>
      <c r="AT3" s="16" t="s">
        <v>80</v>
      </c>
    </row>
    <row r="4" spans="2:46" s="1" customFormat="1" ht="24.9" customHeight="1">
      <c r="B4" s="19"/>
      <c r="D4" s="107" t="s">
        <v>85</v>
      </c>
      <c r="I4" s="103"/>
      <c r="L4" s="19"/>
      <c r="M4" s="108" t="s">
        <v>10</v>
      </c>
      <c r="AT4" s="16" t="s">
        <v>4</v>
      </c>
    </row>
    <row r="5" spans="2:12" s="1" customFormat="1" ht="6.9" customHeight="1">
      <c r="B5" s="19"/>
      <c r="I5" s="103"/>
      <c r="L5" s="19"/>
    </row>
    <row r="6" spans="2:12" s="1" customFormat="1" ht="12" customHeight="1">
      <c r="B6" s="19"/>
      <c r="D6" s="109" t="s">
        <v>16</v>
      </c>
      <c r="I6" s="103"/>
      <c r="L6" s="19"/>
    </row>
    <row r="7" spans="2:12" s="1" customFormat="1" ht="16.5" customHeight="1">
      <c r="B7" s="19"/>
      <c r="E7" s="350" t="str">
        <f>'Rekapitulace stavby'!K6</f>
        <v>Zpracování PD-Rekonstrukce Městké knihovny FM</v>
      </c>
      <c r="F7" s="351"/>
      <c r="G7" s="351"/>
      <c r="H7" s="351"/>
      <c r="I7" s="103"/>
      <c r="L7" s="19"/>
    </row>
    <row r="8" spans="2:12" s="1" customFormat="1" ht="12" customHeight="1">
      <c r="B8" s="19"/>
      <c r="D8" s="109" t="s">
        <v>86</v>
      </c>
      <c r="I8" s="103"/>
      <c r="L8" s="19"/>
    </row>
    <row r="9" spans="1:31" s="2" customFormat="1" ht="16.5" customHeight="1">
      <c r="A9" s="33"/>
      <c r="B9" s="38"/>
      <c r="C9" s="33"/>
      <c r="D9" s="33"/>
      <c r="E9" s="350" t="s">
        <v>87</v>
      </c>
      <c r="F9" s="352"/>
      <c r="G9" s="352"/>
      <c r="H9" s="352"/>
      <c r="I9" s="110"/>
      <c r="J9" s="33"/>
      <c r="K9" s="33"/>
      <c r="L9" s="111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09" t="s">
        <v>88</v>
      </c>
      <c r="E10" s="33"/>
      <c r="F10" s="33"/>
      <c r="G10" s="33"/>
      <c r="H10" s="33"/>
      <c r="I10" s="110"/>
      <c r="J10" s="33"/>
      <c r="K10" s="33"/>
      <c r="L10" s="111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8"/>
      <c r="C11" s="33"/>
      <c r="D11" s="33"/>
      <c r="E11" s="353" t="s">
        <v>89</v>
      </c>
      <c r="F11" s="352"/>
      <c r="G11" s="352"/>
      <c r="H11" s="352"/>
      <c r="I11" s="110"/>
      <c r="J11" s="33"/>
      <c r="K11" s="33"/>
      <c r="L11" s="111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0.2">
      <c r="A12" s="33"/>
      <c r="B12" s="38"/>
      <c r="C12" s="33"/>
      <c r="D12" s="33"/>
      <c r="E12" s="33"/>
      <c r="F12" s="33"/>
      <c r="G12" s="33"/>
      <c r="H12" s="33"/>
      <c r="I12" s="110"/>
      <c r="J12" s="33"/>
      <c r="K12" s="33"/>
      <c r="L12" s="111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8"/>
      <c r="C13" s="33"/>
      <c r="D13" s="109" t="s">
        <v>18</v>
      </c>
      <c r="E13" s="33"/>
      <c r="F13" s="102" t="s">
        <v>19</v>
      </c>
      <c r="G13" s="33"/>
      <c r="H13" s="33"/>
      <c r="I13" s="112" t="s">
        <v>20</v>
      </c>
      <c r="J13" s="102" t="s">
        <v>19</v>
      </c>
      <c r="K13" s="33"/>
      <c r="L13" s="111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9" t="s">
        <v>21</v>
      </c>
      <c r="E14" s="33"/>
      <c r="F14" s="102" t="s">
        <v>22</v>
      </c>
      <c r="G14" s="33"/>
      <c r="H14" s="33"/>
      <c r="I14" s="112" t="s">
        <v>23</v>
      </c>
      <c r="J14" s="113" t="str">
        <f>'Rekapitulace stavby'!AN8</f>
        <v>12. 11. 2019</v>
      </c>
      <c r="K14" s="33"/>
      <c r="L14" s="111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8" customHeight="1">
      <c r="A15" s="33"/>
      <c r="B15" s="38"/>
      <c r="C15" s="33"/>
      <c r="D15" s="33"/>
      <c r="E15" s="33"/>
      <c r="F15" s="33"/>
      <c r="G15" s="33"/>
      <c r="H15" s="33"/>
      <c r="I15" s="110"/>
      <c r="J15" s="33"/>
      <c r="K15" s="33"/>
      <c r="L15" s="111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8"/>
      <c r="C16" s="33"/>
      <c r="D16" s="109" t="s">
        <v>25</v>
      </c>
      <c r="E16" s="33"/>
      <c r="F16" s="33"/>
      <c r="G16" s="33"/>
      <c r="H16" s="33"/>
      <c r="I16" s="112" t="s">
        <v>26</v>
      </c>
      <c r="J16" s="102" t="s">
        <v>19</v>
      </c>
      <c r="K16" s="33"/>
      <c r="L16" s="111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02" t="s">
        <v>27</v>
      </c>
      <c r="F17" s="33"/>
      <c r="G17" s="33"/>
      <c r="H17" s="33"/>
      <c r="I17" s="112" t="s">
        <v>28</v>
      </c>
      <c r="J17" s="102" t="s">
        <v>19</v>
      </c>
      <c r="K17" s="33"/>
      <c r="L17" s="111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" customHeight="1">
      <c r="A18" s="33"/>
      <c r="B18" s="38"/>
      <c r="C18" s="33"/>
      <c r="D18" s="33"/>
      <c r="E18" s="33"/>
      <c r="F18" s="33"/>
      <c r="G18" s="33"/>
      <c r="H18" s="33"/>
      <c r="I18" s="110"/>
      <c r="J18" s="33"/>
      <c r="K18" s="33"/>
      <c r="L18" s="111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09" t="s">
        <v>29</v>
      </c>
      <c r="E19" s="33"/>
      <c r="F19" s="33"/>
      <c r="G19" s="33"/>
      <c r="H19" s="33"/>
      <c r="I19" s="112" t="s">
        <v>26</v>
      </c>
      <c r="J19" s="29" t="str">
        <f>'Rekapitulace stavby'!AN13</f>
        <v>Vyplň údaj</v>
      </c>
      <c r="K19" s="33"/>
      <c r="L19" s="111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54" t="str">
        <f>'Rekapitulace stavby'!E14</f>
        <v>Vyplň údaj</v>
      </c>
      <c r="F20" s="355"/>
      <c r="G20" s="355"/>
      <c r="H20" s="355"/>
      <c r="I20" s="112" t="s">
        <v>28</v>
      </c>
      <c r="J20" s="29" t="str">
        <f>'Rekapitulace stavby'!AN14</f>
        <v>Vyplň údaj</v>
      </c>
      <c r="K20" s="33"/>
      <c r="L20" s="111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" customHeight="1">
      <c r="A21" s="33"/>
      <c r="B21" s="38"/>
      <c r="C21" s="33"/>
      <c r="D21" s="33"/>
      <c r="E21" s="33"/>
      <c r="F21" s="33"/>
      <c r="G21" s="33"/>
      <c r="H21" s="33"/>
      <c r="I21" s="110"/>
      <c r="J21" s="33"/>
      <c r="K21" s="33"/>
      <c r="L21" s="111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09" t="s">
        <v>31</v>
      </c>
      <c r="E22" s="33"/>
      <c r="F22" s="33"/>
      <c r="G22" s="33"/>
      <c r="H22" s="33"/>
      <c r="I22" s="112" t="s">
        <v>26</v>
      </c>
      <c r="J22" s="102" t="s">
        <v>19</v>
      </c>
      <c r="K22" s="33"/>
      <c r="L22" s="111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02" t="s">
        <v>32</v>
      </c>
      <c r="F23" s="33"/>
      <c r="G23" s="33"/>
      <c r="H23" s="33"/>
      <c r="I23" s="112" t="s">
        <v>28</v>
      </c>
      <c r="J23" s="102" t="s">
        <v>19</v>
      </c>
      <c r="K23" s="33"/>
      <c r="L23" s="111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" customHeight="1">
      <c r="A24" s="33"/>
      <c r="B24" s="38"/>
      <c r="C24" s="33"/>
      <c r="D24" s="33"/>
      <c r="E24" s="33"/>
      <c r="F24" s="33"/>
      <c r="G24" s="33"/>
      <c r="H24" s="33"/>
      <c r="I24" s="110"/>
      <c r="J24" s="33"/>
      <c r="K24" s="33"/>
      <c r="L24" s="111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09" t="s">
        <v>34</v>
      </c>
      <c r="E25" s="33"/>
      <c r="F25" s="33"/>
      <c r="G25" s="33"/>
      <c r="H25" s="33"/>
      <c r="I25" s="112" t="s">
        <v>26</v>
      </c>
      <c r="J25" s="102" t="s">
        <v>19</v>
      </c>
      <c r="K25" s="33"/>
      <c r="L25" s="111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02" t="s">
        <v>35</v>
      </c>
      <c r="F26" s="33"/>
      <c r="G26" s="33"/>
      <c r="H26" s="33"/>
      <c r="I26" s="112" t="s">
        <v>28</v>
      </c>
      <c r="J26" s="102" t="s">
        <v>19</v>
      </c>
      <c r="K26" s="33"/>
      <c r="L26" s="111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" customHeight="1">
      <c r="A27" s="33"/>
      <c r="B27" s="38"/>
      <c r="C27" s="33"/>
      <c r="D27" s="33"/>
      <c r="E27" s="33"/>
      <c r="F27" s="33"/>
      <c r="G27" s="33"/>
      <c r="H27" s="33"/>
      <c r="I27" s="110"/>
      <c r="J27" s="33"/>
      <c r="K27" s="33"/>
      <c r="L27" s="111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09" t="s">
        <v>36</v>
      </c>
      <c r="E28" s="33"/>
      <c r="F28" s="33"/>
      <c r="G28" s="33"/>
      <c r="H28" s="33"/>
      <c r="I28" s="110"/>
      <c r="J28" s="33"/>
      <c r="K28" s="33"/>
      <c r="L28" s="111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14"/>
      <c r="B29" s="115"/>
      <c r="C29" s="114"/>
      <c r="D29" s="114"/>
      <c r="E29" s="356" t="s">
        <v>19</v>
      </c>
      <c r="F29" s="356"/>
      <c r="G29" s="356"/>
      <c r="H29" s="356"/>
      <c r="I29" s="116"/>
      <c r="J29" s="114"/>
      <c r="K29" s="114"/>
      <c r="L29" s="117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</row>
    <row r="30" spans="1:31" s="2" customFormat="1" ht="6.9" customHeight="1">
      <c r="A30" s="33"/>
      <c r="B30" s="38"/>
      <c r="C30" s="33"/>
      <c r="D30" s="33"/>
      <c r="E30" s="33"/>
      <c r="F30" s="33"/>
      <c r="G30" s="33"/>
      <c r="H30" s="33"/>
      <c r="I30" s="110"/>
      <c r="J30" s="33"/>
      <c r="K30" s="33"/>
      <c r="L30" s="111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8"/>
      <c r="E31" s="118"/>
      <c r="F31" s="118"/>
      <c r="G31" s="118"/>
      <c r="H31" s="118"/>
      <c r="I31" s="119"/>
      <c r="J31" s="118"/>
      <c r="K31" s="118"/>
      <c r="L31" s="111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8"/>
      <c r="C32" s="33"/>
      <c r="D32" s="120" t="s">
        <v>38</v>
      </c>
      <c r="E32" s="33"/>
      <c r="F32" s="33"/>
      <c r="G32" s="33"/>
      <c r="H32" s="33"/>
      <c r="I32" s="110"/>
      <c r="J32" s="121">
        <f>ROUND(J97,2)</f>
        <v>0</v>
      </c>
      <c r="K32" s="33"/>
      <c r="L32" s="111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8"/>
      <c r="C33" s="33"/>
      <c r="D33" s="118"/>
      <c r="E33" s="118"/>
      <c r="F33" s="118"/>
      <c r="G33" s="118"/>
      <c r="H33" s="118"/>
      <c r="I33" s="119"/>
      <c r="J33" s="118"/>
      <c r="K33" s="118"/>
      <c r="L33" s="111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33"/>
      <c r="F34" s="122" t="s">
        <v>40</v>
      </c>
      <c r="G34" s="33"/>
      <c r="H34" s="33"/>
      <c r="I34" s="123" t="s">
        <v>39</v>
      </c>
      <c r="J34" s="122" t="s">
        <v>41</v>
      </c>
      <c r="K34" s="33"/>
      <c r="L34" s="111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8"/>
      <c r="C35" s="33"/>
      <c r="D35" s="124" t="s">
        <v>42</v>
      </c>
      <c r="E35" s="109" t="s">
        <v>43</v>
      </c>
      <c r="F35" s="125">
        <f>ROUND((SUM(BE97:BE575)),2)</f>
        <v>0</v>
      </c>
      <c r="G35" s="33"/>
      <c r="H35" s="33"/>
      <c r="I35" s="126">
        <v>0.21</v>
      </c>
      <c r="J35" s="125">
        <f>ROUND(((SUM(BE97:BE575))*I35),2)</f>
        <v>0</v>
      </c>
      <c r="K35" s="33"/>
      <c r="L35" s="111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8"/>
      <c r="C36" s="33"/>
      <c r="D36" s="33"/>
      <c r="E36" s="109" t="s">
        <v>44</v>
      </c>
      <c r="F36" s="125">
        <f>ROUND((SUM(BF97:BF575)),2)</f>
        <v>0</v>
      </c>
      <c r="G36" s="33"/>
      <c r="H36" s="33"/>
      <c r="I36" s="126">
        <v>0.15</v>
      </c>
      <c r="J36" s="125">
        <f>ROUND(((SUM(BF97:BF575))*I36),2)</f>
        <v>0</v>
      </c>
      <c r="K36" s="33"/>
      <c r="L36" s="111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09" t="s">
        <v>45</v>
      </c>
      <c r="F37" s="125">
        <f>ROUND((SUM(BG97:BG575)),2)</f>
        <v>0</v>
      </c>
      <c r="G37" s="33"/>
      <c r="H37" s="33"/>
      <c r="I37" s="126">
        <v>0.21</v>
      </c>
      <c r="J37" s="125">
        <f>0</f>
        <v>0</v>
      </c>
      <c r="K37" s="33"/>
      <c r="L37" s="111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 hidden="1">
      <c r="A38" s="33"/>
      <c r="B38" s="38"/>
      <c r="C38" s="33"/>
      <c r="D38" s="33"/>
      <c r="E38" s="109" t="s">
        <v>46</v>
      </c>
      <c r="F38" s="125">
        <f>ROUND((SUM(BH97:BH575)),2)</f>
        <v>0</v>
      </c>
      <c r="G38" s="33"/>
      <c r="H38" s="33"/>
      <c r="I38" s="126">
        <v>0.15</v>
      </c>
      <c r="J38" s="125">
        <f>0</f>
        <v>0</v>
      </c>
      <c r="K38" s="33"/>
      <c r="L38" s="111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8"/>
      <c r="C39" s="33"/>
      <c r="D39" s="33"/>
      <c r="E39" s="109" t="s">
        <v>47</v>
      </c>
      <c r="F39" s="125">
        <f>ROUND((SUM(BI97:BI575)),2)</f>
        <v>0</v>
      </c>
      <c r="G39" s="33"/>
      <c r="H39" s="33"/>
      <c r="I39" s="126">
        <v>0</v>
      </c>
      <c r="J39" s="125">
        <f>0</f>
        <v>0</v>
      </c>
      <c r="K39" s="33"/>
      <c r="L39" s="111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" customHeight="1">
      <c r="A40" s="33"/>
      <c r="B40" s="38"/>
      <c r="C40" s="33"/>
      <c r="D40" s="33"/>
      <c r="E40" s="33"/>
      <c r="F40" s="33"/>
      <c r="G40" s="33"/>
      <c r="H40" s="33"/>
      <c r="I40" s="110"/>
      <c r="J40" s="33"/>
      <c r="K40" s="33"/>
      <c r="L40" s="111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8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32"/>
      <c r="J41" s="133">
        <f>SUM(J32:J39)</f>
        <v>0</v>
      </c>
      <c r="K41" s="134"/>
      <c r="L41" s="111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135"/>
      <c r="C42" s="136"/>
      <c r="D42" s="136"/>
      <c r="E42" s="136"/>
      <c r="F42" s="136"/>
      <c r="G42" s="136"/>
      <c r="H42" s="136"/>
      <c r="I42" s="137"/>
      <c r="J42" s="136"/>
      <c r="K42" s="136"/>
      <c r="L42" s="111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6" spans="1:31" s="2" customFormat="1" ht="6.9" customHeight="1">
      <c r="A46" s="33"/>
      <c r="B46" s="138"/>
      <c r="C46" s="139"/>
      <c r="D46" s="139"/>
      <c r="E46" s="139"/>
      <c r="F46" s="139"/>
      <c r="G46" s="139"/>
      <c r="H46" s="139"/>
      <c r="I46" s="140"/>
      <c r="J46" s="139"/>
      <c r="K46" s="139"/>
      <c r="L46" s="111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24.9" customHeight="1">
      <c r="A47" s="33"/>
      <c r="B47" s="34"/>
      <c r="C47" s="22" t="s">
        <v>90</v>
      </c>
      <c r="D47" s="35"/>
      <c r="E47" s="35"/>
      <c r="F47" s="35"/>
      <c r="G47" s="35"/>
      <c r="H47" s="35"/>
      <c r="I47" s="110"/>
      <c r="J47" s="35"/>
      <c r="K47" s="35"/>
      <c r="L47" s="111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6.9" customHeight="1">
      <c r="A48" s="33"/>
      <c r="B48" s="34"/>
      <c r="C48" s="35"/>
      <c r="D48" s="35"/>
      <c r="E48" s="35"/>
      <c r="F48" s="35"/>
      <c r="G48" s="35"/>
      <c r="H48" s="35"/>
      <c r="I48" s="110"/>
      <c r="J48" s="35"/>
      <c r="K48" s="35"/>
      <c r="L48" s="111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16</v>
      </c>
      <c r="D49" s="35"/>
      <c r="E49" s="35"/>
      <c r="F49" s="35"/>
      <c r="G49" s="35"/>
      <c r="H49" s="35"/>
      <c r="I49" s="110"/>
      <c r="J49" s="35"/>
      <c r="K49" s="35"/>
      <c r="L49" s="111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357" t="str">
        <f>E7</f>
        <v>Zpracování PD-Rekonstrukce Městké knihovny FM</v>
      </c>
      <c r="F50" s="358"/>
      <c r="G50" s="358"/>
      <c r="H50" s="358"/>
      <c r="I50" s="110"/>
      <c r="J50" s="35"/>
      <c r="K50" s="35"/>
      <c r="L50" s="111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2:12" s="1" customFormat="1" ht="12" customHeight="1">
      <c r="B51" s="20"/>
      <c r="C51" s="28" t="s">
        <v>86</v>
      </c>
      <c r="D51" s="21"/>
      <c r="E51" s="21"/>
      <c r="F51" s="21"/>
      <c r="G51" s="21"/>
      <c r="H51" s="21"/>
      <c r="I51" s="103"/>
      <c r="J51" s="21"/>
      <c r="K51" s="21"/>
      <c r="L51" s="19"/>
    </row>
    <row r="52" spans="1:31" s="2" customFormat="1" ht="16.5" customHeight="1">
      <c r="A52" s="33"/>
      <c r="B52" s="34"/>
      <c r="C52" s="35"/>
      <c r="D52" s="35"/>
      <c r="E52" s="357" t="s">
        <v>87</v>
      </c>
      <c r="F52" s="359"/>
      <c r="G52" s="359"/>
      <c r="H52" s="359"/>
      <c r="I52" s="110"/>
      <c r="J52" s="35"/>
      <c r="K52" s="35"/>
      <c r="L52" s="111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12" customHeight="1">
      <c r="A53" s="33"/>
      <c r="B53" s="34"/>
      <c r="C53" s="28" t="s">
        <v>88</v>
      </c>
      <c r="D53" s="35"/>
      <c r="E53" s="35"/>
      <c r="F53" s="35"/>
      <c r="G53" s="35"/>
      <c r="H53" s="35"/>
      <c r="I53" s="110"/>
      <c r="J53" s="35"/>
      <c r="K53" s="35"/>
      <c r="L53" s="111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6.5" customHeight="1">
      <c r="A54" s="33"/>
      <c r="B54" s="34"/>
      <c r="C54" s="35"/>
      <c r="D54" s="35"/>
      <c r="E54" s="325" t="str">
        <f>E11</f>
        <v>24_2019 - Zdravotně technické instalace</v>
      </c>
      <c r="F54" s="359"/>
      <c r="G54" s="359"/>
      <c r="H54" s="359"/>
      <c r="I54" s="110"/>
      <c r="J54" s="35"/>
      <c r="K54" s="35"/>
      <c r="L54" s="111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6.9" customHeight="1">
      <c r="A55" s="33"/>
      <c r="B55" s="34"/>
      <c r="C55" s="35"/>
      <c r="D55" s="35"/>
      <c r="E55" s="35"/>
      <c r="F55" s="35"/>
      <c r="G55" s="35"/>
      <c r="H55" s="35"/>
      <c r="I55" s="110"/>
      <c r="J55" s="35"/>
      <c r="K55" s="35"/>
      <c r="L55" s="111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2" customHeight="1">
      <c r="A56" s="33"/>
      <c r="B56" s="34"/>
      <c r="C56" s="28" t="s">
        <v>21</v>
      </c>
      <c r="D56" s="35"/>
      <c r="E56" s="35"/>
      <c r="F56" s="26" t="str">
        <f>F14</f>
        <v xml:space="preserve"> </v>
      </c>
      <c r="G56" s="35"/>
      <c r="H56" s="35"/>
      <c r="I56" s="112" t="s">
        <v>23</v>
      </c>
      <c r="J56" s="58" t="str">
        <f>IF(J14="","",J14)</f>
        <v>12. 11. 2019</v>
      </c>
      <c r="K56" s="35"/>
      <c r="L56" s="111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6.9" customHeight="1">
      <c r="A57" s="33"/>
      <c r="B57" s="34"/>
      <c r="C57" s="35"/>
      <c r="D57" s="35"/>
      <c r="E57" s="35"/>
      <c r="F57" s="35"/>
      <c r="G57" s="35"/>
      <c r="H57" s="35"/>
      <c r="I57" s="110"/>
      <c r="J57" s="35"/>
      <c r="K57" s="35"/>
      <c r="L57" s="111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5.15" customHeight="1">
      <c r="A58" s="33"/>
      <c r="B58" s="34"/>
      <c r="C58" s="28" t="s">
        <v>25</v>
      </c>
      <c r="D58" s="35"/>
      <c r="E58" s="35"/>
      <c r="F58" s="26" t="str">
        <f>E17</f>
        <v>Statutární město FM</v>
      </c>
      <c r="G58" s="35"/>
      <c r="H58" s="35"/>
      <c r="I58" s="112" t="s">
        <v>31</v>
      </c>
      <c r="J58" s="31" t="str">
        <f>E23</f>
        <v>PPS KANIA s.r.o.</v>
      </c>
      <c r="K58" s="35"/>
      <c r="L58" s="111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15.15" customHeight="1">
      <c r="A59" s="33"/>
      <c r="B59" s="34"/>
      <c r="C59" s="28" t="s">
        <v>29</v>
      </c>
      <c r="D59" s="35"/>
      <c r="E59" s="35"/>
      <c r="F59" s="26" t="str">
        <f>IF(E20="","",E20)</f>
        <v>Vyplň údaj</v>
      </c>
      <c r="G59" s="35"/>
      <c r="H59" s="35"/>
      <c r="I59" s="112" t="s">
        <v>34</v>
      </c>
      <c r="J59" s="31" t="str">
        <f>E26</f>
        <v>Jan Ochodnický</v>
      </c>
      <c r="K59" s="35"/>
      <c r="L59" s="111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2" customFormat="1" ht="10.35" customHeight="1">
      <c r="A60" s="33"/>
      <c r="B60" s="34"/>
      <c r="C60" s="35"/>
      <c r="D60" s="35"/>
      <c r="E60" s="35"/>
      <c r="F60" s="35"/>
      <c r="G60" s="35"/>
      <c r="H60" s="35"/>
      <c r="I60" s="110"/>
      <c r="J60" s="35"/>
      <c r="K60" s="35"/>
      <c r="L60" s="111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29.25" customHeight="1">
      <c r="A61" s="33"/>
      <c r="B61" s="34"/>
      <c r="C61" s="141" t="s">
        <v>91</v>
      </c>
      <c r="D61" s="142"/>
      <c r="E61" s="142"/>
      <c r="F61" s="142"/>
      <c r="G61" s="142"/>
      <c r="H61" s="142"/>
      <c r="I61" s="143"/>
      <c r="J61" s="144" t="s">
        <v>92</v>
      </c>
      <c r="K61" s="142"/>
      <c r="L61" s="111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10.35" customHeight="1">
      <c r="A62" s="33"/>
      <c r="B62" s="34"/>
      <c r="C62" s="35"/>
      <c r="D62" s="35"/>
      <c r="E62" s="35"/>
      <c r="F62" s="35"/>
      <c r="G62" s="35"/>
      <c r="H62" s="35"/>
      <c r="I62" s="110"/>
      <c r="J62" s="35"/>
      <c r="K62" s="35"/>
      <c r="L62" s="111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47" s="2" customFormat="1" ht="22.8" customHeight="1">
      <c r="A63" s="33"/>
      <c r="B63" s="34"/>
      <c r="C63" s="145" t="s">
        <v>70</v>
      </c>
      <c r="D63" s="35"/>
      <c r="E63" s="35"/>
      <c r="F63" s="35"/>
      <c r="G63" s="35"/>
      <c r="H63" s="35"/>
      <c r="I63" s="110"/>
      <c r="J63" s="76">
        <f>J97</f>
        <v>0</v>
      </c>
      <c r="K63" s="35"/>
      <c r="L63" s="111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U63" s="16" t="s">
        <v>93</v>
      </c>
    </row>
    <row r="64" spans="2:12" s="9" customFormat="1" ht="24.9" customHeight="1">
      <c r="B64" s="146"/>
      <c r="C64" s="147"/>
      <c r="D64" s="148" t="s">
        <v>94</v>
      </c>
      <c r="E64" s="149"/>
      <c r="F64" s="149"/>
      <c r="G64" s="149"/>
      <c r="H64" s="149"/>
      <c r="I64" s="150"/>
      <c r="J64" s="151">
        <f>J98</f>
        <v>0</v>
      </c>
      <c r="K64" s="147"/>
      <c r="L64" s="152"/>
    </row>
    <row r="65" spans="2:12" s="10" customFormat="1" ht="19.95" customHeight="1">
      <c r="B65" s="153"/>
      <c r="C65" s="96"/>
      <c r="D65" s="154" t="s">
        <v>95</v>
      </c>
      <c r="E65" s="155"/>
      <c r="F65" s="155"/>
      <c r="G65" s="155"/>
      <c r="H65" s="155"/>
      <c r="I65" s="156"/>
      <c r="J65" s="157">
        <f>J99</f>
        <v>0</v>
      </c>
      <c r="K65" s="96"/>
      <c r="L65" s="158"/>
    </row>
    <row r="66" spans="2:12" s="10" customFormat="1" ht="19.95" customHeight="1">
      <c r="B66" s="153"/>
      <c r="C66" s="96"/>
      <c r="D66" s="154" t="s">
        <v>96</v>
      </c>
      <c r="E66" s="155"/>
      <c r="F66" s="155"/>
      <c r="G66" s="155"/>
      <c r="H66" s="155"/>
      <c r="I66" s="156"/>
      <c r="J66" s="157">
        <f>J118</f>
        <v>0</v>
      </c>
      <c r="K66" s="96"/>
      <c r="L66" s="158"/>
    </row>
    <row r="67" spans="2:12" s="10" customFormat="1" ht="19.95" customHeight="1">
      <c r="B67" s="153"/>
      <c r="C67" s="96"/>
      <c r="D67" s="154" t="s">
        <v>97</v>
      </c>
      <c r="E67" s="155"/>
      <c r="F67" s="155"/>
      <c r="G67" s="155"/>
      <c r="H67" s="155"/>
      <c r="I67" s="156"/>
      <c r="J67" s="157">
        <f>J125</f>
        <v>0</v>
      </c>
      <c r="K67" s="96"/>
      <c r="L67" s="158"/>
    </row>
    <row r="68" spans="2:12" s="10" customFormat="1" ht="19.95" customHeight="1">
      <c r="B68" s="153"/>
      <c r="C68" s="96"/>
      <c r="D68" s="154" t="s">
        <v>98</v>
      </c>
      <c r="E68" s="155"/>
      <c r="F68" s="155"/>
      <c r="G68" s="155"/>
      <c r="H68" s="155"/>
      <c r="I68" s="156"/>
      <c r="J68" s="157">
        <f>J129</f>
        <v>0</v>
      </c>
      <c r="K68" s="96"/>
      <c r="L68" s="158"/>
    </row>
    <row r="69" spans="2:12" s="10" customFormat="1" ht="19.95" customHeight="1">
      <c r="B69" s="153"/>
      <c r="C69" s="96"/>
      <c r="D69" s="154" t="s">
        <v>99</v>
      </c>
      <c r="E69" s="155"/>
      <c r="F69" s="155"/>
      <c r="G69" s="155"/>
      <c r="H69" s="155"/>
      <c r="I69" s="156"/>
      <c r="J69" s="157">
        <f>J157</f>
        <v>0</v>
      </c>
      <c r="K69" s="96"/>
      <c r="L69" s="158"/>
    </row>
    <row r="70" spans="2:12" s="9" customFormat="1" ht="24.9" customHeight="1">
      <c r="B70" s="146"/>
      <c r="C70" s="147"/>
      <c r="D70" s="148" t="s">
        <v>100</v>
      </c>
      <c r="E70" s="149"/>
      <c r="F70" s="149"/>
      <c r="G70" s="149"/>
      <c r="H70" s="149"/>
      <c r="I70" s="150"/>
      <c r="J70" s="151">
        <f>J170</f>
        <v>0</v>
      </c>
      <c r="K70" s="147"/>
      <c r="L70" s="152"/>
    </row>
    <row r="71" spans="2:12" s="10" customFormat="1" ht="19.95" customHeight="1">
      <c r="B71" s="153"/>
      <c r="C71" s="96"/>
      <c r="D71" s="154" t="s">
        <v>101</v>
      </c>
      <c r="E71" s="155"/>
      <c r="F71" s="155"/>
      <c r="G71" s="155"/>
      <c r="H71" s="155"/>
      <c r="I71" s="156"/>
      <c r="J71" s="157">
        <f>J171</f>
        <v>0</v>
      </c>
      <c r="K71" s="96"/>
      <c r="L71" s="158"/>
    </row>
    <row r="72" spans="2:12" s="10" customFormat="1" ht="19.95" customHeight="1">
      <c r="B72" s="153"/>
      <c r="C72" s="96"/>
      <c r="D72" s="154" t="s">
        <v>102</v>
      </c>
      <c r="E72" s="155"/>
      <c r="F72" s="155"/>
      <c r="G72" s="155"/>
      <c r="H72" s="155"/>
      <c r="I72" s="156"/>
      <c r="J72" s="157">
        <f>J270</f>
        <v>0</v>
      </c>
      <c r="K72" s="96"/>
      <c r="L72" s="158"/>
    </row>
    <row r="73" spans="2:12" s="10" customFormat="1" ht="19.95" customHeight="1">
      <c r="B73" s="153"/>
      <c r="C73" s="96"/>
      <c r="D73" s="154" t="s">
        <v>103</v>
      </c>
      <c r="E73" s="155"/>
      <c r="F73" s="155"/>
      <c r="G73" s="155"/>
      <c r="H73" s="155"/>
      <c r="I73" s="156"/>
      <c r="J73" s="157">
        <f>J393</f>
        <v>0</v>
      </c>
      <c r="K73" s="96"/>
      <c r="L73" s="158"/>
    </row>
    <row r="74" spans="2:12" s="10" customFormat="1" ht="19.95" customHeight="1">
      <c r="B74" s="153"/>
      <c r="C74" s="96"/>
      <c r="D74" s="154" t="s">
        <v>104</v>
      </c>
      <c r="E74" s="155"/>
      <c r="F74" s="155"/>
      <c r="G74" s="155"/>
      <c r="H74" s="155"/>
      <c r="I74" s="156"/>
      <c r="J74" s="157">
        <f>J538</f>
        <v>0</v>
      </c>
      <c r="K74" s="96"/>
      <c r="L74" s="158"/>
    </row>
    <row r="75" spans="2:12" s="10" customFormat="1" ht="19.95" customHeight="1">
      <c r="B75" s="153"/>
      <c r="C75" s="96"/>
      <c r="D75" s="154" t="s">
        <v>105</v>
      </c>
      <c r="E75" s="155"/>
      <c r="F75" s="155"/>
      <c r="G75" s="155"/>
      <c r="H75" s="155"/>
      <c r="I75" s="156"/>
      <c r="J75" s="157">
        <f>J554</f>
        <v>0</v>
      </c>
      <c r="K75" s="96"/>
      <c r="L75" s="158"/>
    </row>
    <row r="76" spans="1:31" s="2" customFormat="1" ht="21.75" customHeight="1">
      <c r="A76" s="33"/>
      <c r="B76" s="34"/>
      <c r="C76" s="35"/>
      <c r="D76" s="35"/>
      <c r="E76" s="35"/>
      <c r="F76" s="35"/>
      <c r="G76" s="35"/>
      <c r="H76" s="35"/>
      <c r="I76" s="110"/>
      <c r="J76" s="35"/>
      <c r="K76" s="35"/>
      <c r="L76" s="111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" customHeight="1">
      <c r="A77" s="33"/>
      <c r="B77" s="46"/>
      <c r="C77" s="47"/>
      <c r="D77" s="47"/>
      <c r="E77" s="47"/>
      <c r="F77" s="47"/>
      <c r="G77" s="47"/>
      <c r="H77" s="47"/>
      <c r="I77" s="137"/>
      <c r="J77" s="47"/>
      <c r="K77" s="47"/>
      <c r="L77" s="111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48"/>
      <c r="C81" s="49"/>
      <c r="D81" s="49"/>
      <c r="E81" s="49"/>
      <c r="F81" s="49"/>
      <c r="G81" s="49"/>
      <c r="H81" s="49"/>
      <c r="I81" s="140"/>
      <c r="J81" s="49"/>
      <c r="K81" s="49"/>
      <c r="L81" s="111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106</v>
      </c>
      <c r="D82" s="35"/>
      <c r="E82" s="35"/>
      <c r="F82" s="35"/>
      <c r="G82" s="35"/>
      <c r="H82" s="35"/>
      <c r="I82" s="110"/>
      <c r="J82" s="35"/>
      <c r="K82" s="35"/>
      <c r="L82" s="111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111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110"/>
      <c r="J84" s="35"/>
      <c r="K84" s="35"/>
      <c r="L84" s="111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57" t="str">
        <f>E7</f>
        <v>Zpracování PD-Rekonstrukce Městké knihovny FM</v>
      </c>
      <c r="F85" s="358"/>
      <c r="G85" s="358"/>
      <c r="H85" s="358"/>
      <c r="I85" s="110"/>
      <c r="J85" s="35"/>
      <c r="K85" s="35"/>
      <c r="L85" s="111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0"/>
      <c r="C86" s="28" t="s">
        <v>86</v>
      </c>
      <c r="D86" s="21"/>
      <c r="E86" s="21"/>
      <c r="F86" s="21"/>
      <c r="G86" s="21"/>
      <c r="H86" s="21"/>
      <c r="I86" s="103"/>
      <c r="J86" s="21"/>
      <c r="K86" s="21"/>
      <c r="L86" s="19"/>
    </row>
    <row r="87" spans="1:31" s="2" customFormat="1" ht="16.5" customHeight="1">
      <c r="A87" s="33"/>
      <c r="B87" s="34"/>
      <c r="C87" s="35"/>
      <c r="D87" s="35"/>
      <c r="E87" s="357" t="s">
        <v>87</v>
      </c>
      <c r="F87" s="359"/>
      <c r="G87" s="359"/>
      <c r="H87" s="359"/>
      <c r="I87" s="110"/>
      <c r="J87" s="35"/>
      <c r="K87" s="35"/>
      <c r="L87" s="111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88</v>
      </c>
      <c r="D88" s="35"/>
      <c r="E88" s="35"/>
      <c r="F88" s="35"/>
      <c r="G88" s="35"/>
      <c r="H88" s="35"/>
      <c r="I88" s="110"/>
      <c r="J88" s="35"/>
      <c r="K88" s="35"/>
      <c r="L88" s="111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325" t="str">
        <f>E11</f>
        <v>24_2019 - Zdravotně technické instalace</v>
      </c>
      <c r="F89" s="359"/>
      <c r="G89" s="359"/>
      <c r="H89" s="359"/>
      <c r="I89" s="110"/>
      <c r="J89" s="35"/>
      <c r="K89" s="35"/>
      <c r="L89" s="111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111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21</v>
      </c>
      <c r="D91" s="35"/>
      <c r="E91" s="35"/>
      <c r="F91" s="26" t="str">
        <f>F14</f>
        <v xml:space="preserve"> </v>
      </c>
      <c r="G91" s="35"/>
      <c r="H91" s="35"/>
      <c r="I91" s="112" t="s">
        <v>23</v>
      </c>
      <c r="J91" s="58" t="str">
        <f>IF(J14="","",J14)</f>
        <v>12. 11. 2019</v>
      </c>
      <c r="K91" s="35"/>
      <c r="L91" s="111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5"/>
      <c r="D92" s="35"/>
      <c r="E92" s="35"/>
      <c r="F92" s="35"/>
      <c r="G92" s="35"/>
      <c r="H92" s="35"/>
      <c r="I92" s="110"/>
      <c r="J92" s="35"/>
      <c r="K92" s="35"/>
      <c r="L92" s="111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15" customHeight="1">
      <c r="A93" s="33"/>
      <c r="B93" s="34"/>
      <c r="C93" s="28" t="s">
        <v>25</v>
      </c>
      <c r="D93" s="35"/>
      <c r="E93" s="35"/>
      <c r="F93" s="26" t="str">
        <f>E17</f>
        <v>Statutární město FM</v>
      </c>
      <c r="G93" s="35"/>
      <c r="H93" s="35"/>
      <c r="I93" s="112" t="s">
        <v>31</v>
      </c>
      <c r="J93" s="31" t="str">
        <f>E23</f>
        <v>PPS KANIA s.r.o.</v>
      </c>
      <c r="K93" s="35"/>
      <c r="L93" s="111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15" customHeight="1">
      <c r="A94" s="33"/>
      <c r="B94" s="34"/>
      <c r="C94" s="28" t="s">
        <v>29</v>
      </c>
      <c r="D94" s="35"/>
      <c r="E94" s="35"/>
      <c r="F94" s="26" t="str">
        <f>IF(E20="","",E20)</f>
        <v>Vyplň údaj</v>
      </c>
      <c r="G94" s="35"/>
      <c r="H94" s="35"/>
      <c r="I94" s="112" t="s">
        <v>34</v>
      </c>
      <c r="J94" s="31" t="str">
        <f>E26</f>
        <v>Jan Ochodnický</v>
      </c>
      <c r="K94" s="35"/>
      <c r="L94" s="111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111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11" customFormat="1" ht="29.25" customHeight="1">
      <c r="A96" s="159"/>
      <c r="B96" s="160"/>
      <c r="C96" s="161" t="s">
        <v>107</v>
      </c>
      <c r="D96" s="162" t="s">
        <v>57</v>
      </c>
      <c r="E96" s="162" t="s">
        <v>53</v>
      </c>
      <c r="F96" s="162" t="s">
        <v>54</v>
      </c>
      <c r="G96" s="162" t="s">
        <v>108</v>
      </c>
      <c r="H96" s="162" t="s">
        <v>109</v>
      </c>
      <c r="I96" s="163" t="s">
        <v>110</v>
      </c>
      <c r="J96" s="162" t="s">
        <v>92</v>
      </c>
      <c r="K96" s="164" t="s">
        <v>111</v>
      </c>
      <c r="L96" s="165"/>
      <c r="M96" s="67" t="s">
        <v>19</v>
      </c>
      <c r="N96" s="68" t="s">
        <v>42</v>
      </c>
      <c r="O96" s="68" t="s">
        <v>112</v>
      </c>
      <c r="P96" s="68" t="s">
        <v>113</v>
      </c>
      <c r="Q96" s="68" t="s">
        <v>114</v>
      </c>
      <c r="R96" s="68" t="s">
        <v>115</v>
      </c>
      <c r="S96" s="68" t="s">
        <v>116</v>
      </c>
      <c r="T96" s="69" t="s">
        <v>117</v>
      </c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</row>
    <row r="97" spans="1:63" s="2" customFormat="1" ht="22.8" customHeight="1">
      <c r="A97" s="33"/>
      <c r="B97" s="34"/>
      <c r="C97" s="74" t="s">
        <v>118</v>
      </c>
      <c r="D97" s="35"/>
      <c r="E97" s="35"/>
      <c r="F97" s="35"/>
      <c r="G97" s="35"/>
      <c r="H97" s="35"/>
      <c r="I97" s="110"/>
      <c r="J97" s="166">
        <f>BK97</f>
        <v>0</v>
      </c>
      <c r="K97" s="35"/>
      <c r="L97" s="38"/>
      <c r="M97" s="70"/>
      <c r="N97" s="167"/>
      <c r="O97" s="71"/>
      <c r="P97" s="168">
        <f>P98+P170</f>
        <v>0</v>
      </c>
      <c r="Q97" s="71"/>
      <c r="R97" s="168">
        <f>R98+R170</f>
        <v>23.597490000000004</v>
      </c>
      <c r="S97" s="71"/>
      <c r="T97" s="169">
        <f>T98+T170</f>
        <v>10.803989999999999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71</v>
      </c>
      <c r="AU97" s="16" t="s">
        <v>93</v>
      </c>
      <c r="BK97" s="170">
        <f>BK98+BK170</f>
        <v>0</v>
      </c>
    </row>
    <row r="98" spans="2:63" s="12" customFormat="1" ht="25.95" customHeight="1">
      <c r="B98" s="171"/>
      <c r="C98" s="172"/>
      <c r="D98" s="173" t="s">
        <v>71</v>
      </c>
      <c r="E98" s="174" t="s">
        <v>119</v>
      </c>
      <c r="F98" s="174" t="s">
        <v>120</v>
      </c>
      <c r="G98" s="172"/>
      <c r="H98" s="172"/>
      <c r="I98" s="175"/>
      <c r="J98" s="176">
        <f>BK98</f>
        <v>0</v>
      </c>
      <c r="K98" s="172"/>
      <c r="L98" s="177"/>
      <c r="M98" s="178"/>
      <c r="N98" s="179"/>
      <c r="O98" s="179"/>
      <c r="P98" s="180">
        <f>P99+P118+P125+P129+P157</f>
        <v>0</v>
      </c>
      <c r="Q98" s="179"/>
      <c r="R98" s="180">
        <f>R99+R118+R125+R129+R157</f>
        <v>21.656440000000003</v>
      </c>
      <c r="S98" s="179"/>
      <c r="T98" s="181">
        <f>T99+T118+T125+T129+T157</f>
        <v>7.668</v>
      </c>
      <c r="AR98" s="182" t="s">
        <v>78</v>
      </c>
      <c r="AT98" s="183" t="s">
        <v>71</v>
      </c>
      <c r="AU98" s="183" t="s">
        <v>72</v>
      </c>
      <c r="AY98" s="182" t="s">
        <v>121</v>
      </c>
      <c r="BK98" s="184">
        <f>BK99+BK118+BK125+BK129+BK157</f>
        <v>0</v>
      </c>
    </row>
    <row r="99" spans="2:63" s="12" customFormat="1" ht="22.8" customHeight="1">
      <c r="B99" s="171"/>
      <c r="C99" s="172"/>
      <c r="D99" s="173" t="s">
        <v>71</v>
      </c>
      <c r="E99" s="185" t="s">
        <v>78</v>
      </c>
      <c r="F99" s="185" t="s">
        <v>122</v>
      </c>
      <c r="G99" s="172"/>
      <c r="H99" s="172"/>
      <c r="I99" s="175"/>
      <c r="J99" s="186">
        <f>BK99</f>
        <v>0</v>
      </c>
      <c r="K99" s="172"/>
      <c r="L99" s="177"/>
      <c r="M99" s="178"/>
      <c r="N99" s="179"/>
      <c r="O99" s="179"/>
      <c r="P99" s="180">
        <f>SUM(P100:P117)</f>
        <v>0</v>
      </c>
      <c r="Q99" s="179"/>
      <c r="R99" s="180">
        <f>SUM(R100:R117)</f>
        <v>17.568</v>
      </c>
      <c r="S99" s="179"/>
      <c r="T99" s="181">
        <f>SUM(T100:T117)</f>
        <v>0</v>
      </c>
      <c r="AR99" s="182" t="s">
        <v>78</v>
      </c>
      <c r="AT99" s="183" t="s">
        <v>71</v>
      </c>
      <c r="AU99" s="183" t="s">
        <v>78</v>
      </c>
      <c r="AY99" s="182" t="s">
        <v>121</v>
      </c>
      <c r="BK99" s="184">
        <f>SUM(BK100:BK117)</f>
        <v>0</v>
      </c>
    </row>
    <row r="100" spans="1:65" s="2" customFormat="1" ht="16.5" customHeight="1">
      <c r="A100" s="33"/>
      <c r="B100" s="34"/>
      <c r="C100" s="187" t="s">
        <v>78</v>
      </c>
      <c r="D100" s="187" t="s">
        <v>123</v>
      </c>
      <c r="E100" s="188" t="s">
        <v>124</v>
      </c>
      <c r="F100" s="189" t="s">
        <v>125</v>
      </c>
      <c r="G100" s="190" t="s">
        <v>126</v>
      </c>
      <c r="H100" s="191">
        <v>17.64</v>
      </c>
      <c r="I100" s="192"/>
      <c r="J100" s="193">
        <f>ROUND(I100*H100,2)</f>
        <v>0</v>
      </c>
      <c r="K100" s="189" t="s">
        <v>127</v>
      </c>
      <c r="L100" s="38"/>
      <c r="M100" s="194" t="s">
        <v>19</v>
      </c>
      <c r="N100" s="195" t="s">
        <v>43</v>
      </c>
      <c r="O100" s="63"/>
      <c r="P100" s="196">
        <f>O100*H100</f>
        <v>0</v>
      </c>
      <c r="Q100" s="196">
        <v>0</v>
      </c>
      <c r="R100" s="196">
        <f>Q100*H100</f>
        <v>0</v>
      </c>
      <c r="S100" s="196">
        <v>0</v>
      </c>
      <c r="T100" s="197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98" t="s">
        <v>128</v>
      </c>
      <c r="AT100" s="198" t="s">
        <v>123</v>
      </c>
      <c r="AU100" s="198" t="s">
        <v>80</v>
      </c>
      <c r="AY100" s="16" t="s">
        <v>121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6" t="s">
        <v>78</v>
      </c>
      <c r="BK100" s="199">
        <f>ROUND(I100*H100,2)</f>
        <v>0</v>
      </c>
      <c r="BL100" s="16" t="s">
        <v>128</v>
      </c>
      <c r="BM100" s="198" t="s">
        <v>129</v>
      </c>
    </row>
    <row r="101" spans="1:47" s="2" customFormat="1" ht="19.2">
      <c r="A101" s="33"/>
      <c r="B101" s="34"/>
      <c r="C101" s="35"/>
      <c r="D101" s="200" t="s">
        <v>130</v>
      </c>
      <c r="E101" s="35"/>
      <c r="F101" s="201" t="s">
        <v>131</v>
      </c>
      <c r="G101" s="35"/>
      <c r="H101" s="35"/>
      <c r="I101" s="110"/>
      <c r="J101" s="35"/>
      <c r="K101" s="35"/>
      <c r="L101" s="38"/>
      <c r="M101" s="202"/>
      <c r="N101" s="203"/>
      <c r="O101" s="63"/>
      <c r="P101" s="63"/>
      <c r="Q101" s="63"/>
      <c r="R101" s="63"/>
      <c r="S101" s="63"/>
      <c r="T101" s="64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130</v>
      </c>
      <c r="AU101" s="16" t="s">
        <v>80</v>
      </c>
    </row>
    <row r="102" spans="2:51" s="13" customFormat="1" ht="10.2">
      <c r="B102" s="204"/>
      <c r="C102" s="205"/>
      <c r="D102" s="200" t="s">
        <v>132</v>
      </c>
      <c r="E102" s="206" t="s">
        <v>19</v>
      </c>
      <c r="F102" s="207" t="s">
        <v>133</v>
      </c>
      <c r="G102" s="205"/>
      <c r="H102" s="208">
        <v>17.64</v>
      </c>
      <c r="I102" s="209"/>
      <c r="J102" s="205"/>
      <c r="K102" s="205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132</v>
      </c>
      <c r="AU102" s="214" t="s">
        <v>80</v>
      </c>
      <c r="AV102" s="13" t="s">
        <v>80</v>
      </c>
      <c r="AW102" s="13" t="s">
        <v>33</v>
      </c>
      <c r="AX102" s="13" t="s">
        <v>78</v>
      </c>
      <c r="AY102" s="214" t="s">
        <v>121</v>
      </c>
    </row>
    <row r="103" spans="1:65" s="2" customFormat="1" ht="21.75" customHeight="1">
      <c r="A103" s="33"/>
      <c r="B103" s="34"/>
      <c r="C103" s="187" t="s">
        <v>80</v>
      </c>
      <c r="D103" s="187" t="s">
        <v>123</v>
      </c>
      <c r="E103" s="188" t="s">
        <v>134</v>
      </c>
      <c r="F103" s="189" t="s">
        <v>135</v>
      </c>
      <c r="G103" s="190" t="s">
        <v>126</v>
      </c>
      <c r="H103" s="191">
        <v>17.64</v>
      </c>
      <c r="I103" s="192"/>
      <c r="J103" s="193">
        <f>ROUND(I103*H103,2)</f>
        <v>0</v>
      </c>
      <c r="K103" s="189" t="s">
        <v>127</v>
      </c>
      <c r="L103" s="38"/>
      <c r="M103" s="194" t="s">
        <v>19</v>
      </c>
      <c r="N103" s="195" t="s">
        <v>43</v>
      </c>
      <c r="O103" s="63"/>
      <c r="P103" s="196">
        <f>O103*H103</f>
        <v>0</v>
      </c>
      <c r="Q103" s="196">
        <v>0</v>
      </c>
      <c r="R103" s="196">
        <f>Q103*H103</f>
        <v>0</v>
      </c>
      <c r="S103" s="196">
        <v>0</v>
      </c>
      <c r="T103" s="197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98" t="s">
        <v>128</v>
      </c>
      <c r="AT103" s="198" t="s">
        <v>123</v>
      </c>
      <c r="AU103" s="198" t="s">
        <v>80</v>
      </c>
      <c r="AY103" s="16" t="s">
        <v>121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6" t="s">
        <v>78</v>
      </c>
      <c r="BK103" s="199">
        <f>ROUND(I103*H103,2)</f>
        <v>0</v>
      </c>
      <c r="BL103" s="16" t="s">
        <v>128</v>
      </c>
      <c r="BM103" s="198" t="s">
        <v>136</v>
      </c>
    </row>
    <row r="104" spans="1:47" s="2" customFormat="1" ht="19.2">
      <c r="A104" s="33"/>
      <c r="B104" s="34"/>
      <c r="C104" s="35"/>
      <c r="D104" s="200" t="s">
        <v>130</v>
      </c>
      <c r="E104" s="35"/>
      <c r="F104" s="201" t="s">
        <v>131</v>
      </c>
      <c r="G104" s="35"/>
      <c r="H104" s="35"/>
      <c r="I104" s="110"/>
      <c r="J104" s="35"/>
      <c r="K104" s="35"/>
      <c r="L104" s="38"/>
      <c r="M104" s="202"/>
      <c r="N104" s="203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130</v>
      </c>
      <c r="AU104" s="16" t="s">
        <v>80</v>
      </c>
    </row>
    <row r="105" spans="2:51" s="13" customFormat="1" ht="10.2">
      <c r="B105" s="204"/>
      <c r="C105" s="205"/>
      <c r="D105" s="200" t="s">
        <v>132</v>
      </c>
      <c r="E105" s="206" t="s">
        <v>19</v>
      </c>
      <c r="F105" s="207" t="s">
        <v>133</v>
      </c>
      <c r="G105" s="205"/>
      <c r="H105" s="208">
        <v>17.64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132</v>
      </c>
      <c r="AU105" s="214" t="s">
        <v>80</v>
      </c>
      <c r="AV105" s="13" t="s">
        <v>80</v>
      </c>
      <c r="AW105" s="13" t="s">
        <v>33</v>
      </c>
      <c r="AX105" s="13" t="s">
        <v>78</v>
      </c>
      <c r="AY105" s="214" t="s">
        <v>121</v>
      </c>
    </row>
    <row r="106" spans="1:65" s="2" customFormat="1" ht="21.75" customHeight="1">
      <c r="A106" s="33"/>
      <c r="B106" s="34"/>
      <c r="C106" s="187" t="s">
        <v>137</v>
      </c>
      <c r="D106" s="187" t="s">
        <v>123</v>
      </c>
      <c r="E106" s="188" t="s">
        <v>138</v>
      </c>
      <c r="F106" s="189" t="s">
        <v>139</v>
      </c>
      <c r="G106" s="190" t="s">
        <v>126</v>
      </c>
      <c r="H106" s="191">
        <v>17.64</v>
      </c>
      <c r="I106" s="192"/>
      <c r="J106" s="193">
        <f>ROUND(I106*H106,2)</f>
        <v>0</v>
      </c>
      <c r="K106" s="189" t="s">
        <v>127</v>
      </c>
      <c r="L106" s="38"/>
      <c r="M106" s="194" t="s">
        <v>19</v>
      </c>
      <c r="N106" s="195" t="s">
        <v>43</v>
      </c>
      <c r="O106" s="63"/>
      <c r="P106" s="196">
        <f>O106*H106</f>
        <v>0</v>
      </c>
      <c r="Q106" s="196">
        <v>0</v>
      </c>
      <c r="R106" s="196">
        <f>Q106*H106</f>
        <v>0</v>
      </c>
      <c r="S106" s="196">
        <v>0</v>
      </c>
      <c r="T106" s="197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98" t="s">
        <v>128</v>
      </c>
      <c r="AT106" s="198" t="s">
        <v>123</v>
      </c>
      <c r="AU106" s="198" t="s">
        <v>80</v>
      </c>
      <c r="AY106" s="16" t="s">
        <v>121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6" t="s">
        <v>78</v>
      </c>
      <c r="BK106" s="199">
        <f>ROUND(I106*H106,2)</f>
        <v>0</v>
      </c>
      <c r="BL106" s="16" t="s">
        <v>128</v>
      </c>
      <c r="BM106" s="198" t="s">
        <v>140</v>
      </c>
    </row>
    <row r="107" spans="1:47" s="2" customFormat="1" ht="19.2">
      <c r="A107" s="33"/>
      <c r="B107" s="34"/>
      <c r="C107" s="35"/>
      <c r="D107" s="200" t="s">
        <v>130</v>
      </c>
      <c r="E107" s="35"/>
      <c r="F107" s="201" t="s">
        <v>131</v>
      </c>
      <c r="G107" s="35"/>
      <c r="H107" s="35"/>
      <c r="I107" s="110"/>
      <c r="J107" s="35"/>
      <c r="K107" s="35"/>
      <c r="L107" s="38"/>
      <c r="M107" s="202"/>
      <c r="N107" s="203"/>
      <c r="O107" s="63"/>
      <c r="P107" s="63"/>
      <c r="Q107" s="63"/>
      <c r="R107" s="63"/>
      <c r="S107" s="63"/>
      <c r="T107" s="64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6" t="s">
        <v>130</v>
      </c>
      <c r="AU107" s="16" t="s">
        <v>80</v>
      </c>
    </row>
    <row r="108" spans="2:51" s="13" customFormat="1" ht="10.2">
      <c r="B108" s="204"/>
      <c r="C108" s="205"/>
      <c r="D108" s="200" t="s">
        <v>132</v>
      </c>
      <c r="E108" s="206" t="s">
        <v>19</v>
      </c>
      <c r="F108" s="207" t="s">
        <v>133</v>
      </c>
      <c r="G108" s="205"/>
      <c r="H108" s="208">
        <v>17.64</v>
      </c>
      <c r="I108" s="209"/>
      <c r="J108" s="205"/>
      <c r="K108" s="205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132</v>
      </c>
      <c r="AU108" s="214" t="s">
        <v>80</v>
      </c>
      <c r="AV108" s="13" t="s">
        <v>80</v>
      </c>
      <c r="AW108" s="13" t="s">
        <v>33</v>
      </c>
      <c r="AX108" s="13" t="s">
        <v>78</v>
      </c>
      <c r="AY108" s="214" t="s">
        <v>121</v>
      </c>
    </row>
    <row r="109" spans="1:65" s="2" customFormat="1" ht="21.75" customHeight="1">
      <c r="A109" s="33"/>
      <c r="B109" s="34"/>
      <c r="C109" s="187" t="s">
        <v>128</v>
      </c>
      <c r="D109" s="187" t="s">
        <v>123</v>
      </c>
      <c r="E109" s="188" t="s">
        <v>141</v>
      </c>
      <c r="F109" s="189" t="s">
        <v>142</v>
      </c>
      <c r="G109" s="190" t="s">
        <v>126</v>
      </c>
      <c r="H109" s="191">
        <v>4.41</v>
      </c>
      <c r="I109" s="192"/>
      <c r="J109" s="193">
        <f>ROUND(I109*H109,2)</f>
        <v>0</v>
      </c>
      <c r="K109" s="189" t="s">
        <v>127</v>
      </c>
      <c r="L109" s="38"/>
      <c r="M109" s="194" t="s">
        <v>19</v>
      </c>
      <c r="N109" s="195" t="s">
        <v>43</v>
      </c>
      <c r="O109" s="63"/>
      <c r="P109" s="196">
        <f>O109*H109</f>
        <v>0</v>
      </c>
      <c r="Q109" s="196">
        <v>0</v>
      </c>
      <c r="R109" s="196">
        <f>Q109*H109</f>
        <v>0</v>
      </c>
      <c r="S109" s="196">
        <v>0</v>
      </c>
      <c r="T109" s="197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98" t="s">
        <v>128</v>
      </c>
      <c r="AT109" s="198" t="s">
        <v>123</v>
      </c>
      <c r="AU109" s="198" t="s">
        <v>80</v>
      </c>
      <c r="AY109" s="16" t="s">
        <v>121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6" t="s">
        <v>78</v>
      </c>
      <c r="BK109" s="199">
        <f>ROUND(I109*H109,2)</f>
        <v>0</v>
      </c>
      <c r="BL109" s="16" t="s">
        <v>128</v>
      </c>
      <c r="BM109" s="198" t="s">
        <v>143</v>
      </c>
    </row>
    <row r="110" spans="1:47" s="2" customFormat="1" ht="19.2">
      <c r="A110" s="33"/>
      <c r="B110" s="34"/>
      <c r="C110" s="35"/>
      <c r="D110" s="200" t="s">
        <v>130</v>
      </c>
      <c r="E110" s="35"/>
      <c r="F110" s="201" t="s">
        <v>131</v>
      </c>
      <c r="G110" s="35"/>
      <c r="H110" s="35"/>
      <c r="I110" s="110"/>
      <c r="J110" s="35"/>
      <c r="K110" s="35"/>
      <c r="L110" s="38"/>
      <c r="M110" s="202"/>
      <c r="N110" s="203"/>
      <c r="O110" s="63"/>
      <c r="P110" s="63"/>
      <c r="Q110" s="63"/>
      <c r="R110" s="63"/>
      <c r="S110" s="63"/>
      <c r="T110" s="64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6" t="s">
        <v>130</v>
      </c>
      <c r="AU110" s="16" t="s">
        <v>80</v>
      </c>
    </row>
    <row r="111" spans="2:51" s="13" customFormat="1" ht="10.2">
      <c r="B111" s="204"/>
      <c r="C111" s="205"/>
      <c r="D111" s="200" t="s">
        <v>132</v>
      </c>
      <c r="E111" s="206" t="s">
        <v>19</v>
      </c>
      <c r="F111" s="207" t="s">
        <v>144</v>
      </c>
      <c r="G111" s="205"/>
      <c r="H111" s="208">
        <v>4.41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132</v>
      </c>
      <c r="AU111" s="214" t="s">
        <v>80</v>
      </c>
      <c r="AV111" s="13" t="s">
        <v>80</v>
      </c>
      <c r="AW111" s="13" t="s">
        <v>33</v>
      </c>
      <c r="AX111" s="13" t="s">
        <v>78</v>
      </c>
      <c r="AY111" s="214" t="s">
        <v>121</v>
      </c>
    </row>
    <row r="112" spans="1:65" s="2" customFormat="1" ht="21.75" customHeight="1">
      <c r="A112" s="33"/>
      <c r="B112" s="34"/>
      <c r="C112" s="187" t="s">
        <v>145</v>
      </c>
      <c r="D112" s="187" t="s">
        <v>123</v>
      </c>
      <c r="E112" s="188" t="s">
        <v>146</v>
      </c>
      <c r="F112" s="189" t="s">
        <v>147</v>
      </c>
      <c r="G112" s="190" t="s">
        <v>126</v>
      </c>
      <c r="H112" s="191">
        <v>10.98</v>
      </c>
      <c r="I112" s="192"/>
      <c r="J112" s="193">
        <f>ROUND(I112*H112,2)</f>
        <v>0</v>
      </c>
      <c r="K112" s="189" t="s">
        <v>127</v>
      </c>
      <c r="L112" s="38"/>
      <c r="M112" s="194" t="s">
        <v>19</v>
      </c>
      <c r="N112" s="195" t="s">
        <v>43</v>
      </c>
      <c r="O112" s="63"/>
      <c r="P112" s="196">
        <f>O112*H112</f>
        <v>0</v>
      </c>
      <c r="Q112" s="196">
        <v>0</v>
      </c>
      <c r="R112" s="196">
        <f>Q112*H112</f>
        <v>0</v>
      </c>
      <c r="S112" s="196">
        <v>0</v>
      </c>
      <c r="T112" s="197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98" t="s">
        <v>128</v>
      </c>
      <c r="AT112" s="198" t="s">
        <v>123</v>
      </c>
      <c r="AU112" s="198" t="s">
        <v>80</v>
      </c>
      <c r="AY112" s="16" t="s">
        <v>121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6" t="s">
        <v>78</v>
      </c>
      <c r="BK112" s="199">
        <f>ROUND(I112*H112,2)</f>
        <v>0</v>
      </c>
      <c r="BL112" s="16" t="s">
        <v>128</v>
      </c>
      <c r="BM112" s="198" t="s">
        <v>148</v>
      </c>
    </row>
    <row r="113" spans="1:47" s="2" customFormat="1" ht="19.2">
      <c r="A113" s="33"/>
      <c r="B113" s="34"/>
      <c r="C113" s="35"/>
      <c r="D113" s="200" t="s">
        <v>130</v>
      </c>
      <c r="E113" s="35"/>
      <c r="F113" s="201" t="s">
        <v>131</v>
      </c>
      <c r="G113" s="35"/>
      <c r="H113" s="35"/>
      <c r="I113" s="110"/>
      <c r="J113" s="35"/>
      <c r="K113" s="35"/>
      <c r="L113" s="38"/>
      <c r="M113" s="202"/>
      <c r="N113" s="203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130</v>
      </c>
      <c r="AU113" s="16" t="s">
        <v>80</v>
      </c>
    </row>
    <row r="114" spans="2:51" s="13" customFormat="1" ht="10.2">
      <c r="B114" s="204"/>
      <c r="C114" s="205"/>
      <c r="D114" s="200" t="s">
        <v>132</v>
      </c>
      <c r="E114" s="206" t="s">
        <v>19</v>
      </c>
      <c r="F114" s="207" t="s">
        <v>149</v>
      </c>
      <c r="G114" s="205"/>
      <c r="H114" s="208">
        <v>10.98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132</v>
      </c>
      <c r="AU114" s="214" t="s">
        <v>80</v>
      </c>
      <c r="AV114" s="13" t="s">
        <v>80</v>
      </c>
      <c r="AW114" s="13" t="s">
        <v>33</v>
      </c>
      <c r="AX114" s="13" t="s">
        <v>78</v>
      </c>
      <c r="AY114" s="214" t="s">
        <v>121</v>
      </c>
    </row>
    <row r="115" spans="1:65" s="2" customFormat="1" ht="16.5" customHeight="1">
      <c r="A115" s="33"/>
      <c r="B115" s="34"/>
      <c r="C115" s="215" t="s">
        <v>150</v>
      </c>
      <c r="D115" s="215" t="s">
        <v>151</v>
      </c>
      <c r="E115" s="216" t="s">
        <v>152</v>
      </c>
      <c r="F115" s="217" t="s">
        <v>153</v>
      </c>
      <c r="G115" s="218" t="s">
        <v>154</v>
      </c>
      <c r="H115" s="219">
        <v>17.568</v>
      </c>
      <c r="I115" s="220"/>
      <c r="J115" s="221">
        <f>ROUND(I115*H115,2)</f>
        <v>0</v>
      </c>
      <c r="K115" s="217" t="s">
        <v>127</v>
      </c>
      <c r="L115" s="222"/>
      <c r="M115" s="223" t="s">
        <v>19</v>
      </c>
      <c r="N115" s="224" t="s">
        <v>43</v>
      </c>
      <c r="O115" s="63"/>
      <c r="P115" s="196">
        <f>O115*H115</f>
        <v>0</v>
      </c>
      <c r="Q115" s="196">
        <v>1</v>
      </c>
      <c r="R115" s="196">
        <f>Q115*H115</f>
        <v>17.568</v>
      </c>
      <c r="S115" s="196">
        <v>0</v>
      </c>
      <c r="T115" s="197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98" t="s">
        <v>155</v>
      </c>
      <c r="AT115" s="198" t="s">
        <v>151</v>
      </c>
      <c r="AU115" s="198" t="s">
        <v>80</v>
      </c>
      <c r="AY115" s="16" t="s">
        <v>121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6" t="s">
        <v>78</v>
      </c>
      <c r="BK115" s="199">
        <f>ROUND(I115*H115,2)</f>
        <v>0</v>
      </c>
      <c r="BL115" s="16" t="s">
        <v>128</v>
      </c>
      <c r="BM115" s="198" t="s">
        <v>156</v>
      </c>
    </row>
    <row r="116" spans="1:47" s="2" customFormat="1" ht="19.2">
      <c r="A116" s="33"/>
      <c r="B116" s="34"/>
      <c r="C116" s="35"/>
      <c r="D116" s="200" t="s">
        <v>130</v>
      </c>
      <c r="E116" s="35"/>
      <c r="F116" s="201" t="s">
        <v>131</v>
      </c>
      <c r="G116" s="35"/>
      <c r="H116" s="35"/>
      <c r="I116" s="110"/>
      <c r="J116" s="35"/>
      <c r="K116" s="35"/>
      <c r="L116" s="38"/>
      <c r="M116" s="202"/>
      <c r="N116" s="203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130</v>
      </c>
      <c r="AU116" s="16" t="s">
        <v>80</v>
      </c>
    </row>
    <row r="117" spans="2:51" s="13" customFormat="1" ht="10.2">
      <c r="B117" s="204"/>
      <c r="C117" s="205"/>
      <c r="D117" s="200" t="s">
        <v>132</v>
      </c>
      <c r="E117" s="206" t="s">
        <v>19</v>
      </c>
      <c r="F117" s="207" t="s">
        <v>157</v>
      </c>
      <c r="G117" s="205"/>
      <c r="H117" s="208">
        <v>17.568</v>
      </c>
      <c r="I117" s="209"/>
      <c r="J117" s="205"/>
      <c r="K117" s="205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132</v>
      </c>
      <c r="AU117" s="214" t="s">
        <v>80</v>
      </c>
      <c r="AV117" s="13" t="s">
        <v>80</v>
      </c>
      <c r="AW117" s="13" t="s">
        <v>33</v>
      </c>
      <c r="AX117" s="13" t="s">
        <v>78</v>
      </c>
      <c r="AY117" s="214" t="s">
        <v>121</v>
      </c>
    </row>
    <row r="118" spans="2:63" s="12" customFormat="1" ht="22.8" customHeight="1">
      <c r="B118" s="171"/>
      <c r="C118" s="172"/>
      <c r="D118" s="173" t="s">
        <v>71</v>
      </c>
      <c r="E118" s="185" t="s">
        <v>128</v>
      </c>
      <c r="F118" s="185" t="s">
        <v>158</v>
      </c>
      <c r="G118" s="172"/>
      <c r="H118" s="172"/>
      <c r="I118" s="175"/>
      <c r="J118" s="186">
        <f>BK118</f>
        <v>0</v>
      </c>
      <c r="K118" s="172"/>
      <c r="L118" s="177"/>
      <c r="M118" s="178"/>
      <c r="N118" s="179"/>
      <c r="O118" s="179"/>
      <c r="P118" s="180">
        <f>SUM(P119:P124)</f>
        <v>0</v>
      </c>
      <c r="Q118" s="179"/>
      <c r="R118" s="180">
        <f>SUM(R119:R124)</f>
        <v>1.49184</v>
      </c>
      <c r="S118" s="179"/>
      <c r="T118" s="181">
        <f>SUM(T119:T124)</f>
        <v>0</v>
      </c>
      <c r="AR118" s="182" t="s">
        <v>78</v>
      </c>
      <c r="AT118" s="183" t="s">
        <v>71</v>
      </c>
      <c r="AU118" s="183" t="s">
        <v>78</v>
      </c>
      <c r="AY118" s="182" t="s">
        <v>121</v>
      </c>
      <c r="BK118" s="184">
        <f>SUM(BK119:BK124)</f>
        <v>0</v>
      </c>
    </row>
    <row r="119" spans="1:65" s="2" customFormat="1" ht="33" customHeight="1">
      <c r="A119" s="33"/>
      <c r="B119" s="34"/>
      <c r="C119" s="187" t="s">
        <v>159</v>
      </c>
      <c r="D119" s="187" t="s">
        <v>123</v>
      </c>
      <c r="E119" s="188" t="s">
        <v>160</v>
      </c>
      <c r="F119" s="189" t="s">
        <v>161</v>
      </c>
      <c r="G119" s="190" t="s">
        <v>162</v>
      </c>
      <c r="H119" s="191">
        <v>28</v>
      </c>
      <c r="I119" s="192"/>
      <c r="J119" s="193">
        <f>ROUND(I119*H119,2)</f>
        <v>0</v>
      </c>
      <c r="K119" s="189" t="s">
        <v>127</v>
      </c>
      <c r="L119" s="38"/>
      <c r="M119" s="194" t="s">
        <v>19</v>
      </c>
      <c r="N119" s="195" t="s">
        <v>43</v>
      </c>
      <c r="O119" s="63"/>
      <c r="P119" s="196">
        <f>O119*H119</f>
        <v>0</v>
      </c>
      <c r="Q119" s="196">
        <v>0.05328</v>
      </c>
      <c r="R119" s="196">
        <f>Q119*H119</f>
        <v>1.49184</v>
      </c>
      <c r="S119" s="196">
        <v>0</v>
      </c>
      <c r="T119" s="197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98" t="s">
        <v>128</v>
      </c>
      <c r="AT119" s="198" t="s">
        <v>123</v>
      </c>
      <c r="AU119" s="198" t="s">
        <v>80</v>
      </c>
      <c r="AY119" s="16" t="s">
        <v>121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6" t="s">
        <v>78</v>
      </c>
      <c r="BK119" s="199">
        <f>ROUND(I119*H119,2)</f>
        <v>0</v>
      </c>
      <c r="BL119" s="16" t="s">
        <v>128</v>
      </c>
      <c r="BM119" s="198" t="s">
        <v>163</v>
      </c>
    </row>
    <row r="120" spans="1:47" s="2" customFormat="1" ht="19.2">
      <c r="A120" s="33"/>
      <c r="B120" s="34"/>
      <c r="C120" s="35"/>
      <c r="D120" s="200" t="s">
        <v>130</v>
      </c>
      <c r="E120" s="35"/>
      <c r="F120" s="201" t="s">
        <v>131</v>
      </c>
      <c r="G120" s="35"/>
      <c r="H120" s="35"/>
      <c r="I120" s="110"/>
      <c r="J120" s="35"/>
      <c r="K120" s="35"/>
      <c r="L120" s="38"/>
      <c r="M120" s="202"/>
      <c r="N120" s="203"/>
      <c r="O120" s="63"/>
      <c r="P120" s="63"/>
      <c r="Q120" s="63"/>
      <c r="R120" s="63"/>
      <c r="S120" s="63"/>
      <c r="T120" s="64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130</v>
      </c>
      <c r="AU120" s="16" t="s">
        <v>80</v>
      </c>
    </row>
    <row r="121" spans="2:51" s="13" customFormat="1" ht="10.2">
      <c r="B121" s="204"/>
      <c r="C121" s="205"/>
      <c r="D121" s="200" t="s">
        <v>132</v>
      </c>
      <c r="E121" s="206" t="s">
        <v>19</v>
      </c>
      <c r="F121" s="207" t="s">
        <v>164</v>
      </c>
      <c r="G121" s="205"/>
      <c r="H121" s="208">
        <v>28</v>
      </c>
      <c r="I121" s="209"/>
      <c r="J121" s="205"/>
      <c r="K121" s="205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132</v>
      </c>
      <c r="AU121" s="214" t="s">
        <v>80</v>
      </c>
      <c r="AV121" s="13" t="s">
        <v>80</v>
      </c>
      <c r="AW121" s="13" t="s">
        <v>33</v>
      </c>
      <c r="AX121" s="13" t="s">
        <v>78</v>
      </c>
      <c r="AY121" s="214" t="s">
        <v>121</v>
      </c>
    </row>
    <row r="122" spans="1:65" s="2" customFormat="1" ht="16.5" customHeight="1">
      <c r="A122" s="33"/>
      <c r="B122" s="34"/>
      <c r="C122" s="187" t="s">
        <v>155</v>
      </c>
      <c r="D122" s="187" t="s">
        <v>123</v>
      </c>
      <c r="E122" s="188" t="s">
        <v>165</v>
      </c>
      <c r="F122" s="189" t="s">
        <v>166</v>
      </c>
      <c r="G122" s="190" t="s">
        <v>126</v>
      </c>
      <c r="H122" s="191">
        <v>3.66</v>
      </c>
      <c r="I122" s="192"/>
      <c r="J122" s="193">
        <f>ROUND(I122*H122,2)</f>
        <v>0</v>
      </c>
      <c r="K122" s="189" t="s">
        <v>127</v>
      </c>
      <c r="L122" s="38"/>
      <c r="M122" s="194" t="s">
        <v>19</v>
      </c>
      <c r="N122" s="195" t="s">
        <v>43</v>
      </c>
      <c r="O122" s="63"/>
      <c r="P122" s="196">
        <f>O122*H122</f>
        <v>0</v>
      </c>
      <c r="Q122" s="196">
        <v>0</v>
      </c>
      <c r="R122" s="196">
        <f>Q122*H122</f>
        <v>0</v>
      </c>
      <c r="S122" s="196">
        <v>0</v>
      </c>
      <c r="T122" s="197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98" t="s">
        <v>128</v>
      </c>
      <c r="AT122" s="198" t="s">
        <v>123</v>
      </c>
      <c r="AU122" s="198" t="s">
        <v>80</v>
      </c>
      <c r="AY122" s="16" t="s">
        <v>121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6" t="s">
        <v>78</v>
      </c>
      <c r="BK122" s="199">
        <f>ROUND(I122*H122,2)</f>
        <v>0</v>
      </c>
      <c r="BL122" s="16" t="s">
        <v>128</v>
      </c>
      <c r="BM122" s="198" t="s">
        <v>167</v>
      </c>
    </row>
    <row r="123" spans="1:47" s="2" customFormat="1" ht="19.2">
      <c r="A123" s="33"/>
      <c r="B123" s="34"/>
      <c r="C123" s="35"/>
      <c r="D123" s="200" t="s">
        <v>130</v>
      </c>
      <c r="E123" s="35"/>
      <c r="F123" s="201" t="s">
        <v>131</v>
      </c>
      <c r="G123" s="35"/>
      <c r="H123" s="35"/>
      <c r="I123" s="110"/>
      <c r="J123" s="35"/>
      <c r="K123" s="35"/>
      <c r="L123" s="38"/>
      <c r="M123" s="202"/>
      <c r="N123" s="203"/>
      <c r="O123" s="63"/>
      <c r="P123" s="63"/>
      <c r="Q123" s="63"/>
      <c r="R123" s="63"/>
      <c r="S123" s="63"/>
      <c r="T123" s="64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130</v>
      </c>
      <c r="AU123" s="16" t="s">
        <v>80</v>
      </c>
    </row>
    <row r="124" spans="2:51" s="13" customFormat="1" ht="10.2">
      <c r="B124" s="204"/>
      <c r="C124" s="205"/>
      <c r="D124" s="200" t="s">
        <v>132</v>
      </c>
      <c r="E124" s="206" t="s">
        <v>19</v>
      </c>
      <c r="F124" s="207" t="s">
        <v>168</v>
      </c>
      <c r="G124" s="205"/>
      <c r="H124" s="208">
        <v>3.66</v>
      </c>
      <c r="I124" s="209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132</v>
      </c>
      <c r="AU124" s="214" t="s">
        <v>80</v>
      </c>
      <c r="AV124" s="13" t="s">
        <v>80</v>
      </c>
      <c r="AW124" s="13" t="s">
        <v>33</v>
      </c>
      <c r="AX124" s="13" t="s">
        <v>78</v>
      </c>
      <c r="AY124" s="214" t="s">
        <v>121</v>
      </c>
    </row>
    <row r="125" spans="2:63" s="12" customFormat="1" ht="22.8" customHeight="1">
      <c r="B125" s="171"/>
      <c r="C125" s="172"/>
      <c r="D125" s="173" t="s">
        <v>71</v>
      </c>
      <c r="E125" s="185" t="s">
        <v>150</v>
      </c>
      <c r="F125" s="185" t="s">
        <v>169</v>
      </c>
      <c r="G125" s="172"/>
      <c r="H125" s="172"/>
      <c r="I125" s="175"/>
      <c r="J125" s="186">
        <f>BK125</f>
        <v>0</v>
      </c>
      <c r="K125" s="172"/>
      <c r="L125" s="177"/>
      <c r="M125" s="178"/>
      <c r="N125" s="179"/>
      <c r="O125" s="179"/>
      <c r="P125" s="180">
        <f>SUM(P126:P128)</f>
        <v>0</v>
      </c>
      <c r="Q125" s="179"/>
      <c r="R125" s="180">
        <f>SUM(R126:R128)</f>
        <v>2.004</v>
      </c>
      <c r="S125" s="179"/>
      <c r="T125" s="181">
        <f>SUM(T126:T128)</f>
        <v>0</v>
      </c>
      <c r="AR125" s="182" t="s">
        <v>78</v>
      </c>
      <c r="AT125" s="183" t="s">
        <v>71</v>
      </c>
      <c r="AU125" s="183" t="s">
        <v>78</v>
      </c>
      <c r="AY125" s="182" t="s">
        <v>121</v>
      </c>
      <c r="BK125" s="184">
        <f>SUM(BK126:BK128)</f>
        <v>0</v>
      </c>
    </row>
    <row r="126" spans="1:65" s="2" customFormat="1" ht="16.5" customHeight="1">
      <c r="A126" s="33"/>
      <c r="B126" s="34"/>
      <c r="C126" s="187" t="s">
        <v>170</v>
      </c>
      <c r="D126" s="187" t="s">
        <v>123</v>
      </c>
      <c r="E126" s="188" t="s">
        <v>171</v>
      </c>
      <c r="F126" s="189" t="s">
        <v>172</v>
      </c>
      <c r="G126" s="190" t="s">
        <v>173</v>
      </c>
      <c r="H126" s="191">
        <v>50.1</v>
      </c>
      <c r="I126" s="192"/>
      <c r="J126" s="193">
        <f>ROUND(I126*H126,2)</f>
        <v>0</v>
      </c>
      <c r="K126" s="189" t="s">
        <v>127</v>
      </c>
      <c r="L126" s="38"/>
      <c r="M126" s="194" t="s">
        <v>19</v>
      </c>
      <c r="N126" s="195" t="s">
        <v>43</v>
      </c>
      <c r="O126" s="63"/>
      <c r="P126" s="196">
        <f>O126*H126</f>
        <v>0</v>
      </c>
      <c r="Q126" s="196">
        <v>0.04</v>
      </c>
      <c r="R126" s="196">
        <f>Q126*H126</f>
        <v>2.004</v>
      </c>
      <c r="S126" s="196">
        <v>0</v>
      </c>
      <c r="T126" s="19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8" t="s">
        <v>128</v>
      </c>
      <c r="AT126" s="198" t="s">
        <v>123</v>
      </c>
      <c r="AU126" s="198" t="s">
        <v>80</v>
      </c>
      <c r="AY126" s="16" t="s">
        <v>121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6" t="s">
        <v>78</v>
      </c>
      <c r="BK126" s="199">
        <f>ROUND(I126*H126,2)</f>
        <v>0</v>
      </c>
      <c r="BL126" s="16" t="s">
        <v>128</v>
      </c>
      <c r="BM126" s="198" t="s">
        <v>174</v>
      </c>
    </row>
    <row r="127" spans="1:47" s="2" customFormat="1" ht="19.2">
      <c r="A127" s="33"/>
      <c r="B127" s="34"/>
      <c r="C127" s="35"/>
      <c r="D127" s="200" t="s">
        <v>130</v>
      </c>
      <c r="E127" s="35"/>
      <c r="F127" s="201" t="s">
        <v>131</v>
      </c>
      <c r="G127" s="35"/>
      <c r="H127" s="35"/>
      <c r="I127" s="110"/>
      <c r="J127" s="35"/>
      <c r="K127" s="35"/>
      <c r="L127" s="38"/>
      <c r="M127" s="202"/>
      <c r="N127" s="203"/>
      <c r="O127" s="63"/>
      <c r="P127" s="63"/>
      <c r="Q127" s="63"/>
      <c r="R127" s="63"/>
      <c r="S127" s="63"/>
      <c r="T127" s="64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130</v>
      </c>
      <c r="AU127" s="16" t="s">
        <v>80</v>
      </c>
    </row>
    <row r="128" spans="2:51" s="13" customFormat="1" ht="10.2">
      <c r="B128" s="204"/>
      <c r="C128" s="205"/>
      <c r="D128" s="200" t="s">
        <v>132</v>
      </c>
      <c r="E128" s="206" t="s">
        <v>19</v>
      </c>
      <c r="F128" s="207" t="s">
        <v>175</v>
      </c>
      <c r="G128" s="205"/>
      <c r="H128" s="208">
        <v>50.1</v>
      </c>
      <c r="I128" s="209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132</v>
      </c>
      <c r="AU128" s="214" t="s">
        <v>80</v>
      </c>
      <c r="AV128" s="13" t="s">
        <v>80</v>
      </c>
      <c r="AW128" s="13" t="s">
        <v>33</v>
      </c>
      <c r="AX128" s="13" t="s">
        <v>78</v>
      </c>
      <c r="AY128" s="214" t="s">
        <v>121</v>
      </c>
    </row>
    <row r="129" spans="2:63" s="12" customFormat="1" ht="22.8" customHeight="1">
      <c r="B129" s="171"/>
      <c r="C129" s="172"/>
      <c r="D129" s="173" t="s">
        <v>71</v>
      </c>
      <c r="E129" s="185" t="s">
        <v>170</v>
      </c>
      <c r="F129" s="185" t="s">
        <v>176</v>
      </c>
      <c r="G129" s="172"/>
      <c r="H129" s="172"/>
      <c r="I129" s="175"/>
      <c r="J129" s="186">
        <f>BK129</f>
        <v>0</v>
      </c>
      <c r="K129" s="172"/>
      <c r="L129" s="177"/>
      <c r="M129" s="178"/>
      <c r="N129" s="179"/>
      <c r="O129" s="179"/>
      <c r="P129" s="180">
        <f>SUM(P130:P156)</f>
        <v>0</v>
      </c>
      <c r="Q129" s="179"/>
      <c r="R129" s="180">
        <f>SUM(R130:R156)</f>
        <v>0.5926000000000001</v>
      </c>
      <c r="S129" s="179"/>
      <c r="T129" s="181">
        <f>SUM(T130:T156)</f>
        <v>7.668</v>
      </c>
      <c r="AR129" s="182" t="s">
        <v>78</v>
      </c>
      <c r="AT129" s="183" t="s">
        <v>71</v>
      </c>
      <c r="AU129" s="183" t="s">
        <v>78</v>
      </c>
      <c r="AY129" s="182" t="s">
        <v>121</v>
      </c>
      <c r="BK129" s="184">
        <f>SUM(BK130:BK156)</f>
        <v>0</v>
      </c>
    </row>
    <row r="130" spans="1:65" s="2" customFormat="1" ht="21.75" customHeight="1">
      <c r="A130" s="33"/>
      <c r="B130" s="34"/>
      <c r="C130" s="187" t="s">
        <v>177</v>
      </c>
      <c r="D130" s="187" t="s">
        <v>123</v>
      </c>
      <c r="E130" s="188" t="s">
        <v>178</v>
      </c>
      <c r="F130" s="189" t="s">
        <v>179</v>
      </c>
      <c r="G130" s="190" t="s">
        <v>162</v>
      </c>
      <c r="H130" s="191">
        <v>131</v>
      </c>
      <c r="I130" s="192"/>
      <c r="J130" s="193">
        <f>ROUND(I130*H130,2)</f>
        <v>0</v>
      </c>
      <c r="K130" s="189" t="s">
        <v>127</v>
      </c>
      <c r="L130" s="38"/>
      <c r="M130" s="194" t="s">
        <v>19</v>
      </c>
      <c r="N130" s="195" t="s">
        <v>43</v>
      </c>
      <c r="O130" s="63"/>
      <c r="P130" s="196">
        <f>O130*H130</f>
        <v>0</v>
      </c>
      <c r="Q130" s="196">
        <v>0.00442</v>
      </c>
      <c r="R130" s="196">
        <f>Q130*H130</f>
        <v>0.5790200000000001</v>
      </c>
      <c r="S130" s="196">
        <v>0</v>
      </c>
      <c r="T130" s="19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8" t="s">
        <v>128</v>
      </c>
      <c r="AT130" s="198" t="s">
        <v>123</v>
      </c>
      <c r="AU130" s="198" t="s">
        <v>80</v>
      </c>
      <c r="AY130" s="16" t="s">
        <v>121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6" t="s">
        <v>78</v>
      </c>
      <c r="BK130" s="199">
        <f>ROUND(I130*H130,2)</f>
        <v>0</v>
      </c>
      <c r="BL130" s="16" t="s">
        <v>128</v>
      </c>
      <c r="BM130" s="198" t="s">
        <v>180</v>
      </c>
    </row>
    <row r="131" spans="1:47" s="2" customFormat="1" ht="19.2">
      <c r="A131" s="33"/>
      <c r="B131" s="34"/>
      <c r="C131" s="35"/>
      <c r="D131" s="200" t="s">
        <v>130</v>
      </c>
      <c r="E131" s="35"/>
      <c r="F131" s="201" t="s">
        <v>131</v>
      </c>
      <c r="G131" s="35"/>
      <c r="H131" s="35"/>
      <c r="I131" s="110"/>
      <c r="J131" s="35"/>
      <c r="K131" s="35"/>
      <c r="L131" s="38"/>
      <c r="M131" s="202"/>
      <c r="N131" s="203"/>
      <c r="O131" s="63"/>
      <c r="P131" s="63"/>
      <c r="Q131" s="63"/>
      <c r="R131" s="63"/>
      <c r="S131" s="63"/>
      <c r="T131" s="64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130</v>
      </c>
      <c r="AU131" s="16" t="s">
        <v>80</v>
      </c>
    </row>
    <row r="132" spans="2:51" s="13" customFormat="1" ht="10.2">
      <c r="B132" s="204"/>
      <c r="C132" s="205"/>
      <c r="D132" s="200" t="s">
        <v>132</v>
      </c>
      <c r="E132" s="206" t="s">
        <v>19</v>
      </c>
      <c r="F132" s="207" t="s">
        <v>181</v>
      </c>
      <c r="G132" s="205"/>
      <c r="H132" s="208">
        <v>131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132</v>
      </c>
      <c r="AU132" s="214" t="s">
        <v>80</v>
      </c>
      <c r="AV132" s="13" t="s">
        <v>80</v>
      </c>
      <c r="AW132" s="13" t="s">
        <v>33</v>
      </c>
      <c r="AX132" s="13" t="s">
        <v>78</v>
      </c>
      <c r="AY132" s="214" t="s">
        <v>121</v>
      </c>
    </row>
    <row r="133" spans="1:65" s="2" customFormat="1" ht="16.5" customHeight="1">
      <c r="A133" s="33"/>
      <c r="B133" s="34"/>
      <c r="C133" s="215" t="s">
        <v>182</v>
      </c>
      <c r="D133" s="215" t="s">
        <v>151</v>
      </c>
      <c r="E133" s="216" t="s">
        <v>183</v>
      </c>
      <c r="F133" s="217" t="s">
        <v>184</v>
      </c>
      <c r="G133" s="218" t="s">
        <v>162</v>
      </c>
      <c r="H133" s="219">
        <v>125</v>
      </c>
      <c r="I133" s="220"/>
      <c r="J133" s="221">
        <f>ROUND(I133*H133,2)</f>
        <v>0</v>
      </c>
      <c r="K133" s="217" t="s">
        <v>127</v>
      </c>
      <c r="L133" s="222"/>
      <c r="M133" s="223" t="s">
        <v>19</v>
      </c>
      <c r="N133" s="224" t="s">
        <v>43</v>
      </c>
      <c r="O133" s="63"/>
      <c r="P133" s="196">
        <f>O133*H133</f>
        <v>0</v>
      </c>
      <c r="Q133" s="196">
        <v>7E-05</v>
      </c>
      <c r="R133" s="196">
        <f>Q133*H133</f>
        <v>0.008749999999999999</v>
      </c>
      <c r="S133" s="196">
        <v>0</v>
      </c>
      <c r="T133" s="19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8" t="s">
        <v>155</v>
      </c>
      <c r="AT133" s="198" t="s">
        <v>151</v>
      </c>
      <c r="AU133" s="198" t="s">
        <v>80</v>
      </c>
      <c r="AY133" s="16" t="s">
        <v>121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6" t="s">
        <v>78</v>
      </c>
      <c r="BK133" s="199">
        <f>ROUND(I133*H133,2)</f>
        <v>0</v>
      </c>
      <c r="BL133" s="16" t="s">
        <v>128</v>
      </c>
      <c r="BM133" s="198" t="s">
        <v>185</v>
      </c>
    </row>
    <row r="134" spans="1:47" s="2" customFormat="1" ht="19.2">
      <c r="A134" s="33"/>
      <c r="B134" s="34"/>
      <c r="C134" s="35"/>
      <c r="D134" s="200" t="s">
        <v>130</v>
      </c>
      <c r="E134" s="35"/>
      <c r="F134" s="201" t="s">
        <v>131</v>
      </c>
      <c r="G134" s="35"/>
      <c r="H134" s="35"/>
      <c r="I134" s="110"/>
      <c r="J134" s="35"/>
      <c r="K134" s="35"/>
      <c r="L134" s="38"/>
      <c r="M134" s="202"/>
      <c r="N134" s="203"/>
      <c r="O134" s="63"/>
      <c r="P134" s="63"/>
      <c r="Q134" s="63"/>
      <c r="R134" s="63"/>
      <c r="S134" s="63"/>
      <c r="T134" s="64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130</v>
      </c>
      <c r="AU134" s="16" t="s">
        <v>80</v>
      </c>
    </row>
    <row r="135" spans="2:51" s="13" customFormat="1" ht="10.2">
      <c r="B135" s="204"/>
      <c r="C135" s="205"/>
      <c r="D135" s="200" t="s">
        <v>132</v>
      </c>
      <c r="E135" s="206" t="s">
        <v>19</v>
      </c>
      <c r="F135" s="207" t="s">
        <v>186</v>
      </c>
      <c r="G135" s="205"/>
      <c r="H135" s="208">
        <v>125</v>
      </c>
      <c r="I135" s="209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132</v>
      </c>
      <c r="AU135" s="214" t="s">
        <v>80</v>
      </c>
      <c r="AV135" s="13" t="s">
        <v>80</v>
      </c>
      <c r="AW135" s="13" t="s">
        <v>33</v>
      </c>
      <c r="AX135" s="13" t="s">
        <v>78</v>
      </c>
      <c r="AY135" s="214" t="s">
        <v>121</v>
      </c>
    </row>
    <row r="136" spans="1:65" s="2" customFormat="1" ht="16.5" customHeight="1">
      <c r="A136" s="33"/>
      <c r="B136" s="34"/>
      <c r="C136" s="215" t="s">
        <v>187</v>
      </c>
      <c r="D136" s="215" t="s">
        <v>151</v>
      </c>
      <c r="E136" s="216" t="s">
        <v>188</v>
      </c>
      <c r="F136" s="217" t="s">
        <v>189</v>
      </c>
      <c r="G136" s="218" t="s">
        <v>162</v>
      </c>
      <c r="H136" s="219">
        <v>6</v>
      </c>
      <c r="I136" s="220"/>
      <c r="J136" s="221">
        <f>ROUND(I136*H136,2)</f>
        <v>0</v>
      </c>
      <c r="K136" s="217" t="s">
        <v>127</v>
      </c>
      <c r="L136" s="222"/>
      <c r="M136" s="223" t="s">
        <v>19</v>
      </c>
      <c r="N136" s="224" t="s">
        <v>43</v>
      </c>
      <c r="O136" s="63"/>
      <c r="P136" s="196">
        <f>O136*H136</f>
        <v>0</v>
      </c>
      <c r="Q136" s="196">
        <v>0.00015</v>
      </c>
      <c r="R136" s="196">
        <f>Q136*H136</f>
        <v>0.0009</v>
      </c>
      <c r="S136" s="196">
        <v>0</v>
      </c>
      <c r="T136" s="19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8" t="s">
        <v>155</v>
      </c>
      <c r="AT136" s="198" t="s">
        <v>151</v>
      </c>
      <c r="AU136" s="198" t="s">
        <v>80</v>
      </c>
      <c r="AY136" s="16" t="s">
        <v>121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6" t="s">
        <v>78</v>
      </c>
      <c r="BK136" s="199">
        <f>ROUND(I136*H136,2)</f>
        <v>0</v>
      </c>
      <c r="BL136" s="16" t="s">
        <v>128</v>
      </c>
      <c r="BM136" s="198" t="s">
        <v>190</v>
      </c>
    </row>
    <row r="137" spans="1:47" s="2" customFormat="1" ht="19.2">
      <c r="A137" s="33"/>
      <c r="B137" s="34"/>
      <c r="C137" s="35"/>
      <c r="D137" s="200" t="s">
        <v>130</v>
      </c>
      <c r="E137" s="35"/>
      <c r="F137" s="201" t="s">
        <v>131</v>
      </c>
      <c r="G137" s="35"/>
      <c r="H137" s="35"/>
      <c r="I137" s="110"/>
      <c r="J137" s="35"/>
      <c r="K137" s="35"/>
      <c r="L137" s="38"/>
      <c r="M137" s="202"/>
      <c r="N137" s="203"/>
      <c r="O137" s="63"/>
      <c r="P137" s="63"/>
      <c r="Q137" s="63"/>
      <c r="R137" s="63"/>
      <c r="S137" s="63"/>
      <c r="T137" s="64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130</v>
      </c>
      <c r="AU137" s="16" t="s">
        <v>80</v>
      </c>
    </row>
    <row r="138" spans="2:51" s="13" customFormat="1" ht="10.2">
      <c r="B138" s="204"/>
      <c r="C138" s="205"/>
      <c r="D138" s="200" t="s">
        <v>132</v>
      </c>
      <c r="E138" s="206" t="s">
        <v>19</v>
      </c>
      <c r="F138" s="207" t="s">
        <v>150</v>
      </c>
      <c r="G138" s="205"/>
      <c r="H138" s="208">
        <v>6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132</v>
      </c>
      <c r="AU138" s="214" t="s">
        <v>80</v>
      </c>
      <c r="AV138" s="13" t="s">
        <v>80</v>
      </c>
      <c r="AW138" s="13" t="s">
        <v>33</v>
      </c>
      <c r="AX138" s="13" t="s">
        <v>78</v>
      </c>
      <c r="AY138" s="214" t="s">
        <v>121</v>
      </c>
    </row>
    <row r="139" spans="1:65" s="2" customFormat="1" ht="16.5" customHeight="1">
      <c r="A139" s="33"/>
      <c r="B139" s="34"/>
      <c r="C139" s="215" t="s">
        <v>191</v>
      </c>
      <c r="D139" s="215" t="s">
        <v>151</v>
      </c>
      <c r="E139" s="216" t="s">
        <v>192</v>
      </c>
      <c r="F139" s="217" t="s">
        <v>193</v>
      </c>
      <c r="G139" s="218" t="s">
        <v>162</v>
      </c>
      <c r="H139" s="219">
        <v>131</v>
      </c>
      <c r="I139" s="220"/>
      <c r="J139" s="221">
        <f>ROUND(I139*H139,2)</f>
        <v>0</v>
      </c>
      <c r="K139" s="217" t="s">
        <v>127</v>
      </c>
      <c r="L139" s="222"/>
      <c r="M139" s="223" t="s">
        <v>19</v>
      </c>
      <c r="N139" s="224" t="s">
        <v>43</v>
      </c>
      <c r="O139" s="63"/>
      <c r="P139" s="196">
        <f>O139*H139</f>
        <v>0</v>
      </c>
      <c r="Q139" s="196">
        <v>1E-05</v>
      </c>
      <c r="R139" s="196">
        <f>Q139*H139</f>
        <v>0.0013100000000000002</v>
      </c>
      <c r="S139" s="196">
        <v>0</v>
      </c>
      <c r="T139" s="19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8" t="s">
        <v>155</v>
      </c>
      <c r="AT139" s="198" t="s">
        <v>151</v>
      </c>
      <c r="AU139" s="198" t="s">
        <v>80</v>
      </c>
      <c r="AY139" s="16" t="s">
        <v>121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6" t="s">
        <v>78</v>
      </c>
      <c r="BK139" s="199">
        <f>ROUND(I139*H139,2)</f>
        <v>0</v>
      </c>
      <c r="BL139" s="16" t="s">
        <v>128</v>
      </c>
      <c r="BM139" s="198" t="s">
        <v>194</v>
      </c>
    </row>
    <row r="140" spans="1:47" s="2" customFormat="1" ht="19.2">
      <c r="A140" s="33"/>
      <c r="B140" s="34"/>
      <c r="C140" s="35"/>
      <c r="D140" s="200" t="s">
        <v>130</v>
      </c>
      <c r="E140" s="35"/>
      <c r="F140" s="201" t="s">
        <v>131</v>
      </c>
      <c r="G140" s="35"/>
      <c r="H140" s="35"/>
      <c r="I140" s="110"/>
      <c r="J140" s="35"/>
      <c r="K140" s="35"/>
      <c r="L140" s="38"/>
      <c r="M140" s="202"/>
      <c r="N140" s="203"/>
      <c r="O140" s="63"/>
      <c r="P140" s="63"/>
      <c r="Q140" s="63"/>
      <c r="R140" s="63"/>
      <c r="S140" s="63"/>
      <c r="T140" s="64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130</v>
      </c>
      <c r="AU140" s="16" t="s">
        <v>80</v>
      </c>
    </row>
    <row r="141" spans="2:51" s="13" customFormat="1" ht="10.2">
      <c r="B141" s="204"/>
      <c r="C141" s="205"/>
      <c r="D141" s="200" t="s">
        <v>132</v>
      </c>
      <c r="E141" s="206" t="s">
        <v>19</v>
      </c>
      <c r="F141" s="207" t="s">
        <v>181</v>
      </c>
      <c r="G141" s="205"/>
      <c r="H141" s="208">
        <v>131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132</v>
      </c>
      <c r="AU141" s="214" t="s">
        <v>80</v>
      </c>
      <c r="AV141" s="13" t="s">
        <v>80</v>
      </c>
      <c r="AW141" s="13" t="s">
        <v>33</v>
      </c>
      <c r="AX141" s="13" t="s">
        <v>78</v>
      </c>
      <c r="AY141" s="214" t="s">
        <v>121</v>
      </c>
    </row>
    <row r="142" spans="1:65" s="2" customFormat="1" ht="16.5" customHeight="1">
      <c r="A142" s="33"/>
      <c r="B142" s="34"/>
      <c r="C142" s="215" t="s">
        <v>195</v>
      </c>
      <c r="D142" s="215" t="s">
        <v>151</v>
      </c>
      <c r="E142" s="216" t="s">
        <v>196</v>
      </c>
      <c r="F142" s="217" t="s">
        <v>197</v>
      </c>
      <c r="G142" s="218" t="s">
        <v>162</v>
      </c>
      <c r="H142" s="219">
        <v>131</v>
      </c>
      <c r="I142" s="220"/>
      <c r="J142" s="221">
        <f>ROUND(I142*H142,2)</f>
        <v>0</v>
      </c>
      <c r="K142" s="217" t="s">
        <v>127</v>
      </c>
      <c r="L142" s="222"/>
      <c r="M142" s="223" t="s">
        <v>19</v>
      </c>
      <c r="N142" s="224" t="s">
        <v>43</v>
      </c>
      <c r="O142" s="63"/>
      <c r="P142" s="196">
        <f>O142*H142</f>
        <v>0</v>
      </c>
      <c r="Q142" s="196">
        <v>2E-05</v>
      </c>
      <c r="R142" s="196">
        <f>Q142*H142</f>
        <v>0.0026200000000000004</v>
      </c>
      <c r="S142" s="196">
        <v>0</v>
      </c>
      <c r="T142" s="19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8" t="s">
        <v>155</v>
      </c>
      <c r="AT142" s="198" t="s">
        <v>151</v>
      </c>
      <c r="AU142" s="198" t="s">
        <v>80</v>
      </c>
      <c r="AY142" s="16" t="s">
        <v>121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6" t="s">
        <v>78</v>
      </c>
      <c r="BK142" s="199">
        <f>ROUND(I142*H142,2)</f>
        <v>0</v>
      </c>
      <c r="BL142" s="16" t="s">
        <v>128</v>
      </c>
      <c r="BM142" s="198" t="s">
        <v>198</v>
      </c>
    </row>
    <row r="143" spans="1:47" s="2" customFormat="1" ht="19.2">
      <c r="A143" s="33"/>
      <c r="B143" s="34"/>
      <c r="C143" s="35"/>
      <c r="D143" s="200" t="s">
        <v>130</v>
      </c>
      <c r="E143" s="35"/>
      <c r="F143" s="201" t="s">
        <v>131</v>
      </c>
      <c r="G143" s="35"/>
      <c r="H143" s="35"/>
      <c r="I143" s="110"/>
      <c r="J143" s="35"/>
      <c r="K143" s="35"/>
      <c r="L143" s="38"/>
      <c r="M143" s="202"/>
      <c r="N143" s="203"/>
      <c r="O143" s="63"/>
      <c r="P143" s="63"/>
      <c r="Q143" s="63"/>
      <c r="R143" s="63"/>
      <c r="S143" s="63"/>
      <c r="T143" s="64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130</v>
      </c>
      <c r="AU143" s="16" t="s">
        <v>80</v>
      </c>
    </row>
    <row r="144" spans="2:51" s="13" customFormat="1" ht="10.2">
      <c r="B144" s="204"/>
      <c r="C144" s="205"/>
      <c r="D144" s="200" t="s">
        <v>132</v>
      </c>
      <c r="E144" s="206" t="s">
        <v>19</v>
      </c>
      <c r="F144" s="207" t="s">
        <v>181</v>
      </c>
      <c r="G144" s="205"/>
      <c r="H144" s="208">
        <v>131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132</v>
      </c>
      <c r="AU144" s="214" t="s">
        <v>80</v>
      </c>
      <c r="AV144" s="13" t="s">
        <v>80</v>
      </c>
      <c r="AW144" s="13" t="s">
        <v>33</v>
      </c>
      <c r="AX144" s="13" t="s">
        <v>78</v>
      </c>
      <c r="AY144" s="214" t="s">
        <v>121</v>
      </c>
    </row>
    <row r="145" spans="1:65" s="2" customFormat="1" ht="21.75" customHeight="1">
      <c r="A145" s="33"/>
      <c r="B145" s="34"/>
      <c r="C145" s="187" t="s">
        <v>8</v>
      </c>
      <c r="D145" s="187" t="s">
        <v>123</v>
      </c>
      <c r="E145" s="188" t="s">
        <v>199</v>
      </c>
      <c r="F145" s="189" t="s">
        <v>200</v>
      </c>
      <c r="G145" s="190" t="s">
        <v>162</v>
      </c>
      <c r="H145" s="191">
        <v>28</v>
      </c>
      <c r="I145" s="192"/>
      <c r="J145" s="193">
        <f>ROUND(I145*H145,2)</f>
        <v>0</v>
      </c>
      <c r="K145" s="189" t="s">
        <v>127</v>
      </c>
      <c r="L145" s="38"/>
      <c r="M145" s="194" t="s">
        <v>19</v>
      </c>
      <c r="N145" s="195" t="s">
        <v>43</v>
      </c>
      <c r="O145" s="63"/>
      <c r="P145" s="196">
        <f>O145*H145</f>
        <v>0</v>
      </c>
      <c r="Q145" s="196">
        <v>0</v>
      </c>
      <c r="R145" s="196">
        <f>Q145*H145</f>
        <v>0</v>
      </c>
      <c r="S145" s="196">
        <v>0.032</v>
      </c>
      <c r="T145" s="197">
        <f>S145*H145</f>
        <v>0.896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8" t="s">
        <v>128</v>
      </c>
      <c r="AT145" s="198" t="s">
        <v>123</v>
      </c>
      <c r="AU145" s="198" t="s">
        <v>80</v>
      </c>
      <c r="AY145" s="16" t="s">
        <v>121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6" t="s">
        <v>78</v>
      </c>
      <c r="BK145" s="199">
        <f>ROUND(I145*H145,2)</f>
        <v>0</v>
      </c>
      <c r="BL145" s="16" t="s">
        <v>128</v>
      </c>
      <c r="BM145" s="198" t="s">
        <v>201</v>
      </c>
    </row>
    <row r="146" spans="1:47" s="2" customFormat="1" ht="19.2">
      <c r="A146" s="33"/>
      <c r="B146" s="34"/>
      <c r="C146" s="35"/>
      <c r="D146" s="200" t="s">
        <v>130</v>
      </c>
      <c r="E146" s="35"/>
      <c r="F146" s="201" t="s">
        <v>131</v>
      </c>
      <c r="G146" s="35"/>
      <c r="H146" s="35"/>
      <c r="I146" s="110"/>
      <c r="J146" s="35"/>
      <c r="K146" s="35"/>
      <c r="L146" s="38"/>
      <c r="M146" s="202"/>
      <c r="N146" s="203"/>
      <c r="O146" s="63"/>
      <c r="P146" s="63"/>
      <c r="Q146" s="63"/>
      <c r="R146" s="63"/>
      <c r="S146" s="63"/>
      <c r="T146" s="64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6" t="s">
        <v>130</v>
      </c>
      <c r="AU146" s="16" t="s">
        <v>80</v>
      </c>
    </row>
    <row r="147" spans="2:51" s="13" customFormat="1" ht="10.2">
      <c r="B147" s="204"/>
      <c r="C147" s="205"/>
      <c r="D147" s="200" t="s">
        <v>132</v>
      </c>
      <c r="E147" s="206" t="s">
        <v>19</v>
      </c>
      <c r="F147" s="207" t="s">
        <v>164</v>
      </c>
      <c r="G147" s="205"/>
      <c r="H147" s="208">
        <v>28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132</v>
      </c>
      <c r="AU147" s="214" t="s">
        <v>80</v>
      </c>
      <c r="AV147" s="13" t="s">
        <v>80</v>
      </c>
      <c r="AW147" s="13" t="s">
        <v>33</v>
      </c>
      <c r="AX147" s="13" t="s">
        <v>78</v>
      </c>
      <c r="AY147" s="214" t="s">
        <v>121</v>
      </c>
    </row>
    <row r="148" spans="1:65" s="2" customFormat="1" ht="16.5" customHeight="1">
      <c r="A148" s="33"/>
      <c r="B148" s="34"/>
      <c r="C148" s="187" t="s">
        <v>202</v>
      </c>
      <c r="D148" s="187" t="s">
        <v>123</v>
      </c>
      <c r="E148" s="188" t="s">
        <v>203</v>
      </c>
      <c r="F148" s="189" t="s">
        <v>204</v>
      </c>
      <c r="G148" s="190" t="s">
        <v>205</v>
      </c>
      <c r="H148" s="191">
        <v>54</v>
      </c>
      <c r="I148" s="192"/>
      <c r="J148" s="193">
        <f>ROUND(I148*H148,2)</f>
        <v>0</v>
      </c>
      <c r="K148" s="189" t="s">
        <v>127</v>
      </c>
      <c r="L148" s="38"/>
      <c r="M148" s="194" t="s">
        <v>19</v>
      </c>
      <c r="N148" s="195" t="s">
        <v>43</v>
      </c>
      <c r="O148" s="63"/>
      <c r="P148" s="196">
        <f>O148*H148</f>
        <v>0</v>
      </c>
      <c r="Q148" s="196">
        <v>0</v>
      </c>
      <c r="R148" s="196">
        <f>Q148*H148</f>
        <v>0</v>
      </c>
      <c r="S148" s="196">
        <v>0.009</v>
      </c>
      <c r="T148" s="197">
        <f>S148*H148</f>
        <v>0.486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8" t="s">
        <v>128</v>
      </c>
      <c r="AT148" s="198" t="s">
        <v>123</v>
      </c>
      <c r="AU148" s="198" t="s">
        <v>80</v>
      </c>
      <c r="AY148" s="16" t="s">
        <v>121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6" t="s">
        <v>78</v>
      </c>
      <c r="BK148" s="199">
        <f>ROUND(I148*H148,2)</f>
        <v>0</v>
      </c>
      <c r="BL148" s="16" t="s">
        <v>128</v>
      </c>
      <c r="BM148" s="198" t="s">
        <v>206</v>
      </c>
    </row>
    <row r="149" spans="1:47" s="2" customFormat="1" ht="19.2">
      <c r="A149" s="33"/>
      <c r="B149" s="34"/>
      <c r="C149" s="35"/>
      <c r="D149" s="200" t="s">
        <v>130</v>
      </c>
      <c r="E149" s="35"/>
      <c r="F149" s="201" t="s">
        <v>131</v>
      </c>
      <c r="G149" s="35"/>
      <c r="H149" s="35"/>
      <c r="I149" s="110"/>
      <c r="J149" s="35"/>
      <c r="K149" s="35"/>
      <c r="L149" s="38"/>
      <c r="M149" s="202"/>
      <c r="N149" s="203"/>
      <c r="O149" s="63"/>
      <c r="P149" s="63"/>
      <c r="Q149" s="63"/>
      <c r="R149" s="63"/>
      <c r="S149" s="63"/>
      <c r="T149" s="64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6" t="s">
        <v>130</v>
      </c>
      <c r="AU149" s="16" t="s">
        <v>80</v>
      </c>
    </row>
    <row r="150" spans="2:51" s="13" customFormat="1" ht="10.2">
      <c r="B150" s="204"/>
      <c r="C150" s="205"/>
      <c r="D150" s="200" t="s">
        <v>132</v>
      </c>
      <c r="E150" s="206" t="s">
        <v>19</v>
      </c>
      <c r="F150" s="207" t="s">
        <v>207</v>
      </c>
      <c r="G150" s="205"/>
      <c r="H150" s="208">
        <v>54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132</v>
      </c>
      <c r="AU150" s="214" t="s">
        <v>80</v>
      </c>
      <c r="AV150" s="13" t="s">
        <v>80</v>
      </c>
      <c r="AW150" s="13" t="s">
        <v>33</v>
      </c>
      <c r="AX150" s="13" t="s">
        <v>78</v>
      </c>
      <c r="AY150" s="214" t="s">
        <v>121</v>
      </c>
    </row>
    <row r="151" spans="1:65" s="2" customFormat="1" ht="16.5" customHeight="1">
      <c r="A151" s="33"/>
      <c r="B151" s="34"/>
      <c r="C151" s="187" t="s">
        <v>208</v>
      </c>
      <c r="D151" s="187" t="s">
        <v>123</v>
      </c>
      <c r="E151" s="188" t="s">
        <v>209</v>
      </c>
      <c r="F151" s="189" t="s">
        <v>210</v>
      </c>
      <c r="G151" s="190" t="s">
        <v>205</v>
      </c>
      <c r="H151" s="191">
        <v>182</v>
      </c>
      <c r="I151" s="192"/>
      <c r="J151" s="193">
        <f>ROUND(I151*H151,2)</f>
        <v>0</v>
      </c>
      <c r="K151" s="189" t="s">
        <v>127</v>
      </c>
      <c r="L151" s="38"/>
      <c r="M151" s="194" t="s">
        <v>19</v>
      </c>
      <c r="N151" s="195" t="s">
        <v>43</v>
      </c>
      <c r="O151" s="63"/>
      <c r="P151" s="196">
        <f>O151*H151</f>
        <v>0</v>
      </c>
      <c r="Q151" s="196">
        <v>0</v>
      </c>
      <c r="R151" s="196">
        <f>Q151*H151</f>
        <v>0</v>
      </c>
      <c r="S151" s="196">
        <v>0.013</v>
      </c>
      <c r="T151" s="197">
        <f>S151*H151</f>
        <v>2.366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8" t="s">
        <v>128</v>
      </c>
      <c r="AT151" s="198" t="s">
        <v>123</v>
      </c>
      <c r="AU151" s="198" t="s">
        <v>80</v>
      </c>
      <c r="AY151" s="16" t="s">
        <v>121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6" t="s">
        <v>78</v>
      </c>
      <c r="BK151" s="199">
        <f>ROUND(I151*H151,2)</f>
        <v>0</v>
      </c>
      <c r="BL151" s="16" t="s">
        <v>128</v>
      </c>
      <c r="BM151" s="198" t="s">
        <v>211</v>
      </c>
    </row>
    <row r="152" spans="1:47" s="2" customFormat="1" ht="19.2">
      <c r="A152" s="33"/>
      <c r="B152" s="34"/>
      <c r="C152" s="35"/>
      <c r="D152" s="200" t="s">
        <v>130</v>
      </c>
      <c r="E152" s="35"/>
      <c r="F152" s="201" t="s">
        <v>131</v>
      </c>
      <c r="G152" s="35"/>
      <c r="H152" s="35"/>
      <c r="I152" s="110"/>
      <c r="J152" s="35"/>
      <c r="K152" s="35"/>
      <c r="L152" s="38"/>
      <c r="M152" s="202"/>
      <c r="N152" s="203"/>
      <c r="O152" s="63"/>
      <c r="P152" s="63"/>
      <c r="Q152" s="63"/>
      <c r="R152" s="63"/>
      <c r="S152" s="63"/>
      <c r="T152" s="64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6" t="s">
        <v>130</v>
      </c>
      <c r="AU152" s="16" t="s">
        <v>80</v>
      </c>
    </row>
    <row r="153" spans="2:51" s="13" customFormat="1" ht="10.2">
      <c r="B153" s="204"/>
      <c r="C153" s="205"/>
      <c r="D153" s="200" t="s">
        <v>132</v>
      </c>
      <c r="E153" s="206" t="s">
        <v>19</v>
      </c>
      <c r="F153" s="207" t="s">
        <v>212</v>
      </c>
      <c r="G153" s="205"/>
      <c r="H153" s="208">
        <v>182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132</v>
      </c>
      <c r="AU153" s="214" t="s">
        <v>80</v>
      </c>
      <c r="AV153" s="13" t="s">
        <v>80</v>
      </c>
      <c r="AW153" s="13" t="s">
        <v>33</v>
      </c>
      <c r="AX153" s="13" t="s">
        <v>78</v>
      </c>
      <c r="AY153" s="214" t="s">
        <v>121</v>
      </c>
    </row>
    <row r="154" spans="1:65" s="2" customFormat="1" ht="21.75" customHeight="1">
      <c r="A154" s="33"/>
      <c r="B154" s="34"/>
      <c r="C154" s="187" t="s">
        <v>213</v>
      </c>
      <c r="D154" s="187" t="s">
        <v>123</v>
      </c>
      <c r="E154" s="188" t="s">
        <v>214</v>
      </c>
      <c r="F154" s="189" t="s">
        <v>215</v>
      </c>
      <c r="G154" s="190" t="s">
        <v>205</v>
      </c>
      <c r="H154" s="191">
        <v>98</v>
      </c>
      <c r="I154" s="192"/>
      <c r="J154" s="193">
        <f>ROUND(I154*H154,2)</f>
        <v>0</v>
      </c>
      <c r="K154" s="189" t="s">
        <v>127</v>
      </c>
      <c r="L154" s="38"/>
      <c r="M154" s="194" t="s">
        <v>19</v>
      </c>
      <c r="N154" s="195" t="s">
        <v>43</v>
      </c>
      <c r="O154" s="63"/>
      <c r="P154" s="196">
        <f>O154*H154</f>
        <v>0</v>
      </c>
      <c r="Q154" s="196">
        <v>0</v>
      </c>
      <c r="R154" s="196">
        <f>Q154*H154</f>
        <v>0</v>
      </c>
      <c r="S154" s="196">
        <v>0.04</v>
      </c>
      <c r="T154" s="197">
        <f>S154*H154</f>
        <v>3.92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8" t="s">
        <v>128</v>
      </c>
      <c r="AT154" s="198" t="s">
        <v>123</v>
      </c>
      <c r="AU154" s="198" t="s">
        <v>80</v>
      </c>
      <c r="AY154" s="16" t="s">
        <v>121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6" t="s">
        <v>78</v>
      </c>
      <c r="BK154" s="199">
        <f>ROUND(I154*H154,2)</f>
        <v>0</v>
      </c>
      <c r="BL154" s="16" t="s">
        <v>128</v>
      </c>
      <c r="BM154" s="198" t="s">
        <v>216</v>
      </c>
    </row>
    <row r="155" spans="1:47" s="2" customFormat="1" ht="19.2">
      <c r="A155" s="33"/>
      <c r="B155" s="34"/>
      <c r="C155" s="35"/>
      <c r="D155" s="200" t="s">
        <v>130</v>
      </c>
      <c r="E155" s="35"/>
      <c r="F155" s="201" t="s">
        <v>131</v>
      </c>
      <c r="G155" s="35"/>
      <c r="H155" s="35"/>
      <c r="I155" s="110"/>
      <c r="J155" s="35"/>
      <c r="K155" s="35"/>
      <c r="L155" s="38"/>
      <c r="M155" s="202"/>
      <c r="N155" s="203"/>
      <c r="O155" s="63"/>
      <c r="P155" s="63"/>
      <c r="Q155" s="63"/>
      <c r="R155" s="63"/>
      <c r="S155" s="63"/>
      <c r="T155" s="64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6" t="s">
        <v>130</v>
      </c>
      <c r="AU155" s="16" t="s">
        <v>80</v>
      </c>
    </row>
    <row r="156" spans="2:51" s="13" customFormat="1" ht="10.2">
      <c r="B156" s="204"/>
      <c r="C156" s="205"/>
      <c r="D156" s="200" t="s">
        <v>132</v>
      </c>
      <c r="E156" s="206" t="s">
        <v>19</v>
      </c>
      <c r="F156" s="207" t="s">
        <v>217</v>
      </c>
      <c r="G156" s="205"/>
      <c r="H156" s="208">
        <v>98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132</v>
      </c>
      <c r="AU156" s="214" t="s">
        <v>80</v>
      </c>
      <c r="AV156" s="13" t="s">
        <v>80</v>
      </c>
      <c r="AW156" s="13" t="s">
        <v>33</v>
      </c>
      <c r="AX156" s="13" t="s">
        <v>78</v>
      </c>
      <c r="AY156" s="214" t="s">
        <v>121</v>
      </c>
    </row>
    <row r="157" spans="2:63" s="12" customFormat="1" ht="22.8" customHeight="1">
      <c r="B157" s="171"/>
      <c r="C157" s="172"/>
      <c r="D157" s="173" t="s">
        <v>71</v>
      </c>
      <c r="E157" s="185" t="s">
        <v>218</v>
      </c>
      <c r="F157" s="185" t="s">
        <v>219</v>
      </c>
      <c r="G157" s="172"/>
      <c r="H157" s="172"/>
      <c r="I157" s="175"/>
      <c r="J157" s="186">
        <f>BK157</f>
        <v>0</v>
      </c>
      <c r="K157" s="172"/>
      <c r="L157" s="177"/>
      <c r="M157" s="178"/>
      <c r="N157" s="179"/>
      <c r="O157" s="179"/>
      <c r="P157" s="180">
        <f>SUM(P158:P169)</f>
        <v>0</v>
      </c>
      <c r="Q157" s="179"/>
      <c r="R157" s="180">
        <f>SUM(R158:R169)</f>
        <v>0</v>
      </c>
      <c r="S157" s="179"/>
      <c r="T157" s="181">
        <f>SUM(T158:T169)</f>
        <v>0</v>
      </c>
      <c r="AR157" s="182" t="s">
        <v>78</v>
      </c>
      <c r="AT157" s="183" t="s">
        <v>71</v>
      </c>
      <c r="AU157" s="183" t="s">
        <v>78</v>
      </c>
      <c r="AY157" s="182" t="s">
        <v>121</v>
      </c>
      <c r="BK157" s="184">
        <f>SUM(BK158:BK169)</f>
        <v>0</v>
      </c>
    </row>
    <row r="158" spans="1:65" s="2" customFormat="1" ht="21.75" customHeight="1">
      <c r="A158" s="33"/>
      <c r="B158" s="34"/>
      <c r="C158" s="187" t="s">
        <v>220</v>
      </c>
      <c r="D158" s="187" t="s">
        <v>123</v>
      </c>
      <c r="E158" s="188" t="s">
        <v>221</v>
      </c>
      <c r="F158" s="189" t="s">
        <v>222</v>
      </c>
      <c r="G158" s="190" t="s">
        <v>154</v>
      </c>
      <c r="H158" s="191">
        <v>7.668</v>
      </c>
      <c r="I158" s="192"/>
      <c r="J158" s="193">
        <f>ROUND(I158*H158,2)</f>
        <v>0</v>
      </c>
      <c r="K158" s="189" t="s">
        <v>127</v>
      </c>
      <c r="L158" s="38"/>
      <c r="M158" s="194" t="s">
        <v>19</v>
      </c>
      <c r="N158" s="195" t="s">
        <v>43</v>
      </c>
      <c r="O158" s="63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8" t="s">
        <v>128</v>
      </c>
      <c r="AT158" s="198" t="s">
        <v>123</v>
      </c>
      <c r="AU158" s="198" t="s">
        <v>80</v>
      </c>
      <c r="AY158" s="16" t="s">
        <v>121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6" t="s">
        <v>78</v>
      </c>
      <c r="BK158" s="199">
        <f>ROUND(I158*H158,2)</f>
        <v>0</v>
      </c>
      <c r="BL158" s="16" t="s">
        <v>128</v>
      </c>
      <c r="BM158" s="198" t="s">
        <v>223</v>
      </c>
    </row>
    <row r="159" spans="1:47" s="2" customFormat="1" ht="19.2">
      <c r="A159" s="33"/>
      <c r="B159" s="34"/>
      <c r="C159" s="35"/>
      <c r="D159" s="200" t="s">
        <v>130</v>
      </c>
      <c r="E159" s="35"/>
      <c r="F159" s="201" t="s">
        <v>131</v>
      </c>
      <c r="G159" s="35"/>
      <c r="H159" s="35"/>
      <c r="I159" s="110"/>
      <c r="J159" s="35"/>
      <c r="K159" s="35"/>
      <c r="L159" s="38"/>
      <c r="M159" s="202"/>
      <c r="N159" s="203"/>
      <c r="O159" s="63"/>
      <c r="P159" s="63"/>
      <c r="Q159" s="63"/>
      <c r="R159" s="63"/>
      <c r="S159" s="63"/>
      <c r="T159" s="64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6" t="s">
        <v>130</v>
      </c>
      <c r="AU159" s="16" t="s">
        <v>80</v>
      </c>
    </row>
    <row r="160" spans="2:51" s="13" customFormat="1" ht="10.2">
      <c r="B160" s="204"/>
      <c r="C160" s="205"/>
      <c r="D160" s="200" t="s">
        <v>132</v>
      </c>
      <c r="E160" s="206" t="s">
        <v>19</v>
      </c>
      <c r="F160" s="207" t="s">
        <v>224</v>
      </c>
      <c r="G160" s="205"/>
      <c r="H160" s="208">
        <v>7.668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132</v>
      </c>
      <c r="AU160" s="214" t="s">
        <v>80</v>
      </c>
      <c r="AV160" s="13" t="s">
        <v>80</v>
      </c>
      <c r="AW160" s="13" t="s">
        <v>33</v>
      </c>
      <c r="AX160" s="13" t="s">
        <v>78</v>
      </c>
      <c r="AY160" s="214" t="s">
        <v>121</v>
      </c>
    </row>
    <row r="161" spans="1:65" s="2" customFormat="1" ht="21.75" customHeight="1">
      <c r="A161" s="33"/>
      <c r="B161" s="34"/>
      <c r="C161" s="187" t="s">
        <v>225</v>
      </c>
      <c r="D161" s="187" t="s">
        <v>123</v>
      </c>
      <c r="E161" s="188" t="s">
        <v>226</v>
      </c>
      <c r="F161" s="189" t="s">
        <v>227</v>
      </c>
      <c r="G161" s="190" t="s">
        <v>154</v>
      </c>
      <c r="H161" s="191">
        <v>7.668</v>
      </c>
      <c r="I161" s="192"/>
      <c r="J161" s="193">
        <f>ROUND(I161*H161,2)</f>
        <v>0</v>
      </c>
      <c r="K161" s="189" t="s">
        <v>127</v>
      </c>
      <c r="L161" s="38"/>
      <c r="M161" s="194" t="s">
        <v>19</v>
      </c>
      <c r="N161" s="195" t="s">
        <v>43</v>
      </c>
      <c r="O161" s="63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8" t="s">
        <v>128</v>
      </c>
      <c r="AT161" s="198" t="s">
        <v>123</v>
      </c>
      <c r="AU161" s="198" t="s">
        <v>80</v>
      </c>
      <c r="AY161" s="16" t="s">
        <v>121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6" t="s">
        <v>78</v>
      </c>
      <c r="BK161" s="199">
        <f>ROUND(I161*H161,2)</f>
        <v>0</v>
      </c>
      <c r="BL161" s="16" t="s">
        <v>128</v>
      </c>
      <c r="BM161" s="198" t="s">
        <v>228</v>
      </c>
    </row>
    <row r="162" spans="1:47" s="2" customFormat="1" ht="19.2">
      <c r="A162" s="33"/>
      <c r="B162" s="34"/>
      <c r="C162" s="35"/>
      <c r="D162" s="200" t="s">
        <v>130</v>
      </c>
      <c r="E162" s="35"/>
      <c r="F162" s="201" t="s">
        <v>131</v>
      </c>
      <c r="G162" s="35"/>
      <c r="H162" s="35"/>
      <c r="I162" s="110"/>
      <c r="J162" s="35"/>
      <c r="K162" s="35"/>
      <c r="L162" s="38"/>
      <c r="M162" s="202"/>
      <c r="N162" s="203"/>
      <c r="O162" s="63"/>
      <c r="P162" s="63"/>
      <c r="Q162" s="63"/>
      <c r="R162" s="63"/>
      <c r="S162" s="63"/>
      <c r="T162" s="64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6" t="s">
        <v>130</v>
      </c>
      <c r="AU162" s="16" t="s">
        <v>80</v>
      </c>
    </row>
    <row r="163" spans="2:51" s="13" customFormat="1" ht="10.2">
      <c r="B163" s="204"/>
      <c r="C163" s="205"/>
      <c r="D163" s="200" t="s">
        <v>132</v>
      </c>
      <c r="E163" s="206" t="s">
        <v>19</v>
      </c>
      <c r="F163" s="207" t="s">
        <v>224</v>
      </c>
      <c r="G163" s="205"/>
      <c r="H163" s="208">
        <v>7.668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132</v>
      </c>
      <c r="AU163" s="214" t="s">
        <v>80</v>
      </c>
      <c r="AV163" s="13" t="s">
        <v>80</v>
      </c>
      <c r="AW163" s="13" t="s">
        <v>33</v>
      </c>
      <c r="AX163" s="13" t="s">
        <v>78</v>
      </c>
      <c r="AY163" s="214" t="s">
        <v>121</v>
      </c>
    </row>
    <row r="164" spans="1:65" s="2" customFormat="1" ht="16.5" customHeight="1">
      <c r="A164" s="33"/>
      <c r="B164" s="34"/>
      <c r="C164" s="187" t="s">
        <v>7</v>
      </c>
      <c r="D164" s="187" t="s">
        <v>123</v>
      </c>
      <c r="E164" s="188" t="s">
        <v>229</v>
      </c>
      <c r="F164" s="189" t="s">
        <v>230</v>
      </c>
      <c r="G164" s="190" t="s">
        <v>154</v>
      </c>
      <c r="H164" s="191">
        <v>7.668</v>
      </c>
      <c r="I164" s="192"/>
      <c r="J164" s="193">
        <f>ROUND(I164*H164,2)</f>
        <v>0</v>
      </c>
      <c r="K164" s="189" t="s">
        <v>127</v>
      </c>
      <c r="L164" s="38"/>
      <c r="M164" s="194" t="s">
        <v>19</v>
      </c>
      <c r="N164" s="195" t="s">
        <v>43</v>
      </c>
      <c r="O164" s="63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8" t="s">
        <v>128</v>
      </c>
      <c r="AT164" s="198" t="s">
        <v>123</v>
      </c>
      <c r="AU164" s="198" t="s">
        <v>80</v>
      </c>
      <c r="AY164" s="16" t="s">
        <v>121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6" t="s">
        <v>78</v>
      </c>
      <c r="BK164" s="199">
        <f>ROUND(I164*H164,2)</f>
        <v>0</v>
      </c>
      <c r="BL164" s="16" t="s">
        <v>128</v>
      </c>
      <c r="BM164" s="198" t="s">
        <v>231</v>
      </c>
    </row>
    <row r="165" spans="1:47" s="2" customFormat="1" ht="19.2">
      <c r="A165" s="33"/>
      <c r="B165" s="34"/>
      <c r="C165" s="35"/>
      <c r="D165" s="200" t="s">
        <v>130</v>
      </c>
      <c r="E165" s="35"/>
      <c r="F165" s="201" t="s">
        <v>131</v>
      </c>
      <c r="G165" s="35"/>
      <c r="H165" s="35"/>
      <c r="I165" s="110"/>
      <c r="J165" s="35"/>
      <c r="K165" s="35"/>
      <c r="L165" s="38"/>
      <c r="M165" s="202"/>
      <c r="N165" s="203"/>
      <c r="O165" s="63"/>
      <c r="P165" s="63"/>
      <c r="Q165" s="63"/>
      <c r="R165" s="63"/>
      <c r="S165" s="63"/>
      <c r="T165" s="64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6" t="s">
        <v>130</v>
      </c>
      <c r="AU165" s="16" t="s">
        <v>80</v>
      </c>
    </row>
    <row r="166" spans="2:51" s="13" customFormat="1" ht="10.2">
      <c r="B166" s="204"/>
      <c r="C166" s="205"/>
      <c r="D166" s="200" t="s">
        <v>132</v>
      </c>
      <c r="E166" s="206" t="s">
        <v>19</v>
      </c>
      <c r="F166" s="207" t="s">
        <v>224</v>
      </c>
      <c r="G166" s="205"/>
      <c r="H166" s="208">
        <v>7.668</v>
      </c>
      <c r="I166" s="209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132</v>
      </c>
      <c r="AU166" s="214" t="s">
        <v>80</v>
      </c>
      <c r="AV166" s="13" t="s">
        <v>80</v>
      </c>
      <c r="AW166" s="13" t="s">
        <v>33</v>
      </c>
      <c r="AX166" s="13" t="s">
        <v>78</v>
      </c>
      <c r="AY166" s="214" t="s">
        <v>121</v>
      </c>
    </row>
    <row r="167" spans="1:65" s="2" customFormat="1" ht="16.5" customHeight="1">
      <c r="A167" s="33"/>
      <c r="B167" s="34"/>
      <c r="C167" s="187" t="s">
        <v>232</v>
      </c>
      <c r="D167" s="187" t="s">
        <v>123</v>
      </c>
      <c r="E167" s="188" t="s">
        <v>233</v>
      </c>
      <c r="F167" s="189" t="s">
        <v>234</v>
      </c>
      <c r="G167" s="190" t="s">
        <v>154</v>
      </c>
      <c r="H167" s="191">
        <v>7.668</v>
      </c>
      <c r="I167" s="192"/>
      <c r="J167" s="193">
        <f>ROUND(I167*H167,2)</f>
        <v>0</v>
      </c>
      <c r="K167" s="189" t="s">
        <v>127</v>
      </c>
      <c r="L167" s="38"/>
      <c r="M167" s="194" t="s">
        <v>19</v>
      </c>
      <c r="N167" s="195" t="s">
        <v>43</v>
      </c>
      <c r="O167" s="63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8" t="s">
        <v>128</v>
      </c>
      <c r="AT167" s="198" t="s">
        <v>123</v>
      </c>
      <c r="AU167" s="198" t="s">
        <v>80</v>
      </c>
      <c r="AY167" s="16" t="s">
        <v>121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6" t="s">
        <v>78</v>
      </c>
      <c r="BK167" s="199">
        <f>ROUND(I167*H167,2)</f>
        <v>0</v>
      </c>
      <c r="BL167" s="16" t="s">
        <v>128</v>
      </c>
      <c r="BM167" s="198" t="s">
        <v>235</v>
      </c>
    </row>
    <row r="168" spans="1:47" s="2" customFormat="1" ht="19.2">
      <c r="A168" s="33"/>
      <c r="B168" s="34"/>
      <c r="C168" s="35"/>
      <c r="D168" s="200" t="s">
        <v>130</v>
      </c>
      <c r="E168" s="35"/>
      <c r="F168" s="201" t="s">
        <v>131</v>
      </c>
      <c r="G168" s="35"/>
      <c r="H168" s="35"/>
      <c r="I168" s="110"/>
      <c r="J168" s="35"/>
      <c r="K168" s="35"/>
      <c r="L168" s="38"/>
      <c r="M168" s="202"/>
      <c r="N168" s="203"/>
      <c r="O168" s="63"/>
      <c r="P168" s="63"/>
      <c r="Q168" s="63"/>
      <c r="R168" s="63"/>
      <c r="S168" s="63"/>
      <c r="T168" s="64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130</v>
      </c>
      <c r="AU168" s="16" t="s">
        <v>80</v>
      </c>
    </row>
    <row r="169" spans="2:51" s="13" customFormat="1" ht="10.2">
      <c r="B169" s="204"/>
      <c r="C169" s="205"/>
      <c r="D169" s="200" t="s">
        <v>132</v>
      </c>
      <c r="E169" s="206" t="s">
        <v>19</v>
      </c>
      <c r="F169" s="207" t="s">
        <v>224</v>
      </c>
      <c r="G169" s="205"/>
      <c r="H169" s="208">
        <v>7.668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132</v>
      </c>
      <c r="AU169" s="214" t="s">
        <v>80</v>
      </c>
      <c r="AV169" s="13" t="s">
        <v>80</v>
      </c>
      <c r="AW169" s="13" t="s">
        <v>33</v>
      </c>
      <c r="AX169" s="13" t="s">
        <v>78</v>
      </c>
      <c r="AY169" s="214" t="s">
        <v>121</v>
      </c>
    </row>
    <row r="170" spans="2:63" s="12" customFormat="1" ht="25.95" customHeight="1">
      <c r="B170" s="171"/>
      <c r="C170" s="172"/>
      <c r="D170" s="173" t="s">
        <v>71</v>
      </c>
      <c r="E170" s="174" t="s">
        <v>236</v>
      </c>
      <c r="F170" s="174" t="s">
        <v>237</v>
      </c>
      <c r="G170" s="172"/>
      <c r="H170" s="172"/>
      <c r="I170" s="175"/>
      <c r="J170" s="176">
        <f>BK170</f>
        <v>0</v>
      </c>
      <c r="K170" s="172"/>
      <c r="L170" s="177"/>
      <c r="M170" s="178"/>
      <c r="N170" s="179"/>
      <c r="O170" s="179"/>
      <c r="P170" s="180">
        <f>P171+P270+P393+P538+P554</f>
        <v>0</v>
      </c>
      <c r="Q170" s="179"/>
      <c r="R170" s="180">
        <f>R171+R270+R393+R538+R554</f>
        <v>1.94105</v>
      </c>
      <c r="S170" s="179"/>
      <c r="T170" s="181">
        <f>T171+T270+T393+T538+T554</f>
        <v>3.1359899999999996</v>
      </c>
      <c r="AR170" s="182" t="s">
        <v>80</v>
      </c>
      <c r="AT170" s="183" t="s">
        <v>71</v>
      </c>
      <c r="AU170" s="183" t="s">
        <v>72</v>
      </c>
      <c r="AY170" s="182" t="s">
        <v>121</v>
      </c>
      <c r="BK170" s="184">
        <f>BK171+BK270+BK393+BK538+BK554</f>
        <v>0</v>
      </c>
    </row>
    <row r="171" spans="2:63" s="12" customFormat="1" ht="22.8" customHeight="1">
      <c r="B171" s="171"/>
      <c r="C171" s="172"/>
      <c r="D171" s="173" t="s">
        <v>71</v>
      </c>
      <c r="E171" s="185" t="s">
        <v>238</v>
      </c>
      <c r="F171" s="185" t="s">
        <v>239</v>
      </c>
      <c r="G171" s="172"/>
      <c r="H171" s="172"/>
      <c r="I171" s="175"/>
      <c r="J171" s="186">
        <f>BK171</f>
        <v>0</v>
      </c>
      <c r="K171" s="172"/>
      <c r="L171" s="177"/>
      <c r="M171" s="178"/>
      <c r="N171" s="179"/>
      <c r="O171" s="179"/>
      <c r="P171" s="180">
        <f>SUM(P172:P269)</f>
        <v>0</v>
      </c>
      <c r="Q171" s="179"/>
      <c r="R171" s="180">
        <f>SUM(R172:R269)</f>
        <v>0.3847699999999999</v>
      </c>
      <c r="S171" s="179"/>
      <c r="T171" s="181">
        <f>SUM(T172:T269)</f>
        <v>1.89924</v>
      </c>
      <c r="AR171" s="182" t="s">
        <v>80</v>
      </c>
      <c r="AT171" s="183" t="s">
        <v>71</v>
      </c>
      <c r="AU171" s="183" t="s">
        <v>78</v>
      </c>
      <c r="AY171" s="182" t="s">
        <v>121</v>
      </c>
      <c r="BK171" s="184">
        <f>SUM(BK172:BK269)</f>
        <v>0</v>
      </c>
    </row>
    <row r="172" spans="1:65" s="2" customFormat="1" ht="16.5" customHeight="1">
      <c r="A172" s="33"/>
      <c r="B172" s="34"/>
      <c r="C172" s="187" t="s">
        <v>240</v>
      </c>
      <c r="D172" s="187" t="s">
        <v>123</v>
      </c>
      <c r="E172" s="188" t="s">
        <v>241</v>
      </c>
      <c r="F172" s="189" t="s">
        <v>242</v>
      </c>
      <c r="G172" s="190" t="s">
        <v>205</v>
      </c>
      <c r="H172" s="191">
        <v>49</v>
      </c>
      <c r="I172" s="192"/>
      <c r="J172" s="193">
        <f>ROUND(I172*H172,2)</f>
        <v>0</v>
      </c>
      <c r="K172" s="189" t="s">
        <v>127</v>
      </c>
      <c r="L172" s="38"/>
      <c r="M172" s="194" t="s">
        <v>19</v>
      </c>
      <c r="N172" s="195" t="s">
        <v>43</v>
      </c>
      <c r="O172" s="63"/>
      <c r="P172" s="196">
        <f>O172*H172</f>
        <v>0</v>
      </c>
      <c r="Q172" s="196">
        <v>0</v>
      </c>
      <c r="R172" s="196">
        <f>Q172*H172</f>
        <v>0</v>
      </c>
      <c r="S172" s="196">
        <v>0.0267</v>
      </c>
      <c r="T172" s="197">
        <f>S172*H172</f>
        <v>1.3083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8" t="s">
        <v>202</v>
      </c>
      <c r="AT172" s="198" t="s">
        <v>123</v>
      </c>
      <c r="AU172" s="198" t="s">
        <v>80</v>
      </c>
      <c r="AY172" s="16" t="s">
        <v>121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6" t="s">
        <v>78</v>
      </c>
      <c r="BK172" s="199">
        <f>ROUND(I172*H172,2)</f>
        <v>0</v>
      </c>
      <c r="BL172" s="16" t="s">
        <v>202</v>
      </c>
      <c r="BM172" s="198" t="s">
        <v>243</v>
      </c>
    </row>
    <row r="173" spans="1:47" s="2" customFormat="1" ht="19.2">
      <c r="A173" s="33"/>
      <c r="B173" s="34"/>
      <c r="C173" s="35"/>
      <c r="D173" s="200" t="s">
        <v>130</v>
      </c>
      <c r="E173" s="35"/>
      <c r="F173" s="201" t="s">
        <v>131</v>
      </c>
      <c r="G173" s="35"/>
      <c r="H173" s="35"/>
      <c r="I173" s="110"/>
      <c r="J173" s="35"/>
      <c r="K173" s="35"/>
      <c r="L173" s="38"/>
      <c r="M173" s="202"/>
      <c r="N173" s="203"/>
      <c r="O173" s="63"/>
      <c r="P173" s="63"/>
      <c r="Q173" s="63"/>
      <c r="R173" s="63"/>
      <c r="S173" s="63"/>
      <c r="T173" s="64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6" t="s">
        <v>130</v>
      </c>
      <c r="AU173" s="16" t="s">
        <v>80</v>
      </c>
    </row>
    <row r="174" spans="2:51" s="13" customFormat="1" ht="10.2">
      <c r="B174" s="204"/>
      <c r="C174" s="205"/>
      <c r="D174" s="200" t="s">
        <v>132</v>
      </c>
      <c r="E174" s="206" t="s">
        <v>19</v>
      </c>
      <c r="F174" s="207" t="s">
        <v>244</v>
      </c>
      <c r="G174" s="205"/>
      <c r="H174" s="208">
        <v>49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132</v>
      </c>
      <c r="AU174" s="214" t="s">
        <v>80</v>
      </c>
      <c r="AV174" s="13" t="s">
        <v>80</v>
      </c>
      <c r="AW174" s="13" t="s">
        <v>33</v>
      </c>
      <c r="AX174" s="13" t="s">
        <v>78</v>
      </c>
      <c r="AY174" s="214" t="s">
        <v>121</v>
      </c>
    </row>
    <row r="175" spans="1:65" s="2" customFormat="1" ht="16.5" customHeight="1">
      <c r="A175" s="33"/>
      <c r="B175" s="34"/>
      <c r="C175" s="187" t="s">
        <v>245</v>
      </c>
      <c r="D175" s="187" t="s">
        <v>123</v>
      </c>
      <c r="E175" s="188" t="s">
        <v>246</v>
      </c>
      <c r="F175" s="189" t="s">
        <v>247</v>
      </c>
      <c r="G175" s="190" t="s">
        <v>205</v>
      </c>
      <c r="H175" s="191">
        <v>189</v>
      </c>
      <c r="I175" s="192"/>
      <c r="J175" s="193">
        <f>ROUND(I175*H175,2)</f>
        <v>0</v>
      </c>
      <c r="K175" s="189" t="s">
        <v>127</v>
      </c>
      <c r="L175" s="38"/>
      <c r="M175" s="194" t="s">
        <v>19</v>
      </c>
      <c r="N175" s="195" t="s">
        <v>43</v>
      </c>
      <c r="O175" s="63"/>
      <c r="P175" s="196">
        <f>O175*H175</f>
        <v>0</v>
      </c>
      <c r="Q175" s="196">
        <v>0</v>
      </c>
      <c r="R175" s="196">
        <f>Q175*H175</f>
        <v>0</v>
      </c>
      <c r="S175" s="196">
        <v>0.0021</v>
      </c>
      <c r="T175" s="197">
        <f>S175*H175</f>
        <v>0.3969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8" t="s">
        <v>202</v>
      </c>
      <c r="AT175" s="198" t="s">
        <v>123</v>
      </c>
      <c r="AU175" s="198" t="s">
        <v>80</v>
      </c>
      <c r="AY175" s="16" t="s">
        <v>121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6" t="s">
        <v>78</v>
      </c>
      <c r="BK175" s="199">
        <f>ROUND(I175*H175,2)</f>
        <v>0</v>
      </c>
      <c r="BL175" s="16" t="s">
        <v>202</v>
      </c>
      <c r="BM175" s="198" t="s">
        <v>248</v>
      </c>
    </row>
    <row r="176" spans="1:47" s="2" customFormat="1" ht="19.2">
      <c r="A176" s="33"/>
      <c r="B176" s="34"/>
      <c r="C176" s="35"/>
      <c r="D176" s="200" t="s">
        <v>130</v>
      </c>
      <c r="E176" s="35"/>
      <c r="F176" s="201" t="s">
        <v>131</v>
      </c>
      <c r="G176" s="35"/>
      <c r="H176" s="35"/>
      <c r="I176" s="110"/>
      <c r="J176" s="35"/>
      <c r="K176" s="35"/>
      <c r="L176" s="38"/>
      <c r="M176" s="202"/>
      <c r="N176" s="203"/>
      <c r="O176" s="63"/>
      <c r="P176" s="63"/>
      <c r="Q176" s="63"/>
      <c r="R176" s="63"/>
      <c r="S176" s="63"/>
      <c r="T176" s="64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6" t="s">
        <v>130</v>
      </c>
      <c r="AU176" s="16" t="s">
        <v>80</v>
      </c>
    </row>
    <row r="177" spans="2:51" s="13" customFormat="1" ht="10.2">
      <c r="B177" s="204"/>
      <c r="C177" s="205"/>
      <c r="D177" s="200" t="s">
        <v>132</v>
      </c>
      <c r="E177" s="206" t="s">
        <v>19</v>
      </c>
      <c r="F177" s="207" t="s">
        <v>249</v>
      </c>
      <c r="G177" s="205"/>
      <c r="H177" s="208">
        <v>189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132</v>
      </c>
      <c r="AU177" s="214" t="s">
        <v>80</v>
      </c>
      <c r="AV177" s="13" t="s">
        <v>80</v>
      </c>
      <c r="AW177" s="13" t="s">
        <v>33</v>
      </c>
      <c r="AX177" s="13" t="s">
        <v>78</v>
      </c>
      <c r="AY177" s="214" t="s">
        <v>121</v>
      </c>
    </row>
    <row r="178" spans="1:65" s="2" customFormat="1" ht="16.5" customHeight="1">
      <c r="A178" s="33"/>
      <c r="B178" s="34"/>
      <c r="C178" s="187" t="s">
        <v>250</v>
      </c>
      <c r="D178" s="187" t="s">
        <v>123</v>
      </c>
      <c r="E178" s="188" t="s">
        <v>251</v>
      </c>
      <c r="F178" s="189" t="s">
        <v>252</v>
      </c>
      <c r="G178" s="190" t="s">
        <v>205</v>
      </c>
      <c r="H178" s="191">
        <v>98</v>
      </c>
      <c r="I178" s="192"/>
      <c r="J178" s="193">
        <f>ROUND(I178*H178,2)</f>
        <v>0</v>
      </c>
      <c r="K178" s="189" t="s">
        <v>127</v>
      </c>
      <c r="L178" s="38"/>
      <c r="M178" s="194" t="s">
        <v>19</v>
      </c>
      <c r="N178" s="195" t="s">
        <v>43</v>
      </c>
      <c r="O178" s="63"/>
      <c r="P178" s="196">
        <f>O178*H178</f>
        <v>0</v>
      </c>
      <c r="Q178" s="196">
        <v>0</v>
      </c>
      <c r="R178" s="196">
        <f>Q178*H178</f>
        <v>0</v>
      </c>
      <c r="S178" s="196">
        <v>0.00198</v>
      </c>
      <c r="T178" s="197">
        <f>S178*H178</f>
        <v>0.19404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8" t="s">
        <v>202</v>
      </c>
      <c r="AT178" s="198" t="s">
        <v>123</v>
      </c>
      <c r="AU178" s="198" t="s">
        <v>80</v>
      </c>
      <c r="AY178" s="16" t="s">
        <v>121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6" t="s">
        <v>78</v>
      </c>
      <c r="BK178" s="199">
        <f>ROUND(I178*H178,2)</f>
        <v>0</v>
      </c>
      <c r="BL178" s="16" t="s">
        <v>202</v>
      </c>
      <c r="BM178" s="198" t="s">
        <v>253</v>
      </c>
    </row>
    <row r="179" spans="1:47" s="2" customFormat="1" ht="19.2">
      <c r="A179" s="33"/>
      <c r="B179" s="34"/>
      <c r="C179" s="35"/>
      <c r="D179" s="200" t="s">
        <v>130</v>
      </c>
      <c r="E179" s="35"/>
      <c r="F179" s="201" t="s">
        <v>131</v>
      </c>
      <c r="G179" s="35"/>
      <c r="H179" s="35"/>
      <c r="I179" s="110"/>
      <c r="J179" s="35"/>
      <c r="K179" s="35"/>
      <c r="L179" s="38"/>
      <c r="M179" s="202"/>
      <c r="N179" s="203"/>
      <c r="O179" s="63"/>
      <c r="P179" s="63"/>
      <c r="Q179" s="63"/>
      <c r="R179" s="63"/>
      <c r="S179" s="63"/>
      <c r="T179" s="64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6" t="s">
        <v>130</v>
      </c>
      <c r="AU179" s="16" t="s">
        <v>80</v>
      </c>
    </row>
    <row r="180" spans="2:51" s="13" customFormat="1" ht="10.2">
      <c r="B180" s="204"/>
      <c r="C180" s="205"/>
      <c r="D180" s="200" t="s">
        <v>132</v>
      </c>
      <c r="E180" s="206" t="s">
        <v>19</v>
      </c>
      <c r="F180" s="207" t="s">
        <v>254</v>
      </c>
      <c r="G180" s="205"/>
      <c r="H180" s="208">
        <v>98</v>
      </c>
      <c r="I180" s="209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132</v>
      </c>
      <c r="AU180" s="214" t="s">
        <v>80</v>
      </c>
      <c r="AV180" s="13" t="s">
        <v>80</v>
      </c>
      <c r="AW180" s="13" t="s">
        <v>33</v>
      </c>
      <c r="AX180" s="13" t="s">
        <v>78</v>
      </c>
      <c r="AY180" s="214" t="s">
        <v>121</v>
      </c>
    </row>
    <row r="181" spans="1:65" s="2" customFormat="1" ht="16.5" customHeight="1">
      <c r="A181" s="33"/>
      <c r="B181" s="34"/>
      <c r="C181" s="187" t="s">
        <v>255</v>
      </c>
      <c r="D181" s="187" t="s">
        <v>123</v>
      </c>
      <c r="E181" s="188" t="s">
        <v>256</v>
      </c>
      <c r="F181" s="189" t="s">
        <v>257</v>
      </c>
      <c r="G181" s="190" t="s">
        <v>162</v>
      </c>
      <c r="H181" s="191">
        <v>1</v>
      </c>
      <c r="I181" s="192"/>
      <c r="J181" s="193">
        <f>ROUND(I181*H181,2)</f>
        <v>0</v>
      </c>
      <c r="K181" s="189" t="s">
        <v>127</v>
      </c>
      <c r="L181" s="38"/>
      <c r="M181" s="194" t="s">
        <v>19</v>
      </c>
      <c r="N181" s="195" t="s">
        <v>43</v>
      </c>
      <c r="O181" s="63"/>
      <c r="P181" s="196">
        <f>O181*H181</f>
        <v>0</v>
      </c>
      <c r="Q181" s="196">
        <v>0.00101</v>
      </c>
      <c r="R181" s="196">
        <f>Q181*H181</f>
        <v>0.00101</v>
      </c>
      <c r="S181" s="196">
        <v>0</v>
      </c>
      <c r="T181" s="197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8" t="s">
        <v>202</v>
      </c>
      <c r="AT181" s="198" t="s">
        <v>123</v>
      </c>
      <c r="AU181" s="198" t="s">
        <v>80</v>
      </c>
      <c r="AY181" s="16" t="s">
        <v>121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6" t="s">
        <v>78</v>
      </c>
      <c r="BK181" s="199">
        <f>ROUND(I181*H181,2)</f>
        <v>0</v>
      </c>
      <c r="BL181" s="16" t="s">
        <v>202</v>
      </c>
      <c r="BM181" s="198" t="s">
        <v>258</v>
      </c>
    </row>
    <row r="182" spans="1:47" s="2" customFormat="1" ht="19.2">
      <c r="A182" s="33"/>
      <c r="B182" s="34"/>
      <c r="C182" s="35"/>
      <c r="D182" s="200" t="s">
        <v>130</v>
      </c>
      <c r="E182" s="35"/>
      <c r="F182" s="201" t="s">
        <v>131</v>
      </c>
      <c r="G182" s="35"/>
      <c r="H182" s="35"/>
      <c r="I182" s="110"/>
      <c r="J182" s="35"/>
      <c r="K182" s="35"/>
      <c r="L182" s="38"/>
      <c r="M182" s="202"/>
      <c r="N182" s="203"/>
      <c r="O182" s="63"/>
      <c r="P182" s="63"/>
      <c r="Q182" s="63"/>
      <c r="R182" s="63"/>
      <c r="S182" s="63"/>
      <c r="T182" s="64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6" t="s">
        <v>130</v>
      </c>
      <c r="AU182" s="16" t="s">
        <v>80</v>
      </c>
    </row>
    <row r="183" spans="2:51" s="13" customFormat="1" ht="10.2">
      <c r="B183" s="204"/>
      <c r="C183" s="205"/>
      <c r="D183" s="200" t="s">
        <v>132</v>
      </c>
      <c r="E183" s="206" t="s">
        <v>19</v>
      </c>
      <c r="F183" s="207" t="s">
        <v>78</v>
      </c>
      <c r="G183" s="205"/>
      <c r="H183" s="208">
        <v>1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132</v>
      </c>
      <c r="AU183" s="214" t="s">
        <v>80</v>
      </c>
      <c r="AV183" s="13" t="s">
        <v>80</v>
      </c>
      <c r="AW183" s="13" t="s">
        <v>33</v>
      </c>
      <c r="AX183" s="13" t="s">
        <v>78</v>
      </c>
      <c r="AY183" s="214" t="s">
        <v>121</v>
      </c>
    </row>
    <row r="184" spans="1:65" s="2" customFormat="1" ht="16.5" customHeight="1">
      <c r="A184" s="33"/>
      <c r="B184" s="34"/>
      <c r="C184" s="187" t="s">
        <v>259</v>
      </c>
      <c r="D184" s="187" t="s">
        <v>123</v>
      </c>
      <c r="E184" s="188" t="s">
        <v>260</v>
      </c>
      <c r="F184" s="189" t="s">
        <v>261</v>
      </c>
      <c r="G184" s="190" t="s">
        <v>162</v>
      </c>
      <c r="H184" s="191">
        <v>1</v>
      </c>
      <c r="I184" s="192"/>
      <c r="J184" s="193">
        <f>ROUND(I184*H184,2)</f>
        <v>0</v>
      </c>
      <c r="K184" s="189" t="s">
        <v>127</v>
      </c>
      <c r="L184" s="38"/>
      <c r="M184" s="194" t="s">
        <v>19</v>
      </c>
      <c r="N184" s="195" t="s">
        <v>43</v>
      </c>
      <c r="O184" s="63"/>
      <c r="P184" s="196">
        <f>O184*H184</f>
        <v>0</v>
      </c>
      <c r="Q184" s="196">
        <v>0.00204</v>
      </c>
      <c r="R184" s="196">
        <f>Q184*H184</f>
        <v>0.00204</v>
      </c>
      <c r="S184" s="196">
        <v>0</v>
      </c>
      <c r="T184" s="197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8" t="s">
        <v>202</v>
      </c>
      <c r="AT184" s="198" t="s">
        <v>123</v>
      </c>
      <c r="AU184" s="198" t="s">
        <v>80</v>
      </c>
      <c r="AY184" s="16" t="s">
        <v>121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6" t="s">
        <v>78</v>
      </c>
      <c r="BK184" s="199">
        <f>ROUND(I184*H184,2)</f>
        <v>0</v>
      </c>
      <c r="BL184" s="16" t="s">
        <v>202</v>
      </c>
      <c r="BM184" s="198" t="s">
        <v>262</v>
      </c>
    </row>
    <row r="185" spans="1:47" s="2" customFormat="1" ht="19.2">
      <c r="A185" s="33"/>
      <c r="B185" s="34"/>
      <c r="C185" s="35"/>
      <c r="D185" s="200" t="s">
        <v>130</v>
      </c>
      <c r="E185" s="35"/>
      <c r="F185" s="201" t="s">
        <v>131</v>
      </c>
      <c r="G185" s="35"/>
      <c r="H185" s="35"/>
      <c r="I185" s="110"/>
      <c r="J185" s="35"/>
      <c r="K185" s="35"/>
      <c r="L185" s="38"/>
      <c r="M185" s="202"/>
      <c r="N185" s="203"/>
      <c r="O185" s="63"/>
      <c r="P185" s="63"/>
      <c r="Q185" s="63"/>
      <c r="R185" s="63"/>
      <c r="S185" s="63"/>
      <c r="T185" s="64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6" t="s">
        <v>130</v>
      </c>
      <c r="AU185" s="16" t="s">
        <v>80</v>
      </c>
    </row>
    <row r="186" spans="2:51" s="13" customFormat="1" ht="10.2">
      <c r="B186" s="204"/>
      <c r="C186" s="205"/>
      <c r="D186" s="200" t="s">
        <v>132</v>
      </c>
      <c r="E186" s="206" t="s">
        <v>19</v>
      </c>
      <c r="F186" s="207" t="s">
        <v>78</v>
      </c>
      <c r="G186" s="205"/>
      <c r="H186" s="208">
        <v>1</v>
      </c>
      <c r="I186" s="209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132</v>
      </c>
      <c r="AU186" s="214" t="s">
        <v>80</v>
      </c>
      <c r="AV186" s="13" t="s">
        <v>80</v>
      </c>
      <c r="AW186" s="13" t="s">
        <v>33</v>
      </c>
      <c r="AX186" s="13" t="s">
        <v>78</v>
      </c>
      <c r="AY186" s="214" t="s">
        <v>121</v>
      </c>
    </row>
    <row r="187" spans="1:65" s="2" customFormat="1" ht="16.5" customHeight="1">
      <c r="A187" s="33"/>
      <c r="B187" s="34"/>
      <c r="C187" s="215" t="s">
        <v>263</v>
      </c>
      <c r="D187" s="215" t="s">
        <v>151</v>
      </c>
      <c r="E187" s="216" t="s">
        <v>264</v>
      </c>
      <c r="F187" s="217" t="s">
        <v>265</v>
      </c>
      <c r="G187" s="218" t="s">
        <v>162</v>
      </c>
      <c r="H187" s="219">
        <v>2</v>
      </c>
      <c r="I187" s="220"/>
      <c r="J187" s="221">
        <f>ROUND(I187*H187,2)</f>
        <v>0</v>
      </c>
      <c r="K187" s="217" t="s">
        <v>127</v>
      </c>
      <c r="L187" s="222"/>
      <c r="M187" s="223" t="s">
        <v>19</v>
      </c>
      <c r="N187" s="224" t="s">
        <v>43</v>
      </c>
      <c r="O187" s="63"/>
      <c r="P187" s="196">
        <f>O187*H187</f>
        <v>0</v>
      </c>
      <c r="Q187" s="196">
        <v>0.0156</v>
      </c>
      <c r="R187" s="196">
        <f>Q187*H187</f>
        <v>0.0312</v>
      </c>
      <c r="S187" s="196">
        <v>0</v>
      </c>
      <c r="T187" s="197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8" t="s">
        <v>266</v>
      </c>
      <c r="AT187" s="198" t="s">
        <v>151</v>
      </c>
      <c r="AU187" s="198" t="s">
        <v>80</v>
      </c>
      <c r="AY187" s="16" t="s">
        <v>121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6" t="s">
        <v>78</v>
      </c>
      <c r="BK187" s="199">
        <f>ROUND(I187*H187,2)</f>
        <v>0</v>
      </c>
      <c r="BL187" s="16" t="s">
        <v>202</v>
      </c>
      <c r="BM187" s="198" t="s">
        <v>267</v>
      </c>
    </row>
    <row r="188" spans="1:47" s="2" customFormat="1" ht="19.2">
      <c r="A188" s="33"/>
      <c r="B188" s="34"/>
      <c r="C188" s="35"/>
      <c r="D188" s="200" t="s">
        <v>130</v>
      </c>
      <c r="E188" s="35"/>
      <c r="F188" s="201" t="s">
        <v>131</v>
      </c>
      <c r="G188" s="35"/>
      <c r="H188" s="35"/>
      <c r="I188" s="110"/>
      <c r="J188" s="35"/>
      <c r="K188" s="35"/>
      <c r="L188" s="38"/>
      <c r="M188" s="202"/>
      <c r="N188" s="203"/>
      <c r="O188" s="63"/>
      <c r="P188" s="63"/>
      <c r="Q188" s="63"/>
      <c r="R188" s="63"/>
      <c r="S188" s="63"/>
      <c r="T188" s="64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6" t="s">
        <v>130</v>
      </c>
      <c r="AU188" s="16" t="s">
        <v>80</v>
      </c>
    </row>
    <row r="189" spans="2:51" s="13" customFormat="1" ht="10.2">
      <c r="B189" s="204"/>
      <c r="C189" s="205"/>
      <c r="D189" s="200" t="s">
        <v>132</v>
      </c>
      <c r="E189" s="206" t="s">
        <v>19</v>
      </c>
      <c r="F189" s="207" t="s">
        <v>80</v>
      </c>
      <c r="G189" s="205"/>
      <c r="H189" s="208">
        <v>2</v>
      </c>
      <c r="I189" s="209"/>
      <c r="J189" s="205"/>
      <c r="K189" s="205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132</v>
      </c>
      <c r="AU189" s="214" t="s">
        <v>80</v>
      </c>
      <c r="AV189" s="13" t="s">
        <v>80</v>
      </c>
      <c r="AW189" s="13" t="s">
        <v>33</v>
      </c>
      <c r="AX189" s="13" t="s">
        <v>78</v>
      </c>
      <c r="AY189" s="214" t="s">
        <v>121</v>
      </c>
    </row>
    <row r="190" spans="1:65" s="2" customFormat="1" ht="16.5" customHeight="1">
      <c r="A190" s="33"/>
      <c r="B190" s="34"/>
      <c r="C190" s="215" t="s">
        <v>268</v>
      </c>
      <c r="D190" s="215" t="s">
        <v>151</v>
      </c>
      <c r="E190" s="216" t="s">
        <v>269</v>
      </c>
      <c r="F190" s="217" t="s">
        <v>270</v>
      </c>
      <c r="G190" s="218" t="s">
        <v>162</v>
      </c>
      <c r="H190" s="219">
        <v>2</v>
      </c>
      <c r="I190" s="220"/>
      <c r="J190" s="221">
        <f>ROUND(I190*H190,2)</f>
        <v>0</v>
      </c>
      <c r="K190" s="217" t="s">
        <v>127</v>
      </c>
      <c r="L190" s="222"/>
      <c r="M190" s="223" t="s">
        <v>19</v>
      </c>
      <c r="N190" s="224" t="s">
        <v>43</v>
      </c>
      <c r="O190" s="63"/>
      <c r="P190" s="196">
        <f>O190*H190</f>
        <v>0</v>
      </c>
      <c r="Q190" s="196">
        <v>0.0219</v>
      </c>
      <c r="R190" s="196">
        <f>Q190*H190</f>
        <v>0.0438</v>
      </c>
      <c r="S190" s="196">
        <v>0</v>
      </c>
      <c r="T190" s="197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8" t="s">
        <v>266</v>
      </c>
      <c r="AT190" s="198" t="s">
        <v>151</v>
      </c>
      <c r="AU190" s="198" t="s">
        <v>80</v>
      </c>
      <c r="AY190" s="16" t="s">
        <v>121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6" t="s">
        <v>78</v>
      </c>
      <c r="BK190" s="199">
        <f>ROUND(I190*H190,2)</f>
        <v>0</v>
      </c>
      <c r="BL190" s="16" t="s">
        <v>202</v>
      </c>
      <c r="BM190" s="198" t="s">
        <v>271</v>
      </c>
    </row>
    <row r="191" spans="1:47" s="2" customFormat="1" ht="19.2">
      <c r="A191" s="33"/>
      <c r="B191" s="34"/>
      <c r="C191" s="35"/>
      <c r="D191" s="200" t="s">
        <v>130</v>
      </c>
      <c r="E191" s="35"/>
      <c r="F191" s="201" t="s">
        <v>131</v>
      </c>
      <c r="G191" s="35"/>
      <c r="H191" s="35"/>
      <c r="I191" s="110"/>
      <c r="J191" s="35"/>
      <c r="K191" s="35"/>
      <c r="L191" s="38"/>
      <c r="M191" s="202"/>
      <c r="N191" s="203"/>
      <c r="O191" s="63"/>
      <c r="P191" s="63"/>
      <c r="Q191" s="63"/>
      <c r="R191" s="63"/>
      <c r="S191" s="63"/>
      <c r="T191" s="64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6" t="s">
        <v>130</v>
      </c>
      <c r="AU191" s="16" t="s">
        <v>80</v>
      </c>
    </row>
    <row r="192" spans="2:51" s="13" customFormat="1" ht="10.2">
      <c r="B192" s="204"/>
      <c r="C192" s="205"/>
      <c r="D192" s="200" t="s">
        <v>132</v>
      </c>
      <c r="E192" s="206" t="s">
        <v>19</v>
      </c>
      <c r="F192" s="207" t="s">
        <v>80</v>
      </c>
      <c r="G192" s="205"/>
      <c r="H192" s="208">
        <v>2</v>
      </c>
      <c r="I192" s="209"/>
      <c r="J192" s="205"/>
      <c r="K192" s="205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132</v>
      </c>
      <c r="AU192" s="214" t="s">
        <v>80</v>
      </c>
      <c r="AV192" s="13" t="s">
        <v>80</v>
      </c>
      <c r="AW192" s="13" t="s">
        <v>33</v>
      </c>
      <c r="AX192" s="13" t="s">
        <v>78</v>
      </c>
      <c r="AY192" s="214" t="s">
        <v>121</v>
      </c>
    </row>
    <row r="193" spans="1:65" s="2" customFormat="1" ht="16.5" customHeight="1">
      <c r="A193" s="33"/>
      <c r="B193" s="34"/>
      <c r="C193" s="215" t="s">
        <v>272</v>
      </c>
      <c r="D193" s="215" t="s">
        <v>151</v>
      </c>
      <c r="E193" s="216" t="s">
        <v>273</v>
      </c>
      <c r="F193" s="217" t="s">
        <v>274</v>
      </c>
      <c r="G193" s="218" t="s">
        <v>162</v>
      </c>
      <c r="H193" s="219">
        <v>4</v>
      </c>
      <c r="I193" s="220"/>
      <c r="J193" s="221">
        <f>ROUND(I193*H193,2)</f>
        <v>0</v>
      </c>
      <c r="K193" s="217" t="s">
        <v>127</v>
      </c>
      <c r="L193" s="222"/>
      <c r="M193" s="223" t="s">
        <v>19</v>
      </c>
      <c r="N193" s="224" t="s">
        <v>43</v>
      </c>
      <c r="O193" s="63"/>
      <c r="P193" s="196">
        <f>O193*H193</f>
        <v>0</v>
      </c>
      <c r="Q193" s="196">
        <v>0.00135</v>
      </c>
      <c r="R193" s="196">
        <f>Q193*H193</f>
        <v>0.0054</v>
      </c>
      <c r="S193" s="196">
        <v>0</v>
      </c>
      <c r="T193" s="197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8" t="s">
        <v>266</v>
      </c>
      <c r="AT193" s="198" t="s">
        <v>151</v>
      </c>
      <c r="AU193" s="198" t="s">
        <v>80</v>
      </c>
      <c r="AY193" s="16" t="s">
        <v>121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6" t="s">
        <v>78</v>
      </c>
      <c r="BK193" s="199">
        <f>ROUND(I193*H193,2)</f>
        <v>0</v>
      </c>
      <c r="BL193" s="16" t="s">
        <v>202</v>
      </c>
      <c r="BM193" s="198" t="s">
        <v>275</v>
      </c>
    </row>
    <row r="194" spans="1:47" s="2" customFormat="1" ht="19.2">
      <c r="A194" s="33"/>
      <c r="B194" s="34"/>
      <c r="C194" s="35"/>
      <c r="D194" s="200" t="s">
        <v>130</v>
      </c>
      <c r="E194" s="35"/>
      <c r="F194" s="201" t="s">
        <v>131</v>
      </c>
      <c r="G194" s="35"/>
      <c r="H194" s="35"/>
      <c r="I194" s="110"/>
      <c r="J194" s="35"/>
      <c r="K194" s="35"/>
      <c r="L194" s="38"/>
      <c r="M194" s="202"/>
      <c r="N194" s="203"/>
      <c r="O194" s="63"/>
      <c r="P194" s="63"/>
      <c r="Q194" s="63"/>
      <c r="R194" s="63"/>
      <c r="S194" s="63"/>
      <c r="T194" s="64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6" t="s">
        <v>130</v>
      </c>
      <c r="AU194" s="16" t="s">
        <v>80</v>
      </c>
    </row>
    <row r="195" spans="2:51" s="13" customFormat="1" ht="10.2">
      <c r="B195" s="204"/>
      <c r="C195" s="205"/>
      <c r="D195" s="200" t="s">
        <v>132</v>
      </c>
      <c r="E195" s="206" t="s">
        <v>19</v>
      </c>
      <c r="F195" s="207" t="s">
        <v>276</v>
      </c>
      <c r="G195" s="205"/>
      <c r="H195" s="208">
        <v>4</v>
      </c>
      <c r="I195" s="209"/>
      <c r="J195" s="205"/>
      <c r="K195" s="205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132</v>
      </c>
      <c r="AU195" s="214" t="s">
        <v>80</v>
      </c>
      <c r="AV195" s="13" t="s">
        <v>80</v>
      </c>
      <c r="AW195" s="13" t="s">
        <v>33</v>
      </c>
      <c r="AX195" s="13" t="s">
        <v>78</v>
      </c>
      <c r="AY195" s="214" t="s">
        <v>121</v>
      </c>
    </row>
    <row r="196" spans="1:65" s="2" customFormat="1" ht="16.5" customHeight="1">
      <c r="A196" s="33"/>
      <c r="B196" s="34"/>
      <c r="C196" s="187" t="s">
        <v>277</v>
      </c>
      <c r="D196" s="187" t="s">
        <v>123</v>
      </c>
      <c r="E196" s="188" t="s">
        <v>278</v>
      </c>
      <c r="F196" s="189" t="s">
        <v>279</v>
      </c>
      <c r="G196" s="190" t="s">
        <v>205</v>
      </c>
      <c r="H196" s="191">
        <v>19</v>
      </c>
      <c r="I196" s="192"/>
      <c r="J196" s="193">
        <f>ROUND(I196*H196,2)</f>
        <v>0</v>
      </c>
      <c r="K196" s="189" t="s">
        <v>127</v>
      </c>
      <c r="L196" s="38"/>
      <c r="M196" s="194" t="s">
        <v>19</v>
      </c>
      <c r="N196" s="195" t="s">
        <v>43</v>
      </c>
      <c r="O196" s="63"/>
      <c r="P196" s="196">
        <f>O196*H196</f>
        <v>0</v>
      </c>
      <c r="Q196" s="196">
        <v>0.00126</v>
      </c>
      <c r="R196" s="196">
        <f>Q196*H196</f>
        <v>0.02394</v>
      </c>
      <c r="S196" s="196">
        <v>0</v>
      </c>
      <c r="T196" s="197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8" t="s">
        <v>202</v>
      </c>
      <c r="AT196" s="198" t="s">
        <v>123</v>
      </c>
      <c r="AU196" s="198" t="s">
        <v>80</v>
      </c>
      <c r="AY196" s="16" t="s">
        <v>121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6" t="s">
        <v>78</v>
      </c>
      <c r="BK196" s="199">
        <f>ROUND(I196*H196,2)</f>
        <v>0</v>
      </c>
      <c r="BL196" s="16" t="s">
        <v>202</v>
      </c>
      <c r="BM196" s="198" t="s">
        <v>280</v>
      </c>
    </row>
    <row r="197" spans="1:47" s="2" customFormat="1" ht="19.2">
      <c r="A197" s="33"/>
      <c r="B197" s="34"/>
      <c r="C197" s="35"/>
      <c r="D197" s="200" t="s">
        <v>130</v>
      </c>
      <c r="E197" s="35"/>
      <c r="F197" s="201" t="s">
        <v>131</v>
      </c>
      <c r="G197" s="35"/>
      <c r="H197" s="35"/>
      <c r="I197" s="110"/>
      <c r="J197" s="35"/>
      <c r="K197" s="35"/>
      <c r="L197" s="38"/>
      <c r="M197" s="202"/>
      <c r="N197" s="203"/>
      <c r="O197" s="63"/>
      <c r="P197" s="63"/>
      <c r="Q197" s="63"/>
      <c r="R197" s="63"/>
      <c r="S197" s="63"/>
      <c r="T197" s="64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6" t="s">
        <v>130</v>
      </c>
      <c r="AU197" s="16" t="s">
        <v>80</v>
      </c>
    </row>
    <row r="198" spans="2:51" s="13" customFormat="1" ht="10.2">
      <c r="B198" s="204"/>
      <c r="C198" s="205"/>
      <c r="D198" s="200" t="s">
        <v>132</v>
      </c>
      <c r="E198" s="206" t="s">
        <v>19</v>
      </c>
      <c r="F198" s="207" t="s">
        <v>281</v>
      </c>
      <c r="G198" s="205"/>
      <c r="H198" s="208">
        <v>19</v>
      </c>
      <c r="I198" s="209"/>
      <c r="J198" s="205"/>
      <c r="K198" s="205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132</v>
      </c>
      <c r="AU198" s="214" t="s">
        <v>80</v>
      </c>
      <c r="AV198" s="13" t="s">
        <v>80</v>
      </c>
      <c r="AW198" s="13" t="s">
        <v>33</v>
      </c>
      <c r="AX198" s="13" t="s">
        <v>78</v>
      </c>
      <c r="AY198" s="214" t="s">
        <v>121</v>
      </c>
    </row>
    <row r="199" spans="1:65" s="2" customFormat="1" ht="16.5" customHeight="1">
      <c r="A199" s="33"/>
      <c r="B199" s="34"/>
      <c r="C199" s="187" t="s">
        <v>266</v>
      </c>
      <c r="D199" s="187" t="s">
        <v>123</v>
      </c>
      <c r="E199" s="188" t="s">
        <v>282</v>
      </c>
      <c r="F199" s="189" t="s">
        <v>283</v>
      </c>
      <c r="G199" s="190" t="s">
        <v>205</v>
      </c>
      <c r="H199" s="191">
        <v>26</v>
      </c>
      <c r="I199" s="192"/>
      <c r="J199" s="193">
        <f>ROUND(I199*H199,2)</f>
        <v>0</v>
      </c>
      <c r="K199" s="189" t="s">
        <v>127</v>
      </c>
      <c r="L199" s="38"/>
      <c r="M199" s="194" t="s">
        <v>19</v>
      </c>
      <c r="N199" s="195" t="s">
        <v>43</v>
      </c>
      <c r="O199" s="63"/>
      <c r="P199" s="196">
        <f>O199*H199</f>
        <v>0</v>
      </c>
      <c r="Q199" s="196">
        <v>0.00177</v>
      </c>
      <c r="R199" s="196">
        <f>Q199*H199</f>
        <v>0.046020000000000005</v>
      </c>
      <c r="S199" s="196">
        <v>0</v>
      </c>
      <c r="T199" s="197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8" t="s">
        <v>202</v>
      </c>
      <c r="AT199" s="198" t="s">
        <v>123</v>
      </c>
      <c r="AU199" s="198" t="s">
        <v>80</v>
      </c>
      <c r="AY199" s="16" t="s">
        <v>121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6" t="s">
        <v>78</v>
      </c>
      <c r="BK199" s="199">
        <f>ROUND(I199*H199,2)</f>
        <v>0</v>
      </c>
      <c r="BL199" s="16" t="s">
        <v>202</v>
      </c>
      <c r="BM199" s="198" t="s">
        <v>284</v>
      </c>
    </row>
    <row r="200" spans="1:47" s="2" customFormat="1" ht="19.2">
      <c r="A200" s="33"/>
      <c r="B200" s="34"/>
      <c r="C200" s="35"/>
      <c r="D200" s="200" t="s">
        <v>130</v>
      </c>
      <c r="E200" s="35"/>
      <c r="F200" s="201" t="s">
        <v>131</v>
      </c>
      <c r="G200" s="35"/>
      <c r="H200" s="35"/>
      <c r="I200" s="110"/>
      <c r="J200" s="35"/>
      <c r="K200" s="35"/>
      <c r="L200" s="38"/>
      <c r="M200" s="202"/>
      <c r="N200" s="203"/>
      <c r="O200" s="63"/>
      <c r="P200" s="63"/>
      <c r="Q200" s="63"/>
      <c r="R200" s="63"/>
      <c r="S200" s="63"/>
      <c r="T200" s="64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6" t="s">
        <v>130</v>
      </c>
      <c r="AU200" s="16" t="s">
        <v>80</v>
      </c>
    </row>
    <row r="201" spans="2:51" s="13" customFormat="1" ht="10.2">
      <c r="B201" s="204"/>
      <c r="C201" s="205"/>
      <c r="D201" s="200" t="s">
        <v>132</v>
      </c>
      <c r="E201" s="206" t="s">
        <v>19</v>
      </c>
      <c r="F201" s="207" t="s">
        <v>255</v>
      </c>
      <c r="G201" s="205"/>
      <c r="H201" s="208">
        <v>26</v>
      </c>
      <c r="I201" s="209"/>
      <c r="J201" s="205"/>
      <c r="K201" s="205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132</v>
      </c>
      <c r="AU201" s="214" t="s">
        <v>80</v>
      </c>
      <c r="AV201" s="13" t="s">
        <v>80</v>
      </c>
      <c r="AW201" s="13" t="s">
        <v>33</v>
      </c>
      <c r="AX201" s="13" t="s">
        <v>78</v>
      </c>
      <c r="AY201" s="214" t="s">
        <v>121</v>
      </c>
    </row>
    <row r="202" spans="1:65" s="2" customFormat="1" ht="16.5" customHeight="1">
      <c r="A202" s="33"/>
      <c r="B202" s="34"/>
      <c r="C202" s="187" t="s">
        <v>285</v>
      </c>
      <c r="D202" s="187" t="s">
        <v>123</v>
      </c>
      <c r="E202" s="188" t="s">
        <v>286</v>
      </c>
      <c r="F202" s="189" t="s">
        <v>287</v>
      </c>
      <c r="G202" s="190" t="s">
        <v>205</v>
      </c>
      <c r="H202" s="191">
        <v>16</v>
      </c>
      <c r="I202" s="192"/>
      <c r="J202" s="193">
        <f>ROUND(I202*H202,2)</f>
        <v>0</v>
      </c>
      <c r="K202" s="189" t="s">
        <v>127</v>
      </c>
      <c r="L202" s="38"/>
      <c r="M202" s="194" t="s">
        <v>19</v>
      </c>
      <c r="N202" s="195" t="s">
        <v>43</v>
      </c>
      <c r="O202" s="63"/>
      <c r="P202" s="196">
        <f>O202*H202</f>
        <v>0</v>
      </c>
      <c r="Q202" s="196">
        <v>0.00277</v>
      </c>
      <c r="R202" s="196">
        <f>Q202*H202</f>
        <v>0.04432</v>
      </c>
      <c r="S202" s="196">
        <v>0</v>
      </c>
      <c r="T202" s="197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8" t="s">
        <v>202</v>
      </c>
      <c r="AT202" s="198" t="s">
        <v>123</v>
      </c>
      <c r="AU202" s="198" t="s">
        <v>80</v>
      </c>
      <c r="AY202" s="16" t="s">
        <v>121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6" t="s">
        <v>78</v>
      </c>
      <c r="BK202" s="199">
        <f>ROUND(I202*H202,2)</f>
        <v>0</v>
      </c>
      <c r="BL202" s="16" t="s">
        <v>202</v>
      </c>
      <c r="BM202" s="198" t="s">
        <v>288</v>
      </c>
    </row>
    <row r="203" spans="1:47" s="2" customFormat="1" ht="19.2">
      <c r="A203" s="33"/>
      <c r="B203" s="34"/>
      <c r="C203" s="35"/>
      <c r="D203" s="200" t="s">
        <v>130</v>
      </c>
      <c r="E203" s="35"/>
      <c r="F203" s="201" t="s">
        <v>131</v>
      </c>
      <c r="G203" s="35"/>
      <c r="H203" s="35"/>
      <c r="I203" s="110"/>
      <c r="J203" s="35"/>
      <c r="K203" s="35"/>
      <c r="L203" s="38"/>
      <c r="M203" s="202"/>
      <c r="N203" s="203"/>
      <c r="O203" s="63"/>
      <c r="P203" s="63"/>
      <c r="Q203" s="63"/>
      <c r="R203" s="63"/>
      <c r="S203" s="63"/>
      <c r="T203" s="64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6" t="s">
        <v>130</v>
      </c>
      <c r="AU203" s="16" t="s">
        <v>80</v>
      </c>
    </row>
    <row r="204" spans="2:51" s="13" customFormat="1" ht="10.2">
      <c r="B204" s="204"/>
      <c r="C204" s="205"/>
      <c r="D204" s="200" t="s">
        <v>132</v>
      </c>
      <c r="E204" s="206" t="s">
        <v>19</v>
      </c>
      <c r="F204" s="207" t="s">
        <v>202</v>
      </c>
      <c r="G204" s="205"/>
      <c r="H204" s="208">
        <v>16</v>
      </c>
      <c r="I204" s="209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132</v>
      </c>
      <c r="AU204" s="214" t="s">
        <v>80</v>
      </c>
      <c r="AV204" s="13" t="s">
        <v>80</v>
      </c>
      <c r="AW204" s="13" t="s">
        <v>33</v>
      </c>
      <c r="AX204" s="13" t="s">
        <v>78</v>
      </c>
      <c r="AY204" s="214" t="s">
        <v>121</v>
      </c>
    </row>
    <row r="205" spans="1:65" s="2" customFormat="1" ht="16.5" customHeight="1">
      <c r="A205" s="33"/>
      <c r="B205" s="34"/>
      <c r="C205" s="187" t="s">
        <v>289</v>
      </c>
      <c r="D205" s="187" t="s">
        <v>123</v>
      </c>
      <c r="E205" s="188" t="s">
        <v>290</v>
      </c>
      <c r="F205" s="189" t="s">
        <v>291</v>
      </c>
      <c r="G205" s="190" t="s">
        <v>205</v>
      </c>
      <c r="H205" s="191">
        <v>6</v>
      </c>
      <c r="I205" s="192"/>
      <c r="J205" s="193">
        <f>ROUND(I205*H205,2)</f>
        <v>0</v>
      </c>
      <c r="K205" s="189" t="s">
        <v>127</v>
      </c>
      <c r="L205" s="38"/>
      <c r="M205" s="194" t="s">
        <v>19</v>
      </c>
      <c r="N205" s="195" t="s">
        <v>43</v>
      </c>
      <c r="O205" s="63"/>
      <c r="P205" s="196">
        <f>O205*H205</f>
        <v>0</v>
      </c>
      <c r="Q205" s="196">
        <v>0.00056</v>
      </c>
      <c r="R205" s="196">
        <f>Q205*H205</f>
        <v>0.0033599999999999997</v>
      </c>
      <c r="S205" s="196">
        <v>0</v>
      </c>
      <c r="T205" s="197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8" t="s">
        <v>202</v>
      </c>
      <c r="AT205" s="198" t="s">
        <v>123</v>
      </c>
      <c r="AU205" s="198" t="s">
        <v>80</v>
      </c>
      <c r="AY205" s="16" t="s">
        <v>121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6" t="s">
        <v>78</v>
      </c>
      <c r="BK205" s="199">
        <f>ROUND(I205*H205,2)</f>
        <v>0</v>
      </c>
      <c r="BL205" s="16" t="s">
        <v>202</v>
      </c>
      <c r="BM205" s="198" t="s">
        <v>292</v>
      </c>
    </row>
    <row r="206" spans="1:47" s="2" customFormat="1" ht="19.2">
      <c r="A206" s="33"/>
      <c r="B206" s="34"/>
      <c r="C206" s="35"/>
      <c r="D206" s="200" t="s">
        <v>130</v>
      </c>
      <c r="E206" s="35"/>
      <c r="F206" s="201" t="s">
        <v>131</v>
      </c>
      <c r="G206" s="35"/>
      <c r="H206" s="35"/>
      <c r="I206" s="110"/>
      <c r="J206" s="35"/>
      <c r="K206" s="35"/>
      <c r="L206" s="38"/>
      <c r="M206" s="202"/>
      <c r="N206" s="203"/>
      <c r="O206" s="63"/>
      <c r="P206" s="63"/>
      <c r="Q206" s="63"/>
      <c r="R206" s="63"/>
      <c r="S206" s="63"/>
      <c r="T206" s="64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6" t="s">
        <v>130</v>
      </c>
      <c r="AU206" s="16" t="s">
        <v>80</v>
      </c>
    </row>
    <row r="207" spans="2:51" s="13" customFormat="1" ht="10.2">
      <c r="B207" s="204"/>
      <c r="C207" s="205"/>
      <c r="D207" s="200" t="s">
        <v>132</v>
      </c>
      <c r="E207" s="206" t="s">
        <v>19</v>
      </c>
      <c r="F207" s="207" t="s">
        <v>150</v>
      </c>
      <c r="G207" s="205"/>
      <c r="H207" s="208">
        <v>6</v>
      </c>
      <c r="I207" s="209"/>
      <c r="J207" s="205"/>
      <c r="K207" s="205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132</v>
      </c>
      <c r="AU207" s="214" t="s">
        <v>80</v>
      </c>
      <c r="AV207" s="13" t="s">
        <v>80</v>
      </c>
      <c r="AW207" s="13" t="s">
        <v>33</v>
      </c>
      <c r="AX207" s="13" t="s">
        <v>78</v>
      </c>
      <c r="AY207" s="214" t="s">
        <v>121</v>
      </c>
    </row>
    <row r="208" spans="1:65" s="2" customFormat="1" ht="16.5" customHeight="1">
      <c r="A208" s="33"/>
      <c r="B208" s="34"/>
      <c r="C208" s="187" t="s">
        <v>293</v>
      </c>
      <c r="D208" s="187" t="s">
        <v>123</v>
      </c>
      <c r="E208" s="188" t="s">
        <v>294</v>
      </c>
      <c r="F208" s="189" t="s">
        <v>295</v>
      </c>
      <c r="G208" s="190" t="s">
        <v>205</v>
      </c>
      <c r="H208" s="191">
        <v>4</v>
      </c>
      <c r="I208" s="192"/>
      <c r="J208" s="193">
        <f>ROUND(I208*H208,2)</f>
        <v>0</v>
      </c>
      <c r="K208" s="189" t="s">
        <v>127</v>
      </c>
      <c r="L208" s="38"/>
      <c r="M208" s="194" t="s">
        <v>19</v>
      </c>
      <c r="N208" s="195" t="s">
        <v>43</v>
      </c>
      <c r="O208" s="63"/>
      <c r="P208" s="196">
        <f>O208*H208</f>
        <v>0</v>
      </c>
      <c r="Q208" s="196">
        <v>0.00059</v>
      </c>
      <c r="R208" s="196">
        <f>Q208*H208</f>
        <v>0.00236</v>
      </c>
      <c r="S208" s="196">
        <v>0</v>
      </c>
      <c r="T208" s="197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8" t="s">
        <v>202</v>
      </c>
      <c r="AT208" s="198" t="s">
        <v>123</v>
      </c>
      <c r="AU208" s="198" t="s">
        <v>80</v>
      </c>
      <c r="AY208" s="16" t="s">
        <v>121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6" t="s">
        <v>78</v>
      </c>
      <c r="BK208" s="199">
        <f>ROUND(I208*H208,2)</f>
        <v>0</v>
      </c>
      <c r="BL208" s="16" t="s">
        <v>202</v>
      </c>
      <c r="BM208" s="198" t="s">
        <v>296</v>
      </c>
    </row>
    <row r="209" spans="1:47" s="2" customFormat="1" ht="19.2">
      <c r="A209" s="33"/>
      <c r="B209" s="34"/>
      <c r="C209" s="35"/>
      <c r="D209" s="200" t="s">
        <v>130</v>
      </c>
      <c r="E209" s="35"/>
      <c r="F209" s="201" t="s">
        <v>131</v>
      </c>
      <c r="G209" s="35"/>
      <c r="H209" s="35"/>
      <c r="I209" s="110"/>
      <c r="J209" s="35"/>
      <c r="K209" s="35"/>
      <c r="L209" s="38"/>
      <c r="M209" s="202"/>
      <c r="N209" s="203"/>
      <c r="O209" s="63"/>
      <c r="P209" s="63"/>
      <c r="Q209" s="63"/>
      <c r="R209" s="63"/>
      <c r="S209" s="63"/>
      <c r="T209" s="64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6" t="s">
        <v>130</v>
      </c>
      <c r="AU209" s="16" t="s">
        <v>80</v>
      </c>
    </row>
    <row r="210" spans="2:51" s="13" customFormat="1" ht="10.2">
      <c r="B210" s="204"/>
      <c r="C210" s="205"/>
      <c r="D210" s="200" t="s">
        <v>132</v>
      </c>
      <c r="E210" s="206" t="s">
        <v>19</v>
      </c>
      <c r="F210" s="207" t="s">
        <v>128</v>
      </c>
      <c r="G210" s="205"/>
      <c r="H210" s="208">
        <v>4</v>
      </c>
      <c r="I210" s="209"/>
      <c r="J210" s="205"/>
      <c r="K210" s="205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132</v>
      </c>
      <c r="AU210" s="214" t="s">
        <v>80</v>
      </c>
      <c r="AV210" s="13" t="s">
        <v>80</v>
      </c>
      <c r="AW210" s="13" t="s">
        <v>33</v>
      </c>
      <c r="AX210" s="13" t="s">
        <v>78</v>
      </c>
      <c r="AY210" s="214" t="s">
        <v>121</v>
      </c>
    </row>
    <row r="211" spans="1:65" s="2" customFormat="1" ht="16.5" customHeight="1">
      <c r="A211" s="33"/>
      <c r="B211" s="34"/>
      <c r="C211" s="187" t="s">
        <v>297</v>
      </c>
      <c r="D211" s="187" t="s">
        <v>123</v>
      </c>
      <c r="E211" s="188" t="s">
        <v>298</v>
      </c>
      <c r="F211" s="189" t="s">
        <v>299</v>
      </c>
      <c r="G211" s="190" t="s">
        <v>205</v>
      </c>
      <c r="H211" s="191">
        <v>68</v>
      </c>
      <c r="I211" s="192"/>
      <c r="J211" s="193">
        <f>ROUND(I211*H211,2)</f>
        <v>0</v>
      </c>
      <c r="K211" s="189" t="s">
        <v>127</v>
      </c>
      <c r="L211" s="38"/>
      <c r="M211" s="194" t="s">
        <v>19</v>
      </c>
      <c r="N211" s="195" t="s">
        <v>43</v>
      </c>
      <c r="O211" s="63"/>
      <c r="P211" s="196">
        <f>O211*H211</f>
        <v>0</v>
      </c>
      <c r="Q211" s="196">
        <v>0.0012</v>
      </c>
      <c r="R211" s="196">
        <f>Q211*H211</f>
        <v>0.08159999999999999</v>
      </c>
      <c r="S211" s="196">
        <v>0</v>
      </c>
      <c r="T211" s="197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98" t="s">
        <v>202</v>
      </c>
      <c r="AT211" s="198" t="s">
        <v>123</v>
      </c>
      <c r="AU211" s="198" t="s">
        <v>80</v>
      </c>
      <c r="AY211" s="16" t="s">
        <v>121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6" t="s">
        <v>78</v>
      </c>
      <c r="BK211" s="199">
        <f>ROUND(I211*H211,2)</f>
        <v>0</v>
      </c>
      <c r="BL211" s="16" t="s">
        <v>202</v>
      </c>
      <c r="BM211" s="198" t="s">
        <v>300</v>
      </c>
    </row>
    <row r="212" spans="1:47" s="2" customFormat="1" ht="19.2">
      <c r="A212" s="33"/>
      <c r="B212" s="34"/>
      <c r="C212" s="35"/>
      <c r="D212" s="200" t="s">
        <v>130</v>
      </c>
      <c r="E212" s="35"/>
      <c r="F212" s="201" t="s">
        <v>131</v>
      </c>
      <c r="G212" s="35"/>
      <c r="H212" s="35"/>
      <c r="I212" s="110"/>
      <c r="J212" s="35"/>
      <c r="K212" s="35"/>
      <c r="L212" s="38"/>
      <c r="M212" s="202"/>
      <c r="N212" s="203"/>
      <c r="O212" s="63"/>
      <c r="P212" s="63"/>
      <c r="Q212" s="63"/>
      <c r="R212" s="63"/>
      <c r="S212" s="63"/>
      <c r="T212" s="64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6" t="s">
        <v>130</v>
      </c>
      <c r="AU212" s="16" t="s">
        <v>80</v>
      </c>
    </row>
    <row r="213" spans="2:51" s="13" customFormat="1" ht="10.2">
      <c r="B213" s="204"/>
      <c r="C213" s="205"/>
      <c r="D213" s="200" t="s">
        <v>132</v>
      </c>
      <c r="E213" s="206" t="s">
        <v>19</v>
      </c>
      <c r="F213" s="207" t="s">
        <v>301</v>
      </c>
      <c r="G213" s="205"/>
      <c r="H213" s="208">
        <v>68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132</v>
      </c>
      <c r="AU213" s="214" t="s">
        <v>80</v>
      </c>
      <c r="AV213" s="13" t="s">
        <v>80</v>
      </c>
      <c r="AW213" s="13" t="s">
        <v>33</v>
      </c>
      <c r="AX213" s="13" t="s">
        <v>78</v>
      </c>
      <c r="AY213" s="214" t="s">
        <v>121</v>
      </c>
    </row>
    <row r="214" spans="1:65" s="2" customFormat="1" ht="16.5" customHeight="1">
      <c r="A214" s="33"/>
      <c r="B214" s="34"/>
      <c r="C214" s="187" t="s">
        <v>302</v>
      </c>
      <c r="D214" s="187" t="s">
        <v>123</v>
      </c>
      <c r="E214" s="188" t="s">
        <v>303</v>
      </c>
      <c r="F214" s="189" t="s">
        <v>304</v>
      </c>
      <c r="G214" s="190" t="s">
        <v>205</v>
      </c>
      <c r="H214" s="191">
        <v>4</v>
      </c>
      <c r="I214" s="192"/>
      <c r="J214" s="193">
        <f>ROUND(I214*H214,2)</f>
        <v>0</v>
      </c>
      <c r="K214" s="189" t="s">
        <v>127</v>
      </c>
      <c r="L214" s="38"/>
      <c r="M214" s="194" t="s">
        <v>19</v>
      </c>
      <c r="N214" s="195" t="s">
        <v>43</v>
      </c>
      <c r="O214" s="63"/>
      <c r="P214" s="196">
        <f>O214*H214</f>
        <v>0</v>
      </c>
      <c r="Q214" s="196">
        <v>0.0009</v>
      </c>
      <c r="R214" s="196">
        <f>Q214*H214</f>
        <v>0.0036</v>
      </c>
      <c r="S214" s="196">
        <v>0</v>
      </c>
      <c r="T214" s="197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8" t="s">
        <v>202</v>
      </c>
      <c r="AT214" s="198" t="s">
        <v>123</v>
      </c>
      <c r="AU214" s="198" t="s">
        <v>80</v>
      </c>
      <c r="AY214" s="16" t="s">
        <v>121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6" t="s">
        <v>78</v>
      </c>
      <c r="BK214" s="199">
        <f>ROUND(I214*H214,2)</f>
        <v>0</v>
      </c>
      <c r="BL214" s="16" t="s">
        <v>202</v>
      </c>
      <c r="BM214" s="198" t="s">
        <v>305</v>
      </c>
    </row>
    <row r="215" spans="1:47" s="2" customFormat="1" ht="19.2">
      <c r="A215" s="33"/>
      <c r="B215" s="34"/>
      <c r="C215" s="35"/>
      <c r="D215" s="200" t="s">
        <v>130</v>
      </c>
      <c r="E215" s="35"/>
      <c r="F215" s="201" t="s">
        <v>131</v>
      </c>
      <c r="G215" s="35"/>
      <c r="H215" s="35"/>
      <c r="I215" s="110"/>
      <c r="J215" s="35"/>
      <c r="K215" s="35"/>
      <c r="L215" s="38"/>
      <c r="M215" s="202"/>
      <c r="N215" s="203"/>
      <c r="O215" s="63"/>
      <c r="P215" s="63"/>
      <c r="Q215" s="63"/>
      <c r="R215" s="63"/>
      <c r="S215" s="63"/>
      <c r="T215" s="64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6" t="s">
        <v>130</v>
      </c>
      <c r="AU215" s="16" t="s">
        <v>80</v>
      </c>
    </row>
    <row r="216" spans="2:51" s="13" customFormat="1" ht="10.2">
      <c r="B216" s="204"/>
      <c r="C216" s="205"/>
      <c r="D216" s="200" t="s">
        <v>132</v>
      </c>
      <c r="E216" s="206" t="s">
        <v>19</v>
      </c>
      <c r="F216" s="207" t="s">
        <v>128</v>
      </c>
      <c r="G216" s="205"/>
      <c r="H216" s="208">
        <v>4</v>
      </c>
      <c r="I216" s="209"/>
      <c r="J216" s="205"/>
      <c r="K216" s="205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132</v>
      </c>
      <c r="AU216" s="214" t="s">
        <v>80</v>
      </c>
      <c r="AV216" s="13" t="s">
        <v>80</v>
      </c>
      <c r="AW216" s="13" t="s">
        <v>33</v>
      </c>
      <c r="AX216" s="13" t="s">
        <v>78</v>
      </c>
      <c r="AY216" s="214" t="s">
        <v>121</v>
      </c>
    </row>
    <row r="217" spans="1:65" s="2" customFormat="1" ht="16.5" customHeight="1">
      <c r="A217" s="33"/>
      <c r="B217" s="34"/>
      <c r="C217" s="187" t="s">
        <v>306</v>
      </c>
      <c r="D217" s="187" t="s">
        <v>123</v>
      </c>
      <c r="E217" s="188" t="s">
        <v>307</v>
      </c>
      <c r="F217" s="189" t="s">
        <v>308</v>
      </c>
      <c r="G217" s="190" t="s">
        <v>205</v>
      </c>
      <c r="H217" s="191">
        <v>131</v>
      </c>
      <c r="I217" s="192"/>
      <c r="J217" s="193">
        <f>ROUND(I217*H217,2)</f>
        <v>0</v>
      </c>
      <c r="K217" s="189" t="s">
        <v>127</v>
      </c>
      <c r="L217" s="38"/>
      <c r="M217" s="194" t="s">
        <v>19</v>
      </c>
      <c r="N217" s="195" t="s">
        <v>43</v>
      </c>
      <c r="O217" s="63"/>
      <c r="P217" s="196">
        <f>O217*H217</f>
        <v>0</v>
      </c>
      <c r="Q217" s="196">
        <v>0.00029</v>
      </c>
      <c r="R217" s="196">
        <f>Q217*H217</f>
        <v>0.03799</v>
      </c>
      <c r="S217" s="196">
        <v>0</v>
      </c>
      <c r="T217" s="197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8" t="s">
        <v>202</v>
      </c>
      <c r="AT217" s="198" t="s">
        <v>123</v>
      </c>
      <c r="AU217" s="198" t="s">
        <v>80</v>
      </c>
      <c r="AY217" s="16" t="s">
        <v>121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6" t="s">
        <v>78</v>
      </c>
      <c r="BK217" s="199">
        <f>ROUND(I217*H217,2)</f>
        <v>0</v>
      </c>
      <c r="BL217" s="16" t="s">
        <v>202</v>
      </c>
      <c r="BM217" s="198" t="s">
        <v>309</v>
      </c>
    </row>
    <row r="218" spans="1:47" s="2" customFormat="1" ht="19.2">
      <c r="A218" s="33"/>
      <c r="B218" s="34"/>
      <c r="C218" s="35"/>
      <c r="D218" s="200" t="s">
        <v>130</v>
      </c>
      <c r="E218" s="35"/>
      <c r="F218" s="201" t="s">
        <v>131</v>
      </c>
      <c r="G218" s="35"/>
      <c r="H218" s="35"/>
      <c r="I218" s="110"/>
      <c r="J218" s="35"/>
      <c r="K218" s="35"/>
      <c r="L218" s="38"/>
      <c r="M218" s="202"/>
      <c r="N218" s="203"/>
      <c r="O218" s="63"/>
      <c r="P218" s="63"/>
      <c r="Q218" s="63"/>
      <c r="R218" s="63"/>
      <c r="S218" s="63"/>
      <c r="T218" s="64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6" t="s">
        <v>130</v>
      </c>
      <c r="AU218" s="16" t="s">
        <v>80</v>
      </c>
    </row>
    <row r="219" spans="2:51" s="13" customFormat="1" ht="10.2">
      <c r="B219" s="204"/>
      <c r="C219" s="205"/>
      <c r="D219" s="200" t="s">
        <v>132</v>
      </c>
      <c r="E219" s="206" t="s">
        <v>19</v>
      </c>
      <c r="F219" s="207" t="s">
        <v>181</v>
      </c>
      <c r="G219" s="205"/>
      <c r="H219" s="208">
        <v>131</v>
      </c>
      <c r="I219" s="209"/>
      <c r="J219" s="205"/>
      <c r="K219" s="205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132</v>
      </c>
      <c r="AU219" s="214" t="s">
        <v>80</v>
      </c>
      <c r="AV219" s="13" t="s">
        <v>80</v>
      </c>
      <c r="AW219" s="13" t="s">
        <v>33</v>
      </c>
      <c r="AX219" s="13" t="s">
        <v>78</v>
      </c>
      <c r="AY219" s="214" t="s">
        <v>121</v>
      </c>
    </row>
    <row r="220" spans="1:65" s="2" customFormat="1" ht="16.5" customHeight="1">
      <c r="A220" s="33"/>
      <c r="B220" s="34"/>
      <c r="C220" s="187" t="s">
        <v>310</v>
      </c>
      <c r="D220" s="187" t="s">
        <v>123</v>
      </c>
      <c r="E220" s="188" t="s">
        <v>311</v>
      </c>
      <c r="F220" s="189" t="s">
        <v>312</v>
      </c>
      <c r="G220" s="190" t="s">
        <v>205</v>
      </c>
      <c r="H220" s="191">
        <v>48</v>
      </c>
      <c r="I220" s="192"/>
      <c r="J220" s="193">
        <f>ROUND(I220*H220,2)</f>
        <v>0</v>
      </c>
      <c r="K220" s="189" t="s">
        <v>127</v>
      </c>
      <c r="L220" s="38"/>
      <c r="M220" s="194" t="s">
        <v>19</v>
      </c>
      <c r="N220" s="195" t="s">
        <v>43</v>
      </c>
      <c r="O220" s="63"/>
      <c r="P220" s="196">
        <f>O220*H220</f>
        <v>0</v>
      </c>
      <c r="Q220" s="196">
        <v>0.00035</v>
      </c>
      <c r="R220" s="196">
        <f>Q220*H220</f>
        <v>0.0168</v>
      </c>
      <c r="S220" s="196">
        <v>0</v>
      </c>
      <c r="T220" s="197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8" t="s">
        <v>202</v>
      </c>
      <c r="AT220" s="198" t="s">
        <v>123</v>
      </c>
      <c r="AU220" s="198" t="s">
        <v>80</v>
      </c>
      <c r="AY220" s="16" t="s">
        <v>121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6" t="s">
        <v>78</v>
      </c>
      <c r="BK220" s="199">
        <f>ROUND(I220*H220,2)</f>
        <v>0</v>
      </c>
      <c r="BL220" s="16" t="s">
        <v>202</v>
      </c>
      <c r="BM220" s="198" t="s">
        <v>313</v>
      </c>
    </row>
    <row r="221" spans="1:47" s="2" customFormat="1" ht="19.2">
      <c r="A221" s="33"/>
      <c r="B221" s="34"/>
      <c r="C221" s="35"/>
      <c r="D221" s="200" t="s">
        <v>130</v>
      </c>
      <c r="E221" s="35"/>
      <c r="F221" s="201" t="s">
        <v>131</v>
      </c>
      <c r="G221" s="35"/>
      <c r="H221" s="35"/>
      <c r="I221" s="110"/>
      <c r="J221" s="35"/>
      <c r="K221" s="35"/>
      <c r="L221" s="38"/>
      <c r="M221" s="202"/>
      <c r="N221" s="203"/>
      <c r="O221" s="63"/>
      <c r="P221" s="63"/>
      <c r="Q221" s="63"/>
      <c r="R221" s="63"/>
      <c r="S221" s="63"/>
      <c r="T221" s="64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6" t="s">
        <v>130</v>
      </c>
      <c r="AU221" s="16" t="s">
        <v>80</v>
      </c>
    </row>
    <row r="222" spans="2:51" s="13" customFormat="1" ht="10.2">
      <c r="B222" s="204"/>
      <c r="C222" s="205"/>
      <c r="D222" s="200" t="s">
        <v>132</v>
      </c>
      <c r="E222" s="206" t="s">
        <v>19</v>
      </c>
      <c r="F222" s="207" t="s">
        <v>314</v>
      </c>
      <c r="G222" s="205"/>
      <c r="H222" s="208">
        <v>48</v>
      </c>
      <c r="I222" s="209"/>
      <c r="J222" s="205"/>
      <c r="K222" s="205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132</v>
      </c>
      <c r="AU222" s="214" t="s">
        <v>80</v>
      </c>
      <c r="AV222" s="13" t="s">
        <v>80</v>
      </c>
      <c r="AW222" s="13" t="s">
        <v>33</v>
      </c>
      <c r="AX222" s="13" t="s">
        <v>78</v>
      </c>
      <c r="AY222" s="214" t="s">
        <v>121</v>
      </c>
    </row>
    <row r="223" spans="1:65" s="2" customFormat="1" ht="16.5" customHeight="1">
      <c r="A223" s="33"/>
      <c r="B223" s="34"/>
      <c r="C223" s="187" t="s">
        <v>315</v>
      </c>
      <c r="D223" s="187" t="s">
        <v>123</v>
      </c>
      <c r="E223" s="188" t="s">
        <v>316</v>
      </c>
      <c r="F223" s="189" t="s">
        <v>317</v>
      </c>
      <c r="G223" s="190" t="s">
        <v>205</v>
      </c>
      <c r="H223" s="191">
        <v>26</v>
      </c>
      <c r="I223" s="192"/>
      <c r="J223" s="193">
        <f>ROUND(I223*H223,2)</f>
        <v>0</v>
      </c>
      <c r="K223" s="189" t="s">
        <v>127</v>
      </c>
      <c r="L223" s="38"/>
      <c r="M223" s="194" t="s">
        <v>19</v>
      </c>
      <c r="N223" s="195" t="s">
        <v>43</v>
      </c>
      <c r="O223" s="63"/>
      <c r="P223" s="196">
        <f>O223*H223</f>
        <v>0</v>
      </c>
      <c r="Q223" s="196">
        <v>0.00114</v>
      </c>
      <c r="R223" s="196">
        <f>Q223*H223</f>
        <v>0.02964</v>
      </c>
      <c r="S223" s="196">
        <v>0</v>
      </c>
      <c r="T223" s="197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8" t="s">
        <v>202</v>
      </c>
      <c r="AT223" s="198" t="s">
        <v>123</v>
      </c>
      <c r="AU223" s="198" t="s">
        <v>80</v>
      </c>
      <c r="AY223" s="16" t="s">
        <v>121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6" t="s">
        <v>78</v>
      </c>
      <c r="BK223" s="199">
        <f>ROUND(I223*H223,2)</f>
        <v>0</v>
      </c>
      <c r="BL223" s="16" t="s">
        <v>202</v>
      </c>
      <c r="BM223" s="198" t="s">
        <v>318</v>
      </c>
    </row>
    <row r="224" spans="1:47" s="2" customFormat="1" ht="19.2">
      <c r="A224" s="33"/>
      <c r="B224" s="34"/>
      <c r="C224" s="35"/>
      <c r="D224" s="200" t="s">
        <v>130</v>
      </c>
      <c r="E224" s="35"/>
      <c r="F224" s="201" t="s">
        <v>131</v>
      </c>
      <c r="G224" s="35"/>
      <c r="H224" s="35"/>
      <c r="I224" s="110"/>
      <c r="J224" s="35"/>
      <c r="K224" s="35"/>
      <c r="L224" s="38"/>
      <c r="M224" s="202"/>
      <c r="N224" s="203"/>
      <c r="O224" s="63"/>
      <c r="P224" s="63"/>
      <c r="Q224" s="63"/>
      <c r="R224" s="63"/>
      <c r="S224" s="63"/>
      <c r="T224" s="64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6" t="s">
        <v>130</v>
      </c>
      <c r="AU224" s="16" t="s">
        <v>80</v>
      </c>
    </row>
    <row r="225" spans="2:51" s="13" customFormat="1" ht="10.2">
      <c r="B225" s="204"/>
      <c r="C225" s="205"/>
      <c r="D225" s="200" t="s">
        <v>132</v>
      </c>
      <c r="E225" s="206" t="s">
        <v>19</v>
      </c>
      <c r="F225" s="207" t="s">
        <v>255</v>
      </c>
      <c r="G225" s="205"/>
      <c r="H225" s="208">
        <v>26</v>
      </c>
      <c r="I225" s="209"/>
      <c r="J225" s="205"/>
      <c r="K225" s="205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132</v>
      </c>
      <c r="AU225" s="214" t="s">
        <v>80</v>
      </c>
      <c r="AV225" s="13" t="s">
        <v>80</v>
      </c>
      <c r="AW225" s="13" t="s">
        <v>33</v>
      </c>
      <c r="AX225" s="13" t="s">
        <v>78</v>
      </c>
      <c r="AY225" s="214" t="s">
        <v>121</v>
      </c>
    </row>
    <row r="226" spans="1:65" s="2" customFormat="1" ht="16.5" customHeight="1">
      <c r="A226" s="33"/>
      <c r="B226" s="34"/>
      <c r="C226" s="187" t="s">
        <v>319</v>
      </c>
      <c r="D226" s="187" t="s">
        <v>123</v>
      </c>
      <c r="E226" s="188" t="s">
        <v>320</v>
      </c>
      <c r="F226" s="189" t="s">
        <v>321</v>
      </c>
      <c r="G226" s="190" t="s">
        <v>162</v>
      </c>
      <c r="H226" s="191">
        <v>20</v>
      </c>
      <c r="I226" s="192"/>
      <c r="J226" s="193">
        <f>ROUND(I226*H226,2)</f>
        <v>0</v>
      </c>
      <c r="K226" s="189" t="s">
        <v>127</v>
      </c>
      <c r="L226" s="38"/>
      <c r="M226" s="194" t="s">
        <v>19</v>
      </c>
      <c r="N226" s="195" t="s">
        <v>43</v>
      </c>
      <c r="O226" s="63"/>
      <c r="P226" s="196">
        <f>O226*H226</f>
        <v>0</v>
      </c>
      <c r="Q226" s="196">
        <v>0</v>
      </c>
      <c r="R226" s="196">
        <f>Q226*H226</f>
        <v>0</v>
      </c>
      <c r="S226" s="196">
        <v>0</v>
      </c>
      <c r="T226" s="197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98" t="s">
        <v>202</v>
      </c>
      <c r="AT226" s="198" t="s">
        <v>123</v>
      </c>
      <c r="AU226" s="198" t="s">
        <v>80</v>
      </c>
      <c r="AY226" s="16" t="s">
        <v>121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6" t="s">
        <v>78</v>
      </c>
      <c r="BK226" s="199">
        <f>ROUND(I226*H226,2)</f>
        <v>0</v>
      </c>
      <c r="BL226" s="16" t="s">
        <v>202</v>
      </c>
      <c r="BM226" s="198" t="s">
        <v>322</v>
      </c>
    </row>
    <row r="227" spans="1:47" s="2" customFormat="1" ht="19.2">
      <c r="A227" s="33"/>
      <c r="B227" s="34"/>
      <c r="C227" s="35"/>
      <c r="D227" s="200" t="s">
        <v>130</v>
      </c>
      <c r="E227" s="35"/>
      <c r="F227" s="201" t="s">
        <v>131</v>
      </c>
      <c r="G227" s="35"/>
      <c r="H227" s="35"/>
      <c r="I227" s="110"/>
      <c r="J227" s="35"/>
      <c r="K227" s="35"/>
      <c r="L227" s="38"/>
      <c r="M227" s="202"/>
      <c r="N227" s="203"/>
      <c r="O227" s="63"/>
      <c r="P227" s="63"/>
      <c r="Q227" s="63"/>
      <c r="R227" s="63"/>
      <c r="S227" s="63"/>
      <c r="T227" s="64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6" t="s">
        <v>130</v>
      </c>
      <c r="AU227" s="16" t="s">
        <v>80</v>
      </c>
    </row>
    <row r="228" spans="2:51" s="13" customFormat="1" ht="10.2">
      <c r="B228" s="204"/>
      <c r="C228" s="205"/>
      <c r="D228" s="200" t="s">
        <v>132</v>
      </c>
      <c r="E228" s="206" t="s">
        <v>19</v>
      </c>
      <c r="F228" s="207" t="s">
        <v>225</v>
      </c>
      <c r="G228" s="205"/>
      <c r="H228" s="208">
        <v>20</v>
      </c>
      <c r="I228" s="209"/>
      <c r="J228" s="205"/>
      <c r="K228" s="205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132</v>
      </c>
      <c r="AU228" s="214" t="s">
        <v>80</v>
      </c>
      <c r="AV228" s="13" t="s">
        <v>80</v>
      </c>
      <c r="AW228" s="13" t="s">
        <v>33</v>
      </c>
      <c r="AX228" s="13" t="s">
        <v>78</v>
      </c>
      <c r="AY228" s="214" t="s">
        <v>121</v>
      </c>
    </row>
    <row r="229" spans="1:65" s="2" customFormat="1" ht="16.5" customHeight="1">
      <c r="A229" s="33"/>
      <c r="B229" s="34"/>
      <c r="C229" s="187" t="s">
        <v>323</v>
      </c>
      <c r="D229" s="187" t="s">
        <v>123</v>
      </c>
      <c r="E229" s="188" t="s">
        <v>324</v>
      </c>
      <c r="F229" s="189" t="s">
        <v>325</v>
      </c>
      <c r="G229" s="190" t="s">
        <v>162</v>
      </c>
      <c r="H229" s="191">
        <v>16</v>
      </c>
      <c r="I229" s="192"/>
      <c r="J229" s="193">
        <f>ROUND(I229*H229,2)</f>
        <v>0</v>
      </c>
      <c r="K229" s="189" t="s">
        <v>127</v>
      </c>
      <c r="L229" s="38"/>
      <c r="M229" s="194" t="s">
        <v>19</v>
      </c>
      <c r="N229" s="195" t="s">
        <v>43</v>
      </c>
      <c r="O229" s="63"/>
      <c r="P229" s="196">
        <f>O229*H229</f>
        <v>0</v>
      </c>
      <c r="Q229" s="196">
        <v>0</v>
      </c>
      <c r="R229" s="196">
        <f>Q229*H229</f>
        <v>0</v>
      </c>
      <c r="S229" s="196">
        <v>0</v>
      </c>
      <c r="T229" s="197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98" t="s">
        <v>202</v>
      </c>
      <c r="AT229" s="198" t="s">
        <v>123</v>
      </c>
      <c r="AU229" s="198" t="s">
        <v>80</v>
      </c>
      <c r="AY229" s="16" t="s">
        <v>121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6" t="s">
        <v>78</v>
      </c>
      <c r="BK229" s="199">
        <f>ROUND(I229*H229,2)</f>
        <v>0</v>
      </c>
      <c r="BL229" s="16" t="s">
        <v>202</v>
      </c>
      <c r="BM229" s="198" t="s">
        <v>326</v>
      </c>
    </row>
    <row r="230" spans="1:47" s="2" customFormat="1" ht="19.2">
      <c r="A230" s="33"/>
      <c r="B230" s="34"/>
      <c r="C230" s="35"/>
      <c r="D230" s="200" t="s">
        <v>130</v>
      </c>
      <c r="E230" s="35"/>
      <c r="F230" s="201" t="s">
        <v>131</v>
      </c>
      <c r="G230" s="35"/>
      <c r="H230" s="35"/>
      <c r="I230" s="110"/>
      <c r="J230" s="35"/>
      <c r="K230" s="35"/>
      <c r="L230" s="38"/>
      <c r="M230" s="202"/>
      <c r="N230" s="203"/>
      <c r="O230" s="63"/>
      <c r="P230" s="63"/>
      <c r="Q230" s="63"/>
      <c r="R230" s="63"/>
      <c r="S230" s="63"/>
      <c r="T230" s="64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6" t="s">
        <v>130</v>
      </c>
      <c r="AU230" s="16" t="s">
        <v>80</v>
      </c>
    </row>
    <row r="231" spans="2:51" s="13" customFormat="1" ht="10.2">
      <c r="B231" s="204"/>
      <c r="C231" s="205"/>
      <c r="D231" s="200" t="s">
        <v>132</v>
      </c>
      <c r="E231" s="206" t="s">
        <v>19</v>
      </c>
      <c r="F231" s="207" t="s">
        <v>202</v>
      </c>
      <c r="G231" s="205"/>
      <c r="H231" s="208">
        <v>16</v>
      </c>
      <c r="I231" s="209"/>
      <c r="J231" s="205"/>
      <c r="K231" s="205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132</v>
      </c>
      <c r="AU231" s="214" t="s">
        <v>80</v>
      </c>
      <c r="AV231" s="13" t="s">
        <v>80</v>
      </c>
      <c r="AW231" s="13" t="s">
        <v>33</v>
      </c>
      <c r="AX231" s="13" t="s">
        <v>78</v>
      </c>
      <c r="AY231" s="214" t="s">
        <v>121</v>
      </c>
    </row>
    <row r="232" spans="1:65" s="2" customFormat="1" ht="16.5" customHeight="1">
      <c r="A232" s="33"/>
      <c r="B232" s="34"/>
      <c r="C232" s="187" t="s">
        <v>327</v>
      </c>
      <c r="D232" s="187" t="s">
        <v>123</v>
      </c>
      <c r="E232" s="188" t="s">
        <v>328</v>
      </c>
      <c r="F232" s="189" t="s">
        <v>329</v>
      </c>
      <c r="G232" s="190" t="s">
        <v>162</v>
      </c>
      <c r="H232" s="191">
        <v>2</v>
      </c>
      <c r="I232" s="192"/>
      <c r="J232" s="193">
        <f>ROUND(I232*H232,2)</f>
        <v>0</v>
      </c>
      <c r="K232" s="189" t="s">
        <v>127</v>
      </c>
      <c r="L232" s="38"/>
      <c r="M232" s="194" t="s">
        <v>19</v>
      </c>
      <c r="N232" s="195" t="s">
        <v>43</v>
      </c>
      <c r="O232" s="63"/>
      <c r="P232" s="196">
        <f>O232*H232</f>
        <v>0</v>
      </c>
      <c r="Q232" s="196">
        <v>0.00148</v>
      </c>
      <c r="R232" s="196">
        <f>Q232*H232</f>
        <v>0.00296</v>
      </c>
      <c r="S232" s="196">
        <v>0</v>
      </c>
      <c r="T232" s="197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98" t="s">
        <v>202</v>
      </c>
      <c r="AT232" s="198" t="s">
        <v>123</v>
      </c>
      <c r="AU232" s="198" t="s">
        <v>80</v>
      </c>
      <c r="AY232" s="16" t="s">
        <v>121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6" t="s">
        <v>78</v>
      </c>
      <c r="BK232" s="199">
        <f>ROUND(I232*H232,2)</f>
        <v>0</v>
      </c>
      <c r="BL232" s="16" t="s">
        <v>202</v>
      </c>
      <c r="BM232" s="198" t="s">
        <v>330</v>
      </c>
    </row>
    <row r="233" spans="1:47" s="2" customFormat="1" ht="19.2">
      <c r="A233" s="33"/>
      <c r="B233" s="34"/>
      <c r="C233" s="35"/>
      <c r="D233" s="200" t="s">
        <v>130</v>
      </c>
      <c r="E233" s="35"/>
      <c r="F233" s="201" t="s">
        <v>131</v>
      </c>
      <c r="G233" s="35"/>
      <c r="H233" s="35"/>
      <c r="I233" s="110"/>
      <c r="J233" s="35"/>
      <c r="K233" s="35"/>
      <c r="L233" s="38"/>
      <c r="M233" s="202"/>
      <c r="N233" s="203"/>
      <c r="O233" s="63"/>
      <c r="P233" s="63"/>
      <c r="Q233" s="63"/>
      <c r="R233" s="63"/>
      <c r="S233" s="63"/>
      <c r="T233" s="64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6" t="s">
        <v>130</v>
      </c>
      <c r="AU233" s="16" t="s">
        <v>80</v>
      </c>
    </row>
    <row r="234" spans="2:51" s="13" customFormat="1" ht="10.2">
      <c r="B234" s="204"/>
      <c r="C234" s="205"/>
      <c r="D234" s="200" t="s">
        <v>132</v>
      </c>
      <c r="E234" s="206" t="s">
        <v>19</v>
      </c>
      <c r="F234" s="207" t="s">
        <v>80</v>
      </c>
      <c r="G234" s="205"/>
      <c r="H234" s="208">
        <v>2</v>
      </c>
      <c r="I234" s="209"/>
      <c r="J234" s="205"/>
      <c r="K234" s="205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132</v>
      </c>
      <c r="AU234" s="214" t="s">
        <v>80</v>
      </c>
      <c r="AV234" s="13" t="s">
        <v>80</v>
      </c>
      <c r="AW234" s="13" t="s">
        <v>33</v>
      </c>
      <c r="AX234" s="13" t="s">
        <v>78</v>
      </c>
      <c r="AY234" s="214" t="s">
        <v>121</v>
      </c>
    </row>
    <row r="235" spans="1:65" s="2" customFormat="1" ht="16.5" customHeight="1">
      <c r="A235" s="33"/>
      <c r="B235" s="34"/>
      <c r="C235" s="187" t="s">
        <v>331</v>
      </c>
      <c r="D235" s="187" t="s">
        <v>123</v>
      </c>
      <c r="E235" s="188" t="s">
        <v>332</v>
      </c>
      <c r="F235" s="189" t="s">
        <v>333</v>
      </c>
      <c r="G235" s="190" t="s">
        <v>162</v>
      </c>
      <c r="H235" s="191">
        <v>3</v>
      </c>
      <c r="I235" s="192"/>
      <c r="J235" s="193">
        <f>ROUND(I235*H235,2)</f>
        <v>0</v>
      </c>
      <c r="K235" s="189" t="s">
        <v>127</v>
      </c>
      <c r="L235" s="38"/>
      <c r="M235" s="194" t="s">
        <v>19</v>
      </c>
      <c r="N235" s="195" t="s">
        <v>43</v>
      </c>
      <c r="O235" s="63"/>
      <c r="P235" s="196">
        <f>O235*H235</f>
        <v>0</v>
      </c>
      <c r="Q235" s="196">
        <v>0.00029</v>
      </c>
      <c r="R235" s="196">
        <f>Q235*H235</f>
        <v>0.00087</v>
      </c>
      <c r="S235" s="196">
        <v>0</v>
      </c>
      <c r="T235" s="197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8" t="s">
        <v>202</v>
      </c>
      <c r="AT235" s="198" t="s">
        <v>123</v>
      </c>
      <c r="AU235" s="198" t="s">
        <v>80</v>
      </c>
      <c r="AY235" s="16" t="s">
        <v>121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6" t="s">
        <v>78</v>
      </c>
      <c r="BK235" s="199">
        <f>ROUND(I235*H235,2)</f>
        <v>0</v>
      </c>
      <c r="BL235" s="16" t="s">
        <v>202</v>
      </c>
      <c r="BM235" s="198" t="s">
        <v>334</v>
      </c>
    </row>
    <row r="236" spans="1:47" s="2" customFormat="1" ht="19.2">
      <c r="A236" s="33"/>
      <c r="B236" s="34"/>
      <c r="C236" s="35"/>
      <c r="D236" s="200" t="s">
        <v>130</v>
      </c>
      <c r="E236" s="35"/>
      <c r="F236" s="201" t="s">
        <v>131</v>
      </c>
      <c r="G236" s="35"/>
      <c r="H236" s="35"/>
      <c r="I236" s="110"/>
      <c r="J236" s="35"/>
      <c r="K236" s="35"/>
      <c r="L236" s="38"/>
      <c r="M236" s="202"/>
      <c r="N236" s="203"/>
      <c r="O236" s="63"/>
      <c r="P236" s="63"/>
      <c r="Q236" s="63"/>
      <c r="R236" s="63"/>
      <c r="S236" s="63"/>
      <c r="T236" s="64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6" t="s">
        <v>130</v>
      </c>
      <c r="AU236" s="16" t="s">
        <v>80</v>
      </c>
    </row>
    <row r="237" spans="2:51" s="13" customFormat="1" ht="10.2">
      <c r="B237" s="204"/>
      <c r="C237" s="205"/>
      <c r="D237" s="200" t="s">
        <v>132</v>
      </c>
      <c r="E237" s="206" t="s">
        <v>19</v>
      </c>
      <c r="F237" s="207" t="s">
        <v>137</v>
      </c>
      <c r="G237" s="205"/>
      <c r="H237" s="208">
        <v>3</v>
      </c>
      <c r="I237" s="209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132</v>
      </c>
      <c r="AU237" s="214" t="s">
        <v>80</v>
      </c>
      <c r="AV237" s="13" t="s">
        <v>80</v>
      </c>
      <c r="AW237" s="13" t="s">
        <v>33</v>
      </c>
      <c r="AX237" s="13" t="s">
        <v>78</v>
      </c>
      <c r="AY237" s="214" t="s">
        <v>121</v>
      </c>
    </row>
    <row r="238" spans="1:65" s="2" customFormat="1" ht="16.5" customHeight="1">
      <c r="A238" s="33"/>
      <c r="B238" s="34"/>
      <c r="C238" s="187" t="s">
        <v>335</v>
      </c>
      <c r="D238" s="187" t="s">
        <v>123</v>
      </c>
      <c r="E238" s="188" t="s">
        <v>336</v>
      </c>
      <c r="F238" s="189" t="s">
        <v>337</v>
      </c>
      <c r="G238" s="190" t="s">
        <v>162</v>
      </c>
      <c r="H238" s="191">
        <v>2</v>
      </c>
      <c r="I238" s="192"/>
      <c r="J238" s="193">
        <f>ROUND(I238*H238,2)</f>
        <v>0</v>
      </c>
      <c r="K238" s="189" t="s">
        <v>127</v>
      </c>
      <c r="L238" s="38"/>
      <c r="M238" s="194" t="s">
        <v>19</v>
      </c>
      <c r="N238" s="195" t="s">
        <v>43</v>
      </c>
      <c r="O238" s="63"/>
      <c r="P238" s="196">
        <f>O238*H238</f>
        <v>0</v>
      </c>
      <c r="Q238" s="196">
        <v>6E-05</v>
      </c>
      <c r="R238" s="196">
        <f>Q238*H238</f>
        <v>0.00012</v>
      </c>
      <c r="S238" s="196">
        <v>0</v>
      </c>
      <c r="T238" s="197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98" t="s">
        <v>202</v>
      </c>
      <c r="AT238" s="198" t="s">
        <v>123</v>
      </c>
      <c r="AU238" s="198" t="s">
        <v>80</v>
      </c>
      <c r="AY238" s="16" t="s">
        <v>121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6" t="s">
        <v>78</v>
      </c>
      <c r="BK238" s="199">
        <f>ROUND(I238*H238,2)</f>
        <v>0</v>
      </c>
      <c r="BL238" s="16" t="s">
        <v>202</v>
      </c>
      <c r="BM238" s="198" t="s">
        <v>338</v>
      </c>
    </row>
    <row r="239" spans="1:47" s="2" customFormat="1" ht="19.2">
      <c r="A239" s="33"/>
      <c r="B239" s="34"/>
      <c r="C239" s="35"/>
      <c r="D239" s="200" t="s">
        <v>130</v>
      </c>
      <c r="E239" s="35"/>
      <c r="F239" s="201" t="s">
        <v>131</v>
      </c>
      <c r="G239" s="35"/>
      <c r="H239" s="35"/>
      <c r="I239" s="110"/>
      <c r="J239" s="35"/>
      <c r="K239" s="35"/>
      <c r="L239" s="38"/>
      <c r="M239" s="202"/>
      <c r="N239" s="203"/>
      <c r="O239" s="63"/>
      <c r="P239" s="63"/>
      <c r="Q239" s="63"/>
      <c r="R239" s="63"/>
      <c r="S239" s="63"/>
      <c r="T239" s="64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6" t="s">
        <v>130</v>
      </c>
      <c r="AU239" s="16" t="s">
        <v>80</v>
      </c>
    </row>
    <row r="240" spans="2:51" s="13" customFormat="1" ht="10.2">
      <c r="B240" s="204"/>
      <c r="C240" s="205"/>
      <c r="D240" s="200" t="s">
        <v>132</v>
      </c>
      <c r="E240" s="206" t="s">
        <v>19</v>
      </c>
      <c r="F240" s="207" t="s">
        <v>80</v>
      </c>
      <c r="G240" s="205"/>
      <c r="H240" s="208">
        <v>2</v>
      </c>
      <c r="I240" s="209"/>
      <c r="J240" s="205"/>
      <c r="K240" s="205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132</v>
      </c>
      <c r="AU240" s="214" t="s">
        <v>80</v>
      </c>
      <c r="AV240" s="13" t="s">
        <v>80</v>
      </c>
      <c r="AW240" s="13" t="s">
        <v>33</v>
      </c>
      <c r="AX240" s="13" t="s">
        <v>78</v>
      </c>
      <c r="AY240" s="214" t="s">
        <v>121</v>
      </c>
    </row>
    <row r="241" spans="1:65" s="2" customFormat="1" ht="16.5" customHeight="1">
      <c r="A241" s="33"/>
      <c r="B241" s="34"/>
      <c r="C241" s="187" t="s">
        <v>339</v>
      </c>
      <c r="D241" s="187" t="s">
        <v>123</v>
      </c>
      <c r="E241" s="188" t="s">
        <v>340</v>
      </c>
      <c r="F241" s="189" t="s">
        <v>341</v>
      </c>
      <c r="G241" s="190" t="s">
        <v>162</v>
      </c>
      <c r="H241" s="191">
        <v>1</v>
      </c>
      <c r="I241" s="192"/>
      <c r="J241" s="193">
        <f>ROUND(I241*H241,2)</f>
        <v>0</v>
      </c>
      <c r="K241" s="189" t="s">
        <v>127</v>
      </c>
      <c r="L241" s="38"/>
      <c r="M241" s="194" t="s">
        <v>19</v>
      </c>
      <c r="N241" s="195" t="s">
        <v>43</v>
      </c>
      <c r="O241" s="63"/>
      <c r="P241" s="196">
        <f>O241*H241</f>
        <v>0</v>
      </c>
      <c r="Q241" s="196">
        <v>9E-05</v>
      </c>
      <c r="R241" s="196">
        <f>Q241*H241</f>
        <v>9E-05</v>
      </c>
      <c r="S241" s="196">
        <v>0</v>
      </c>
      <c r="T241" s="197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98" t="s">
        <v>202</v>
      </c>
      <c r="AT241" s="198" t="s">
        <v>123</v>
      </c>
      <c r="AU241" s="198" t="s">
        <v>80</v>
      </c>
      <c r="AY241" s="16" t="s">
        <v>121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6" t="s">
        <v>78</v>
      </c>
      <c r="BK241" s="199">
        <f>ROUND(I241*H241,2)</f>
        <v>0</v>
      </c>
      <c r="BL241" s="16" t="s">
        <v>202</v>
      </c>
      <c r="BM241" s="198" t="s">
        <v>342</v>
      </c>
    </row>
    <row r="242" spans="1:47" s="2" customFormat="1" ht="19.2">
      <c r="A242" s="33"/>
      <c r="B242" s="34"/>
      <c r="C242" s="35"/>
      <c r="D242" s="200" t="s">
        <v>130</v>
      </c>
      <c r="E242" s="35"/>
      <c r="F242" s="201" t="s">
        <v>131</v>
      </c>
      <c r="G242" s="35"/>
      <c r="H242" s="35"/>
      <c r="I242" s="110"/>
      <c r="J242" s="35"/>
      <c r="K242" s="35"/>
      <c r="L242" s="38"/>
      <c r="M242" s="202"/>
      <c r="N242" s="203"/>
      <c r="O242" s="63"/>
      <c r="P242" s="63"/>
      <c r="Q242" s="63"/>
      <c r="R242" s="63"/>
      <c r="S242" s="63"/>
      <c r="T242" s="64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6" t="s">
        <v>130</v>
      </c>
      <c r="AU242" s="16" t="s">
        <v>80</v>
      </c>
    </row>
    <row r="243" spans="2:51" s="13" customFormat="1" ht="10.2">
      <c r="B243" s="204"/>
      <c r="C243" s="205"/>
      <c r="D243" s="200" t="s">
        <v>132</v>
      </c>
      <c r="E243" s="206" t="s">
        <v>19</v>
      </c>
      <c r="F243" s="207" t="s">
        <v>78</v>
      </c>
      <c r="G243" s="205"/>
      <c r="H243" s="208">
        <v>1</v>
      </c>
      <c r="I243" s="209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132</v>
      </c>
      <c r="AU243" s="214" t="s">
        <v>80</v>
      </c>
      <c r="AV243" s="13" t="s">
        <v>80</v>
      </c>
      <c r="AW243" s="13" t="s">
        <v>33</v>
      </c>
      <c r="AX243" s="13" t="s">
        <v>78</v>
      </c>
      <c r="AY243" s="214" t="s">
        <v>121</v>
      </c>
    </row>
    <row r="244" spans="1:65" s="2" customFormat="1" ht="16.5" customHeight="1">
      <c r="A244" s="33"/>
      <c r="B244" s="34"/>
      <c r="C244" s="187" t="s">
        <v>343</v>
      </c>
      <c r="D244" s="187" t="s">
        <v>123</v>
      </c>
      <c r="E244" s="188" t="s">
        <v>344</v>
      </c>
      <c r="F244" s="189" t="s">
        <v>345</v>
      </c>
      <c r="G244" s="190" t="s">
        <v>162</v>
      </c>
      <c r="H244" s="191">
        <v>2</v>
      </c>
      <c r="I244" s="192"/>
      <c r="J244" s="193">
        <f>ROUND(I244*H244,2)</f>
        <v>0</v>
      </c>
      <c r="K244" s="189" t="s">
        <v>127</v>
      </c>
      <c r="L244" s="38"/>
      <c r="M244" s="194" t="s">
        <v>19</v>
      </c>
      <c r="N244" s="195" t="s">
        <v>43</v>
      </c>
      <c r="O244" s="63"/>
      <c r="P244" s="196">
        <f>O244*H244</f>
        <v>0</v>
      </c>
      <c r="Q244" s="196">
        <v>0.00018</v>
      </c>
      <c r="R244" s="196">
        <f>Q244*H244</f>
        <v>0.00036</v>
      </c>
      <c r="S244" s="196">
        <v>0</v>
      </c>
      <c r="T244" s="197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98" t="s">
        <v>202</v>
      </c>
      <c r="AT244" s="198" t="s">
        <v>123</v>
      </c>
      <c r="AU244" s="198" t="s">
        <v>80</v>
      </c>
      <c r="AY244" s="16" t="s">
        <v>121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6" t="s">
        <v>78</v>
      </c>
      <c r="BK244" s="199">
        <f>ROUND(I244*H244,2)</f>
        <v>0</v>
      </c>
      <c r="BL244" s="16" t="s">
        <v>202</v>
      </c>
      <c r="BM244" s="198" t="s">
        <v>346</v>
      </c>
    </row>
    <row r="245" spans="1:47" s="2" customFormat="1" ht="19.2">
      <c r="A245" s="33"/>
      <c r="B245" s="34"/>
      <c r="C245" s="35"/>
      <c r="D245" s="200" t="s">
        <v>130</v>
      </c>
      <c r="E245" s="35"/>
      <c r="F245" s="201" t="s">
        <v>131</v>
      </c>
      <c r="G245" s="35"/>
      <c r="H245" s="35"/>
      <c r="I245" s="110"/>
      <c r="J245" s="35"/>
      <c r="K245" s="35"/>
      <c r="L245" s="38"/>
      <c r="M245" s="202"/>
      <c r="N245" s="203"/>
      <c r="O245" s="63"/>
      <c r="P245" s="63"/>
      <c r="Q245" s="63"/>
      <c r="R245" s="63"/>
      <c r="S245" s="63"/>
      <c r="T245" s="64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6" t="s">
        <v>130</v>
      </c>
      <c r="AU245" s="16" t="s">
        <v>80</v>
      </c>
    </row>
    <row r="246" spans="2:51" s="13" customFormat="1" ht="10.2">
      <c r="B246" s="204"/>
      <c r="C246" s="205"/>
      <c r="D246" s="200" t="s">
        <v>132</v>
      </c>
      <c r="E246" s="206" t="s">
        <v>19</v>
      </c>
      <c r="F246" s="207" t="s">
        <v>80</v>
      </c>
      <c r="G246" s="205"/>
      <c r="H246" s="208">
        <v>2</v>
      </c>
      <c r="I246" s="209"/>
      <c r="J246" s="205"/>
      <c r="K246" s="205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132</v>
      </c>
      <c r="AU246" s="214" t="s">
        <v>80</v>
      </c>
      <c r="AV246" s="13" t="s">
        <v>80</v>
      </c>
      <c r="AW246" s="13" t="s">
        <v>33</v>
      </c>
      <c r="AX246" s="13" t="s">
        <v>78</v>
      </c>
      <c r="AY246" s="214" t="s">
        <v>121</v>
      </c>
    </row>
    <row r="247" spans="1:65" s="2" customFormat="1" ht="16.5" customHeight="1">
      <c r="A247" s="33"/>
      <c r="B247" s="34"/>
      <c r="C247" s="215" t="s">
        <v>314</v>
      </c>
      <c r="D247" s="215" t="s">
        <v>151</v>
      </c>
      <c r="E247" s="216" t="s">
        <v>347</v>
      </c>
      <c r="F247" s="217" t="s">
        <v>348</v>
      </c>
      <c r="G247" s="218" t="s">
        <v>162</v>
      </c>
      <c r="H247" s="219">
        <v>5</v>
      </c>
      <c r="I247" s="220"/>
      <c r="J247" s="221">
        <f>ROUND(I247*H247,2)</f>
        <v>0</v>
      </c>
      <c r="K247" s="217" t="s">
        <v>127</v>
      </c>
      <c r="L247" s="222"/>
      <c r="M247" s="223" t="s">
        <v>19</v>
      </c>
      <c r="N247" s="224" t="s">
        <v>43</v>
      </c>
      <c r="O247" s="63"/>
      <c r="P247" s="196">
        <f>O247*H247</f>
        <v>0</v>
      </c>
      <c r="Q247" s="196">
        <v>0.00025</v>
      </c>
      <c r="R247" s="196">
        <f>Q247*H247</f>
        <v>0.00125</v>
      </c>
      <c r="S247" s="196">
        <v>0</v>
      </c>
      <c r="T247" s="197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8" t="s">
        <v>266</v>
      </c>
      <c r="AT247" s="198" t="s">
        <v>151</v>
      </c>
      <c r="AU247" s="198" t="s">
        <v>80</v>
      </c>
      <c r="AY247" s="16" t="s">
        <v>121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6" t="s">
        <v>78</v>
      </c>
      <c r="BK247" s="199">
        <f>ROUND(I247*H247,2)</f>
        <v>0</v>
      </c>
      <c r="BL247" s="16" t="s">
        <v>202</v>
      </c>
      <c r="BM247" s="198" t="s">
        <v>349</v>
      </c>
    </row>
    <row r="248" spans="1:47" s="2" customFormat="1" ht="19.2">
      <c r="A248" s="33"/>
      <c r="B248" s="34"/>
      <c r="C248" s="35"/>
      <c r="D248" s="200" t="s">
        <v>130</v>
      </c>
      <c r="E248" s="35"/>
      <c r="F248" s="201" t="s">
        <v>131</v>
      </c>
      <c r="G248" s="35"/>
      <c r="H248" s="35"/>
      <c r="I248" s="110"/>
      <c r="J248" s="35"/>
      <c r="K248" s="35"/>
      <c r="L248" s="38"/>
      <c r="M248" s="202"/>
      <c r="N248" s="203"/>
      <c r="O248" s="63"/>
      <c r="P248" s="63"/>
      <c r="Q248" s="63"/>
      <c r="R248" s="63"/>
      <c r="S248" s="63"/>
      <c r="T248" s="64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6" t="s">
        <v>130</v>
      </c>
      <c r="AU248" s="16" t="s">
        <v>80</v>
      </c>
    </row>
    <row r="249" spans="2:51" s="13" customFormat="1" ht="10.2">
      <c r="B249" s="204"/>
      <c r="C249" s="205"/>
      <c r="D249" s="200" t="s">
        <v>132</v>
      </c>
      <c r="E249" s="206" t="s">
        <v>19</v>
      </c>
      <c r="F249" s="207" t="s">
        <v>350</v>
      </c>
      <c r="G249" s="205"/>
      <c r="H249" s="208">
        <v>5</v>
      </c>
      <c r="I249" s="209"/>
      <c r="J249" s="205"/>
      <c r="K249" s="205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132</v>
      </c>
      <c r="AU249" s="214" t="s">
        <v>80</v>
      </c>
      <c r="AV249" s="13" t="s">
        <v>80</v>
      </c>
      <c r="AW249" s="13" t="s">
        <v>33</v>
      </c>
      <c r="AX249" s="13" t="s">
        <v>78</v>
      </c>
      <c r="AY249" s="214" t="s">
        <v>121</v>
      </c>
    </row>
    <row r="250" spans="1:65" s="2" customFormat="1" ht="16.5" customHeight="1">
      <c r="A250" s="33"/>
      <c r="B250" s="34"/>
      <c r="C250" s="215" t="s">
        <v>351</v>
      </c>
      <c r="D250" s="215" t="s">
        <v>151</v>
      </c>
      <c r="E250" s="216" t="s">
        <v>352</v>
      </c>
      <c r="F250" s="217" t="s">
        <v>353</v>
      </c>
      <c r="G250" s="218" t="s">
        <v>162</v>
      </c>
      <c r="H250" s="219">
        <v>9</v>
      </c>
      <c r="I250" s="220"/>
      <c r="J250" s="221">
        <f>ROUND(I250*H250,2)</f>
        <v>0</v>
      </c>
      <c r="K250" s="217" t="s">
        <v>127</v>
      </c>
      <c r="L250" s="222"/>
      <c r="M250" s="223" t="s">
        <v>19</v>
      </c>
      <c r="N250" s="224" t="s">
        <v>43</v>
      </c>
      <c r="O250" s="63"/>
      <c r="P250" s="196">
        <f>O250*H250</f>
        <v>0</v>
      </c>
      <c r="Q250" s="196">
        <v>0.00038</v>
      </c>
      <c r="R250" s="196">
        <f>Q250*H250</f>
        <v>0.0034200000000000003</v>
      </c>
      <c r="S250" s="196">
        <v>0</v>
      </c>
      <c r="T250" s="197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98" t="s">
        <v>266</v>
      </c>
      <c r="AT250" s="198" t="s">
        <v>151</v>
      </c>
      <c r="AU250" s="198" t="s">
        <v>80</v>
      </c>
      <c r="AY250" s="16" t="s">
        <v>121</v>
      </c>
      <c r="BE250" s="199">
        <f>IF(N250="základní",J250,0)</f>
        <v>0</v>
      </c>
      <c r="BF250" s="199">
        <f>IF(N250="snížená",J250,0)</f>
        <v>0</v>
      </c>
      <c r="BG250" s="199">
        <f>IF(N250="zákl. přenesená",J250,0)</f>
        <v>0</v>
      </c>
      <c r="BH250" s="199">
        <f>IF(N250="sníž. přenesená",J250,0)</f>
        <v>0</v>
      </c>
      <c r="BI250" s="199">
        <f>IF(N250="nulová",J250,0)</f>
        <v>0</v>
      </c>
      <c r="BJ250" s="16" t="s">
        <v>78</v>
      </c>
      <c r="BK250" s="199">
        <f>ROUND(I250*H250,2)</f>
        <v>0</v>
      </c>
      <c r="BL250" s="16" t="s">
        <v>202</v>
      </c>
      <c r="BM250" s="198" t="s">
        <v>354</v>
      </c>
    </row>
    <row r="251" spans="1:47" s="2" customFormat="1" ht="19.2">
      <c r="A251" s="33"/>
      <c r="B251" s="34"/>
      <c r="C251" s="35"/>
      <c r="D251" s="200" t="s">
        <v>130</v>
      </c>
      <c r="E251" s="35"/>
      <c r="F251" s="201" t="s">
        <v>131</v>
      </c>
      <c r="G251" s="35"/>
      <c r="H251" s="35"/>
      <c r="I251" s="110"/>
      <c r="J251" s="35"/>
      <c r="K251" s="35"/>
      <c r="L251" s="38"/>
      <c r="M251" s="202"/>
      <c r="N251" s="203"/>
      <c r="O251" s="63"/>
      <c r="P251" s="63"/>
      <c r="Q251" s="63"/>
      <c r="R251" s="63"/>
      <c r="S251" s="63"/>
      <c r="T251" s="64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6" t="s">
        <v>130</v>
      </c>
      <c r="AU251" s="16" t="s">
        <v>80</v>
      </c>
    </row>
    <row r="252" spans="2:51" s="13" customFormat="1" ht="10.2">
      <c r="B252" s="204"/>
      <c r="C252" s="205"/>
      <c r="D252" s="200" t="s">
        <v>132</v>
      </c>
      <c r="E252" s="206" t="s">
        <v>19</v>
      </c>
      <c r="F252" s="207" t="s">
        <v>170</v>
      </c>
      <c r="G252" s="205"/>
      <c r="H252" s="208">
        <v>9</v>
      </c>
      <c r="I252" s="209"/>
      <c r="J252" s="205"/>
      <c r="K252" s="205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132</v>
      </c>
      <c r="AU252" s="214" t="s">
        <v>80</v>
      </c>
      <c r="AV252" s="13" t="s">
        <v>80</v>
      </c>
      <c r="AW252" s="13" t="s">
        <v>33</v>
      </c>
      <c r="AX252" s="13" t="s">
        <v>78</v>
      </c>
      <c r="AY252" s="214" t="s">
        <v>121</v>
      </c>
    </row>
    <row r="253" spans="1:65" s="2" customFormat="1" ht="16.5" customHeight="1">
      <c r="A253" s="33"/>
      <c r="B253" s="34"/>
      <c r="C253" s="215" t="s">
        <v>355</v>
      </c>
      <c r="D253" s="215" t="s">
        <v>151</v>
      </c>
      <c r="E253" s="216" t="s">
        <v>356</v>
      </c>
      <c r="F253" s="217" t="s">
        <v>357</v>
      </c>
      <c r="G253" s="218" t="s">
        <v>162</v>
      </c>
      <c r="H253" s="219">
        <v>2</v>
      </c>
      <c r="I253" s="220"/>
      <c r="J253" s="221">
        <f>ROUND(I253*H253,2)</f>
        <v>0</v>
      </c>
      <c r="K253" s="217" t="s">
        <v>127</v>
      </c>
      <c r="L253" s="222"/>
      <c r="M253" s="223" t="s">
        <v>19</v>
      </c>
      <c r="N253" s="224" t="s">
        <v>43</v>
      </c>
      <c r="O253" s="63"/>
      <c r="P253" s="196">
        <f>O253*H253</f>
        <v>0</v>
      </c>
      <c r="Q253" s="196">
        <v>0.00038</v>
      </c>
      <c r="R253" s="196">
        <f>Q253*H253</f>
        <v>0.00076</v>
      </c>
      <c r="S253" s="196">
        <v>0</v>
      </c>
      <c r="T253" s="197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98" t="s">
        <v>266</v>
      </c>
      <c r="AT253" s="198" t="s">
        <v>151</v>
      </c>
      <c r="AU253" s="198" t="s">
        <v>80</v>
      </c>
      <c r="AY253" s="16" t="s">
        <v>121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6" t="s">
        <v>78</v>
      </c>
      <c r="BK253" s="199">
        <f>ROUND(I253*H253,2)</f>
        <v>0</v>
      </c>
      <c r="BL253" s="16" t="s">
        <v>202</v>
      </c>
      <c r="BM253" s="198" t="s">
        <v>358</v>
      </c>
    </row>
    <row r="254" spans="1:47" s="2" customFormat="1" ht="19.2">
      <c r="A254" s="33"/>
      <c r="B254" s="34"/>
      <c r="C254" s="35"/>
      <c r="D254" s="200" t="s">
        <v>130</v>
      </c>
      <c r="E254" s="35"/>
      <c r="F254" s="201" t="s">
        <v>131</v>
      </c>
      <c r="G254" s="35"/>
      <c r="H254" s="35"/>
      <c r="I254" s="110"/>
      <c r="J254" s="35"/>
      <c r="K254" s="35"/>
      <c r="L254" s="38"/>
      <c r="M254" s="202"/>
      <c r="N254" s="203"/>
      <c r="O254" s="63"/>
      <c r="P254" s="63"/>
      <c r="Q254" s="63"/>
      <c r="R254" s="63"/>
      <c r="S254" s="63"/>
      <c r="T254" s="64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6" t="s">
        <v>130</v>
      </c>
      <c r="AU254" s="16" t="s">
        <v>80</v>
      </c>
    </row>
    <row r="255" spans="2:51" s="13" customFormat="1" ht="10.2">
      <c r="B255" s="204"/>
      <c r="C255" s="205"/>
      <c r="D255" s="200" t="s">
        <v>132</v>
      </c>
      <c r="E255" s="206" t="s">
        <v>19</v>
      </c>
      <c r="F255" s="207" t="s">
        <v>80</v>
      </c>
      <c r="G255" s="205"/>
      <c r="H255" s="208">
        <v>2</v>
      </c>
      <c r="I255" s="209"/>
      <c r="J255" s="205"/>
      <c r="K255" s="205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132</v>
      </c>
      <c r="AU255" s="214" t="s">
        <v>80</v>
      </c>
      <c r="AV255" s="13" t="s">
        <v>80</v>
      </c>
      <c r="AW255" s="13" t="s">
        <v>33</v>
      </c>
      <c r="AX255" s="13" t="s">
        <v>78</v>
      </c>
      <c r="AY255" s="214" t="s">
        <v>121</v>
      </c>
    </row>
    <row r="256" spans="1:65" s="2" customFormat="1" ht="16.5" customHeight="1">
      <c r="A256" s="33"/>
      <c r="B256" s="34"/>
      <c r="C256" s="187" t="s">
        <v>359</v>
      </c>
      <c r="D256" s="187" t="s">
        <v>123</v>
      </c>
      <c r="E256" s="188" t="s">
        <v>360</v>
      </c>
      <c r="F256" s="189" t="s">
        <v>361</v>
      </c>
      <c r="G256" s="190" t="s">
        <v>205</v>
      </c>
      <c r="H256" s="191">
        <v>332</v>
      </c>
      <c r="I256" s="192"/>
      <c r="J256" s="193">
        <f>ROUND(I256*H256,2)</f>
        <v>0</v>
      </c>
      <c r="K256" s="189" t="s">
        <v>127</v>
      </c>
      <c r="L256" s="38"/>
      <c r="M256" s="194" t="s">
        <v>19</v>
      </c>
      <c r="N256" s="195" t="s">
        <v>43</v>
      </c>
      <c r="O256" s="63"/>
      <c r="P256" s="196">
        <f>O256*H256</f>
        <v>0</v>
      </c>
      <c r="Q256" s="196">
        <v>0</v>
      </c>
      <c r="R256" s="196">
        <f>Q256*H256</f>
        <v>0</v>
      </c>
      <c r="S256" s="196">
        <v>0</v>
      </c>
      <c r="T256" s="197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98" t="s">
        <v>202</v>
      </c>
      <c r="AT256" s="198" t="s">
        <v>123</v>
      </c>
      <c r="AU256" s="198" t="s">
        <v>80</v>
      </c>
      <c r="AY256" s="16" t="s">
        <v>121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16" t="s">
        <v>78</v>
      </c>
      <c r="BK256" s="199">
        <f>ROUND(I256*H256,2)</f>
        <v>0</v>
      </c>
      <c r="BL256" s="16" t="s">
        <v>202</v>
      </c>
      <c r="BM256" s="198" t="s">
        <v>362</v>
      </c>
    </row>
    <row r="257" spans="1:47" s="2" customFormat="1" ht="19.2">
      <c r="A257" s="33"/>
      <c r="B257" s="34"/>
      <c r="C257" s="35"/>
      <c r="D257" s="200" t="s">
        <v>130</v>
      </c>
      <c r="E257" s="35"/>
      <c r="F257" s="201" t="s">
        <v>131</v>
      </c>
      <c r="G257" s="35"/>
      <c r="H257" s="35"/>
      <c r="I257" s="110"/>
      <c r="J257" s="35"/>
      <c r="K257" s="35"/>
      <c r="L257" s="38"/>
      <c r="M257" s="202"/>
      <c r="N257" s="203"/>
      <c r="O257" s="63"/>
      <c r="P257" s="63"/>
      <c r="Q257" s="63"/>
      <c r="R257" s="63"/>
      <c r="S257" s="63"/>
      <c r="T257" s="64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6" t="s">
        <v>130</v>
      </c>
      <c r="AU257" s="16" t="s">
        <v>80</v>
      </c>
    </row>
    <row r="258" spans="2:51" s="13" customFormat="1" ht="10.2">
      <c r="B258" s="204"/>
      <c r="C258" s="205"/>
      <c r="D258" s="200" t="s">
        <v>132</v>
      </c>
      <c r="E258" s="206" t="s">
        <v>19</v>
      </c>
      <c r="F258" s="207" t="s">
        <v>363</v>
      </c>
      <c r="G258" s="205"/>
      <c r="H258" s="208">
        <v>332</v>
      </c>
      <c r="I258" s="209"/>
      <c r="J258" s="205"/>
      <c r="K258" s="205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132</v>
      </c>
      <c r="AU258" s="214" t="s">
        <v>80</v>
      </c>
      <c r="AV258" s="13" t="s">
        <v>80</v>
      </c>
      <c r="AW258" s="13" t="s">
        <v>33</v>
      </c>
      <c r="AX258" s="13" t="s">
        <v>78</v>
      </c>
      <c r="AY258" s="214" t="s">
        <v>121</v>
      </c>
    </row>
    <row r="259" spans="1:65" s="2" customFormat="1" ht="16.5" customHeight="1">
      <c r="A259" s="33"/>
      <c r="B259" s="34"/>
      <c r="C259" s="187" t="s">
        <v>364</v>
      </c>
      <c r="D259" s="187" t="s">
        <v>123</v>
      </c>
      <c r="E259" s="188" t="s">
        <v>365</v>
      </c>
      <c r="F259" s="189" t="s">
        <v>366</v>
      </c>
      <c r="G259" s="190" t="s">
        <v>205</v>
      </c>
      <c r="H259" s="191">
        <v>16</v>
      </c>
      <c r="I259" s="192"/>
      <c r="J259" s="193">
        <f>ROUND(I259*H259,2)</f>
        <v>0</v>
      </c>
      <c r="K259" s="189" t="s">
        <v>127</v>
      </c>
      <c r="L259" s="38"/>
      <c r="M259" s="194" t="s">
        <v>19</v>
      </c>
      <c r="N259" s="195" t="s">
        <v>43</v>
      </c>
      <c r="O259" s="63"/>
      <c r="P259" s="196">
        <f>O259*H259</f>
        <v>0</v>
      </c>
      <c r="Q259" s="196">
        <v>0</v>
      </c>
      <c r="R259" s="196">
        <f>Q259*H259</f>
        <v>0</v>
      </c>
      <c r="S259" s="196">
        <v>0</v>
      </c>
      <c r="T259" s="197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98" t="s">
        <v>202</v>
      </c>
      <c r="AT259" s="198" t="s">
        <v>123</v>
      </c>
      <c r="AU259" s="198" t="s">
        <v>80</v>
      </c>
      <c r="AY259" s="16" t="s">
        <v>121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6" t="s">
        <v>78</v>
      </c>
      <c r="BK259" s="199">
        <f>ROUND(I259*H259,2)</f>
        <v>0</v>
      </c>
      <c r="BL259" s="16" t="s">
        <v>202</v>
      </c>
      <c r="BM259" s="198" t="s">
        <v>367</v>
      </c>
    </row>
    <row r="260" spans="1:47" s="2" customFormat="1" ht="19.2">
      <c r="A260" s="33"/>
      <c r="B260" s="34"/>
      <c r="C260" s="35"/>
      <c r="D260" s="200" t="s">
        <v>130</v>
      </c>
      <c r="E260" s="35"/>
      <c r="F260" s="201" t="s">
        <v>131</v>
      </c>
      <c r="G260" s="35"/>
      <c r="H260" s="35"/>
      <c r="I260" s="110"/>
      <c r="J260" s="35"/>
      <c r="K260" s="35"/>
      <c r="L260" s="38"/>
      <c r="M260" s="202"/>
      <c r="N260" s="203"/>
      <c r="O260" s="63"/>
      <c r="P260" s="63"/>
      <c r="Q260" s="63"/>
      <c r="R260" s="63"/>
      <c r="S260" s="63"/>
      <c r="T260" s="64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6" t="s">
        <v>130</v>
      </c>
      <c r="AU260" s="16" t="s">
        <v>80</v>
      </c>
    </row>
    <row r="261" spans="2:51" s="13" customFormat="1" ht="10.2">
      <c r="B261" s="204"/>
      <c r="C261" s="205"/>
      <c r="D261" s="200" t="s">
        <v>132</v>
      </c>
      <c r="E261" s="206" t="s">
        <v>19</v>
      </c>
      <c r="F261" s="207" t="s">
        <v>202</v>
      </c>
      <c r="G261" s="205"/>
      <c r="H261" s="208">
        <v>16</v>
      </c>
      <c r="I261" s="209"/>
      <c r="J261" s="205"/>
      <c r="K261" s="205"/>
      <c r="L261" s="210"/>
      <c r="M261" s="211"/>
      <c r="N261" s="212"/>
      <c r="O261" s="212"/>
      <c r="P261" s="212"/>
      <c r="Q261" s="212"/>
      <c r="R261" s="212"/>
      <c r="S261" s="212"/>
      <c r="T261" s="213"/>
      <c r="AT261" s="214" t="s">
        <v>132</v>
      </c>
      <c r="AU261" s="214" t="s">
        <v>80</v>
      </c>
      <c r="AV261" s="13" t="s">
        <v>80</v>
      </c>
      <c r="AW261" s="13" t="s">
        <v>33</v>
      </c>
      <c r="AX261" s="13" t="s">
        <v>78</v>
      </c>
      <c r="AY261" s="214" t="s">
        <v>121</v>
      </c>
    </row>
    <row r="262" spans="1:65" s="2" customFormat="1" ht="16.5" customHeight="1">
      <c r="A262" s="33"/>
      <c r="B262" s="34"/>
      <c r="C262" s="187" t="s">
        <v>368</v>
      </c>
      <c r="D262" s="187" t="s">
        <v>123</v>
      </c>
      <c r="E262" s="188" t="s">
        <v>369</v>
      </c>
      <c r="F262" s="189" t="s">
        <v>370</v>
      </c>
      <c r="G262" s="190" t="s">
        <v>162</v>
      </c>
      <c r="H262" s="191">
        <v>6</v>
      </c>
      <c r="I262" s="192"/>
      <c r="J262" s="193">
        <f>ROUND(I262*H262,2)</f>
        <v>0</v>
      </c>
      <c r="K262" s="189" t="s">
        <v>127</v>
      </c>
      <c r="L262" s="38"/>
      <c r="M262" s="194" t="s">
        <v>19</v>
      </c>
      <c r="N262" s="195" t="s">
        <v>43</v>
      </c>
      <c r="O262" s="63"/>
      <c r="P262" s="196">
        <f>O262*H262</f>
        <v>0</v>
      </c>
      <c r="Q262" s="196">
        <v>0.00031</v>
      </c>
      <c r="R262" s="196">
        <f>Q262*H262</f>
        <v>0.00186</v>
      </c>
      <c r="S262" s="196">
        <v>0</v>
      </c>
      <c r="T262" s="197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98" t="s">
        <v>202</v>
      </c>
      <c r="AT262" s="198" t="s">
        <v>123</v>
      </c>
      <c r="AU262" s="198" t="s">
        <v>80</v>
      </c>
      <c r="AY262" s="16" t="s">
        <v>121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6" t="s">
        <v>78</v>
      </c>
      <c r="BK262" s="199">
        <f>ROUND(I262*H262,2)</f>
        <v>0</v>
      </c>
      <c r="BL262" s="16" t="s">
        <v>202</v>
      </c>
      <c r="BM262" s="198" t="s">
        <v>371</v>
      </c>
    </row>
    <row r="263" spans="1:47" s="2" customFormat="1" ht="19.2">
      <c r="A263" s="33"/>
      <c r="B263" s="34"/>
      <c r="C263" s="35"/>
      <c r="D263" s="200" t="s">
        <v>130</v>
      </c>
      <c r="E263" s="35"/>
      <c r="F263" s="201" t="s">
        <v>131</v>
      </c>
      <c r="G263" s="35"/>
      <c r="H263" s="35"/>
      <c r="I263" s="110"/>
      <c r="J263" s="35"/>
      <c r="K263" s="35"/>
      <c r="L263" s="38"/>
      <c r="M263" s="202"/>
      <c r="N263" s="203"/>
      <c r="O263" s="63"/>
      <c r="P263" s="63"/>
      <c r="Q263" s="63"/>
      <c r="R263" s="63"/>
      <c r="S263" s="63"/>
      <c r="T263" s="64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6" t="s">
        <v>130</v>
      </c>
      <c r="AU263" s="16" t="s">
        <v>80</v>
      </c>
    </row>
    <row r="264" spans="2:51" s="13" customFormat="1" ht="10.2">
      <c r="B264" s="204"/>
      <c r="C264" s="205"/>
      <c r="D264" s="200" t="s">
        <v>132</v>
      </c>
      <c r="E264" s="206" t="s">
        <v>19</v>
      </c>
      <c r="F264" s="207" t="s">
        <v>372</v>
      </c>
      <c r="G264" s="205"/>
      <c r="H264" s="208">
        <v>6</v>
      </c>
      <c r="I264" s="209"/>
      <c r="J264" s="205"/>
      <c r="K264" s="205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132</v>
      </c>
      <c r="AU264" s="214" t="s">
        <v>80</v>
      </c>
      <c r="AV264" s="13" t="s">
        <v>80</v>
      </c>
      <c r="AW264" s="13" t="s">
        <v>33</v>
      </c>
      <c r="AX264" s="13" t="s">
        <v>78</v>
      </c>
      <c r="AY264" s="214" t="s">
        <v>121</v>
      </c>
    </row>
    <row r="265" spans="1:65" s="2" customFormat="1" ht="21.75" customHeight="1">
      <c r="A265" s="33"/>
      <c r="B265" s="34"/>
      <c r="C265" s="187" t="s">
        <v>207</v>
      </c>
      <c r="D265" s="187" t="s">
        <v>123</v>
      </c>
      <c r="E265" s="188" t="s">
        <v>373</v>
      </c>
      <c r="F265" s="189" t="s">
        <v>374</v>
      </c>
      <c r="G265" s="190" t="s">
        <v>154</v>
      </c>
      <c r="H265" s="191">
        <v>2.026</v>
      </c>
      <c r="I265" s="192"/>
      <c r="J265" s="193">
        <f>ROUND(I265*H265,2)</f>
        <v>0</v>
      </c>
      <c r="K265" s="189" t="s">
        <v>127</v>
      </c>
      <c r="L265" s="38"/>
      <c r="M265" s="194" t="s">
        <v>19</v>
      </c>
      <c r="N265" s="195" t="s">
        <v>43</v>
      </c>
      <c r="O265" s="63"/>
      <c r="P265" s="196">
        <f>O265*H265</f>
        <v>0</v>
      </c>
      <c r="Q265" s="196">
        <v>0</v>
      </c>
      <c r="R265" s="196">
        <f>Q265*H265</f>
        <v>0</v>
      </c>
      <c r="S265" s="196">
        <v>0</v>
      </c>
      <c r="T265" s="197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98" t="s">
        <v>202</v>
      </c>
      <c r="AT265" s="198" t="s">
        <v>123</v>
      </c>
      <c r="AU265" s="198" t="s">
        <v>80</v>
      </c>
      <c r="AY265" s="16" t="s">
        <v>121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16" t="s">
        <v>78</v>
      </c>
      <c r="BK265" s="199">
        <f>ROUND(I265*H265,2)</f>
        <v>0</v>
      </c>
      <c r="BL265" s="16" t="s">
        <v>202</v>
      </c>
      <c r="BM265" s="198" t="s">
        <v>375</v>
      </c>
    </row>
    <row r="266" spans="1:47" s="2" customFormat="1" ht="19.2">
      <c r="A266" s="33"/>
      <c r="B266" s="34"/>
      <c r="C266" s="35"/>
      <c r="D266" s="200" t="s">
        <v>130</v>
      </c>
      <c r="E266" s="35"/>
      <c r="F266" s="201" t="s">
        <v>131</v>
      </c>
      <c r="G266" s="35"/>
      <c r="H266" s="35"/>
      <c r="I266" s="110"/>
      <c r="J266" s="35"/>
      <c r="K266" s="35"/>
      <c r="L266" s="38"/>
      <c r="M266" s="202"/>
      <c r="N266" s="203"/>
      <c r="O266" s="63"/>
      <c r="P266" s="63"/>
      <c r="Q266" s="63"/>
      <c r="R266" s="63"/>
      <c r="S266" s="63"/>
      <c r="T266" s="64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T266" s="16" t="s">
        <v>130</v>
      </c>
      <c r="AU266" s="16" t="s">
        <v>80</v>
      </c>
    </row>
    <row r="267" spans="2:51" s="13" customFormat="1" ht="10.2">
      <c r="B267" s="204"/>
      <c r="C267" s="205"/>
      <c r="D267" s="200" t="s">
        <v>132</v>
      </c>
      <c r="E267" s="206" t="s">
        <v>19</v>
      </c>
      <c r="F267" s="207" t="s">
        <v>376</v>
      </c>
      <c r="G267" s="205"/>
      <c r="H267" s="208">
        <v>2.026</v>
      </c>
      <c r="I267" s="209"/>
      <c r="J267" s="205"/>
      <c r="K267" s="205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132</v>
      </c>
      <c r="AU267" s="214" t="s">
        <v>80</v>
      </c>
      <c r="AV267" s="13" t="s">
        <v>80</v>
      </c>
      <c r="AW267" s="13" t="s">
        <v>33</v>
      </c>
      <c r="AX267" s="13" t="s">
        <v>78</v>
      </c>
      <c r="AY267" s="214" t="s">
        <v>121</v>
      </c>
    </row>
    <row r="268" spans="1:65" s="2" customFormat="1" ht="21.75" customHeight="1">
      <c r="A268" s="33"/>
      <c r="B268" s="34"/>
      <c r="C268" s="187" t="s">
        <v>377</v>
      </c>
      <c r="D268" s="187" t="s">
        <v>123</v>
      </c>
      <c r="E268" s="188" t="s">
        <v>378</v>
      </c>
      <c r="F268" s="189" t="s">
        <v>379</v>
      </c>
      <c r="G268" s="190" t="s">
        <v>154</v>
      </c>
      <c r="H268" s="191">
        <v>0.385</v>
      </c>
      <c r="I268" s="192"/>
      <c r="J268" s="193">
        <f>ROUND(I268*H268,2)</f>
        <v>0</v>
      </c>
      <c r="K268" s="189" t="s">
        <v>127</v>
      </c>
      <c r="L268" s="38"/>
      <c r="M268" s="194" t="s">
        <v>19</v>
      </c>
      <c r="N268" s="195" t="s">
        <v>43</v>
      </c>
      <c r="O268" s="63"/>
      <c r="P268" s="196">
        <f>O268*H268</f>
        <v>0</v>
      </c>
      <c r="Q268" s="196">
        <v>0</v>
      </c>
      <c r="R268" s="196">
        <f>Q268*H268</f>
        <v>0</v>
      </c>
      <c r="S268" s="196">
        <v>0</v>
      </c>
      <c r="T268" s="197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98" t="s">
        <v>202</v>
      </c>
      <c r="AT268" s="198" t="s">
        <v>123</v>
      </c>
      <c r="AU268" s="198" t="s">
        <v>80</v>
      </c>
      <c r="AY268" s="16" t="s">
        <v>121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6" t="s">
        <v>78</v>
      </c>
      <c r="BK268" s="199">
        <f>ROUND(I268*H268,2)</f>
        <v>0</v>
      </c>
      <c r="BL268" s="16" t="s">
        <v>202</v>
      </c>
      <c r="BM268" s="198" t="s">
        <v>380</v>
      </c>
    </row>
    <row r="269" spans="1:47" s="2" customFormat="1" ht="19.2">
      <c r="A269" s="33"/>
      <c r="B269" s="34"/>
      <c r="C269" s="35"/>
      <c r="D269" s="200" t="s">
        <v>130</v>
      </c>
      <c r="E269" s="35"/>
      <c r="F269" s="201" t="s">
        <v>131</v>
      </c>
      <c r="G269" s="35"/>
      <c r="H269" s="35"/>
      <c r="I269" s="110"/>
      <c r="J269" s="35"/>
      <c r="K269" s="35"/>
      <c r="L269" s="38"/>
      <c r="M269" s="202"/>
      <c r="N269" s="203"/>
      <c r="O269" s="63"/>
      <c r="P269" s="63"/>
      <c r="Q269" s="63"/>
      <c r="R269" s="63"/>
      <c r="S269" s="63"/>
      <c r="T269" s="64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T269" s="16" t="s">
        <v>130</v>
      </c>
      <c r="AU269" s="16" t="s">
        <v>80</v>
      </c>
    </row>
    <row r="270" spans="2:63" s="12" customFormat="1" ht="22.8" customHeight="1">
      <c r="B270" s="171"/>
      <c r="C270" s="172"/>
      <c r="D270" s="173" t="s">
        <v>71</v>
      </c>
      <c r="E270" s="185" t="s">
        <v>381</v>
      </c>
      <c r="F270" s="185" t="s">
        <v>382</v>
      </c>
      <c r="G270" s="172"/>
      <c r="H270" s="172"/>
      <c r="I270" s="175"/>
      <c r="J270" s="186">
        <f>BK270</f>
        <v>0</v>
      </c>
      <c r="K270" s="172"/>
      <c r="L270" s="177"/>
      <c r="M270" s="178"/>
      <c r="N270" s="179"/>
      <c r="O270" s="179"/>
      <c r="P270" s="180">
        <f>SUM(P271:P392)</f>
        <v>0</v>
      </c>
      <c r="Q270" s="179"/>
      <c r="R270" s="180">
        <f>SUM(R271:R392)</f>
        <v>0.6087299999999999</v>
      </c>
      <c r="S270" s="179"/>
      <c r="T270" s="181">
        <f>SUM(T271:T392)</f>
        <v>0.4413</v>
      </c>
      <c r="AR270" s="182" t="s">
        <v>80</v>
      </c>
      <c r="AT270" s="183" t="s">
        <v>71</v>
      </c>
      <c r="AU270" s="183" t="s">
        <v>78</v>
      </c>
      <c r="AY270" s="182" t="s">
        <v>121</v>
      </c>
      <c r="BK270" s="184">
        <f>SUM(BK271:BK392)</f>
        <v>0</v>
      </c>
    </row>
    <row r="271" spans="1:65" s="2" customFormat="1" ht="16.5" customHeight="1">
      <c r="A271" s="33"/>
      <c r="B271" s="34"/>
      <c r="C271" s="187" t="s">
        <v>383</v>
      </c>
      <c r="D271" s="187" t="s">
        <v>123</v>
      </c>
      <c r="E271" s="188" t="s">
        <v>384</v>
      </c>
      <c r="F271" s="189" t="s">
        <v>385</v>
      </c>
      <c r="G271" s="190" t="s">
        <v>205</v>
      </c>
      <c r="H271" s="191">
        <v>74</v>
      </c>
      <c r="I271" s="192"/>
      <c r="J271" s="193">
        <f>ROUND(I271*H271,2)</f>
        <v>0</v>
      </c>
      <c r="K271" s="189" t="s">
        <v>127</v>
      </c>
      <c r="L271" s="38"/>
      <c r="M271" s="194" t="s">
        <v>19</v>
      </c>
      <c r="N271" s="195" t="s">
        <v>43</v>
      </c>
      <c r="O271" s="63"/>
      <c r="P271" s="196">
        <f>O271*H271</f>
        <v>0</v>
      </c>
      <c r="Q271" s="196">
        <v>0</v>
      </c>
      <c r="R271" s="196">
        <f>Q271*H271</f>
        <v>0</v>
      </c>
      <c r="S271" s="196">
        <v>0.00497</v>
      </c>
      <c r="T271" s="197">
        <f>S271*H271</f>
        <v>0.36778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98" t="s">
        <v>202</v>
      </c>
      <c r="AT271" s="198" t="s">
        <v>123</v>
      </c>
      <c r="AU271" s="198" t="s">
        <v>80</v>
      </c>
      <c r="AY271" s="16" t="s">
        <v>121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16" t="s">
        <v>78</v>
      </c>
      <c r="BK271" s="199">
        <f>ROUND(I271*H271,2)</f>
        <v>0</v>
      </c>
      <c r="BL271" s="16" t="s">
        <v>202</v>
      </c>
      <c r="BM271" s="198" t="s">
        <v>386</v>
      </c>
    </row>
    <row r="272" spans="1:47" s="2" customFormat="1" ht="19.2">
      <c r="A272" s="33"/>
      <c r="B272" s="34"/>
      <c r="C272" s="35"/>
      <c r="D272" s="200" t="s">
        <v>130</v>
      </c>
      <c r="E272" s="35"/>
      <c r="F272" s="201" t="s">
        <v>131</v>
      </c>
      <c r="G272" s="35"/>
      <c r="H272" s="35"/>
      <c r="I272" s="110"/>
      <c r="J272" s="35"/>
      <c r="K272" s="35"/>
      <c r="L272" s="38"/>
      <c r="M272" s="202"/>
      <c r="N272" s="203"/>
      <c r="O272" s="63"/>
      <c r="P272" s="63"/>
      <c r="Q272" s="63"/>
      <c r="R272" s="63"/>
      <c r="S272" s="63"/>
      <c r="T272" s="64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6" t="s">
        <v>130</v>
      </c>
      <c r="AU272" s="16" t="s">
        <v>80</v>
      </c>
    </row>
    <row r="273" spans="2:51" s="13" customFormat="1" ht="10.2">
      <c r="B273" s="204"/>
      <c r="C273" s="205"/>
      <c r="D273" s="200" t="s">
        <v>132</v>
      </c>
      <c r="E273" s="206" t="s">
        <v>19</v>
      </c>
      <c r="F273" s="207" t="s">
        <v>387</v>
      </c>
      <c r="G273" s="205"/>
      <c r="H273" s="208">
        <v>74</v>
      </c>
      <c r="I273" s="209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132</v>
      </c>
      <c r="AU273" s="214" t="s">
        <v>80</v>
      </c>
      <c r="AV273" s="13" t="s">
        <v>80</v>
      </c>
      <c r="AW273" s="13" t="s">
        <v>33</v>
      </c>
      <c r="AX273" s="13" t="s">
        <v>78</v>
      </c>
      <c r="AY273" s="214" t="s">
        <v>121</v>
      </c>
    </row>
    <row r="274" spans="1:65" s="2" customFormat="1" ht="16.5" customHeight="1">
      <c r="A274" s="33"/>
      <c r="B274" s="34"/>
      <c r="C274" s="187" t="s">
        <v>388</v>
      </c>
      <c r="D274" s="187" t="s">
        <v>123</v>
      </c>
      <c r="E274" s="188" t="s">
        <v>389</v>
      </c>
      <c r="F274" s="189" t="s">
        <v>390</v>
      </c>
      <c r="G274" s="190" t="s">
        <v>205</v>
      </c>
      <c r="H274" s="191">
        <v>188</v>
      </c>
      <c r="I274" s="192"/>
      <c r="J274" s="193">
        <f>ROUND(I274*H274,2)</f>
        <v>0</v>
      </c>
      <c r="K274" s="189" t="s">
        <v>127</v>
      </c>
      <c r="L274" s="38"/>
      <c r="M274" s="194" t="s">
        <v>19</v>
      </c>
      <c r="N274" s="195" t="s">
        <v>43</v>
      </c>
      <c r="O274" s="63"/>
      <c r="P274" s="196">
        <f>O274*H274</f>
        <v>0</v>
      </c>
      <c r="Q274" s="196">
        <v>0</v>
      </c>
      <c r="R274" s="196">
        <f>Q274*H274</f>
        <v>0</v>
      </c>
      <c r="S274" s="196">
        <v>0.00028</v>
      </c>
      <c r="T274" s="197">
        <f>S274*H274</f>
        <v>0.05263999999999999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98" t="s">
        <v>202</v>
      </c>
      <c r="AT274" s="198" t="s">
        <v>123</v>
      </c>
      <c r="AU274" s="198" t="s">
        <v>80</v>
      </c>
      <c r="AY274" s="16" t="s">
        <v>121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16" t="s">
        <v>78</v>
      </c>
      <c r="BK274" s="199">
        <f>ROUND(I274*H274,2)</f>
        <v>0</v>
      </c>
      <c r="BL274" s="16" t="s">
        <v>202</v>
      </c>
      <c r="BM274" s="198" t="s">
        <v>391</v>
      </c>
    </row>
    <row r="275" spans="1:47" s="2" customFormat="1" ht="19.2">
      <c r="A275" s="33"/>
      <c r="B275" s="34"/>
      <c r="C275" s="35"/>
      <c r="D275" s="200" t="s">
        <v>130</v>
      </c>
      <c r="E275" s="35"/>
      <c r="F275" s="201" t="s">
        <v>131</v>
      </c>
      <c r="G275" s="35"/>
      <c r="H275" s="35"/>
      <c r="I275" s="110"/>
      <c r="J275" s="35"/>
      <c r="K275" s="35"/>
      <c r="L275" s="38"/>
      <c r="M275" s="202"/>
      <c r="N275" s="203"/>
      <c r="O275" s="63"/>
      <c r="P275" s="63"/>
      <c r="Q275" s="63"/>
      <c r="R275" s="63"/>
      <c r="S275" s="63"/>
      <c r="T275" s="64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6" t="s">
        <v>130</v>
      </c>
      <c r="AU275" s="16" t="s">
        <v>80</v>
      </c>
    </row>
    <row r="276" spans="2:51" s="13" customFormat="1" ht="10.2">
      <c r="B276" s="204"/>
      <c r="C276" s="205"/>
      <c r="D276" s="200" t="s">
        <v>132</v>
      </c>
      <c r="E276" s="206" t="s">
        <v>19</v>
      </c>
      <c r="F276" s="207" t="s">
        <v>392</v>
      </c>
      <c r="G276" s="205"/>
      <c r="H276" s="208">
        <v>188</v>
      </c>
      <c r="I276" s="209"/>
      <c r="J276" s="205"/>
      <c r="K276" s="205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132</v>
      </c>
      <c r="AU276" s="214" t="s">
        <v>80</v>
      </c>
      <c r="AV276" s="13" t="s">
        <v>80</v>
      </c>
      <c r="AW276" s="13" t="s">
        <v>33</v>
      </c>
      <c r="AX276" s="13" t="s">
        <v>78</v>
      </c>
      <c r="AY276" s="214" t="s">
        <v>121</v>
      </c>
    </row>
    <row r="277" spans="1:65" s="2" customFormat="1" ht="16.5" customHeight="1">
      <c r="A277" s="33"/>
      <c r="B277" s="34"/>
      <c r="C277" s="187" t="s">
        <v>393</v>
      </c>
      <c r="D277" s="187" t="s">
        <v>123</v>
      </c>
      <c r="E277" s="188" t="s">
        <v>394</v>
      </c>
      <c r="F277" s="189" t="s">
        <v>395</v>
      </c>
      <c r="G277" s="190" t="s">
        <v>205</v>
      </c>
      <c r="H277" s="191">
        <v>72</v>
      </c>
      <c r="I277" s="192"/>
      <c r="J277" s="193">
        <f>ROUND(I277*H277,2)</f>
        <v>0</v>
      </c>
      <c r="K277" s="189" t="s">
        <v>127</v>
      </c>
      <c r="L277" s="38"/>
      <c r="M277" s="194" t="s">
        <v>19</v>
      </c>
      <c r="N277" s="195" t="s">
        <v>43</v>
      </c>
      <c r="O277" s="63"/>
      <c r="P277" s="196">
        <f>O277*H277</f>
        <v>0</v>
      </c>
      <c r="Q277" s="196">
        <v>0</v>
      </c>
      <c r="R277" s="196">
        <f>Q277*H277</f>
        <v>0</v>
      </c>
      <c r="S277" s="196">
        <v>0.00029</v>
      </c>
      <c r="T277" s="197">
        <f>S277*H277</f>
        <v>0.02088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98" t="s">
        <v>202</v>
      </c>
      <c r="AT277" s="198" t="s">
        <v>123</v>
      </c>
      <c r="AU277" s="198" t="s">
        <v>80</v>
      </c>
      <c r="AY277" s="16" t="s">
        <v>121</v>
      </c>
      <c r="BE277" s="199">
        <f>IF(N277="základní",J277,0)</f>
        <v>0</v>
      </c>
      <c r="BF277" s="199">
        <f>IF(N277="snížená",J277,0)</f>
        <v>0</v>
      </c>
      <c r="BG277" s="199">
        <f>IF(N277="zákl. přenesená",J277,0)</f>
        <v>0</v>
      </c>
      <c r="BH277" s="199">
        <f>IF(N277="sníž. přenesená",J277,0)</f>
        <v>0</v>
      </c>
      <c r="BI277" s="199">
        <f>IF(N277="nulová",J277,0)</f>
        <v>0</v>
      </c>
      <c r="BJ277" s="16" t="s">
        <v>78</v>
      </c>
      <c r="BK277" s="199">
        <f>ROUND(I277*H277,2)</f>
        <v>0</v>
      </c>
      <c r="BL277" s="16" t="s">
        <v>202</v>
      </c>
      <c r="BM277" s="198" t="s">
        <v>396</v>
      </c>
    </row>
    <row r="278" spans="1:47" s="2" customFormat="1" ht="19.2">
      <c r="A278" s="33"/>
      <c r="B278" s="34"/>
      <c r="C278" s="35"/>
      <c r="D278" s="200" t="s">
        <v>130</v>
      </c>
      <c r="E278" s="35"/>
      <c r="F278" s="201" t="s">
        <v>131</v>
      </c>
      <c r="G278" s="35"/>
      <c r="H278" s="35"/>
      <c r="I278" s="110"/>
      <c r="J278" s="35"/>
      <c r="K278" s="35"/>
      <c r="L278" s="38"/>
      <c r="M278" s="202"/>
      <c r="N278" s="203"/>
      <c r="O278" s="63"/>
      <c r="P278" s="63"/>
      <c r="Q278" s="63"/>
      <c r="R278" s="63"/>
      <c r="S278" s="63"/>
      <c r="T278" s="64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T278" s="16" t="s">
        <v>130</v>
      </c>
      <c r="AU278" s="16" t="s">
        <v>80</v>
      </c>
    </row>
    <row r="279" spans="2:51" s="13" customFormat="1" ht="10.2">
      <c r="B279" s="204"/>
      <c r="C279" s="205"/>
      <c r="D279" s="200" t="s">
        <v>132</v>
      </c>
      <c r="E279" s="206" t="s">
        <v>19</v>
      </c>
      <c r="F279" s="207" t="s">
        <v>397</v>
      </c>
      <c r="G279" s="205"/>
      <c r="H279" s="208">
        <v>72</v>
      </c>
      <c r="I279" s="209"/>
      <c r="J279" s="205"/>
      <c r="K279" s="205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132</v>
      </c>
      <c r="AU279" s="214" t="s">
        <v>80</v>
      </c>
      <c r="AV279" s="13" t="s">
        <v>80</v>
      </c>
      <c r="AW279" s="13" t="s">
        <v>33</v>
      </c>
      <c r="AX279" s="13" t="s">
        <v>78</v>
      </c>
      <c r="AY279" s="214" t="s">
        <v>121</v>
      </c>
    </row>
    <row r="280" spans="1:65" s="2" customFormat="1" ht="16.5" customHeight="1">
      <c r="A280" s="33"/>
      <c r="B280" s="34"/>
      <c r="C280" s="187" t="s">
        <v>398</v>
      </c>
      <c r="D280" s="187" t="s">
        <v>123</v>
      </c>
      <c r="E280" s="188" t="s">
        <v>399</v>
      </c>
      <c r="F280" s="189" t="s">
        <v>400</v>
      </c>
      <c r="G280" s="190" t="s">
        <v>205</v>
      </c>
      <c r="H280" s="191">
        <v>6</v>
      </c>
      <c r="I280" s="192"/>
      <c r="J280" s="193">
        <f>ROUND(I280*H280,2)</f>
        <v>0</v>
      </c>
      <c r="K280" s="189" t="s">
        <v>127</v>
      </c>
      <c r="L280" s="38"/>
      <c r="M280" s="194" t="s">
        <v>19</v>
      </c>
      <c r="N280" s="195" t="s">
        <v>43</v>
      </c>
      <c r="O280" s="63"/>
      <c r="P280" s="196">
        <f>O280*H280</f>
        <v>0</v>
      </c>
      <c r="Q280" s="196">
        <v>0.0015</v>
      </c>
      <c r="R280" s="196">
        <f>Q280*H280</f>
        <v>0.009000000000000001</v>
      </c>
      <c r="S280" s="196">
        <v>0</v>
      </c>
      <c r="T280" s="197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98" t="s">
        <v>202</v>
      </c>
      <c r="AT280" s="198" t="s">
        <v>123</v>
      </c>
      <c r="AU280" s="198" t="s">
        <v>80</v>
      </c>
      <c r="AY280" s="16" t="s">
        <v>121</v>
      </c>
      <c r="BE280" s="199">
        <f>IF(N280="základní",J280,0)</f>
        <v>0</v>
      </c>
      <c r="BF280" s="199">
        <f>IF(N280="snížená",J280,0)</f>
        <v>0</v>
      </c>
      <c r="BG280" s="199">
        <f>IF(N280="zákl. přenesená",J280,0)</f>
        <v>0</v>
      </c>
      <c r="BH280" s="199">
        <f>IF(N280="sníž. přenesená",J280,0)</f>
        <v>0</v>
      </c>
      <c r="BI280" s="199">
        <f>IF(N280="nulová",J280,0)</f>
        <v>0</v>
      </c>
      <c r="BJ280" s="16" t="s">
        <v>78</v>
      </c>
      <c r="BK280" s="199">
        <f>ROUND(I280*H280,2)</f>
        <v>0</v>
      </c>
      <c r="BL280" s="16" t="s">
        <v>202</v>
      </c>
      <c r="BM280" s="198" t="s">
        <v>401</v>
      </c>
    </row>
    <row r="281" spans="1:47" s="2" customFormat="1" ht="19.2">
      <c r="A281" s="33"/>
      <c r="B281" s="34"/>
      <c r="C281" s="35"/>
      <c r="D281" s="200" t="s">
        <v>130</v>
      </c>
      <c r="E281" s="35"/>
      <c r="F281" s="201" t="s">
        <v>131</v>
      </c>
      <c r="G281" s="35"/>
      <c r="H281" s="35"/>
      <c r="I281" s="110"/>
      <c r="J281" s="35"/>
      <c r="K281" s="35"/>
      <c r="L281" s="38"/>
      <c r="M281" s="202"/>
      <c r="N281" s="203"/>
      <c r="O281" s="63"/>
      <c r="P281" s="63"/>
      <c r="Q281" s="63"/>
      <c r="R281" s="63"/>
      <c r="S281" s="63"/>
      <c r="T281" s="64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6" t="s">
        <v>130</v>
      </c>
      <c r="AU281" s="16" t="s">
        <v>80</v>
      </c>
    </row>
    <row r="282" spans="2:51" s="13" customFormat="1" ht="10.2">
      <c r="B282" s="204"/>
      <c r="C282" s="205"/>
      <c r="D282" s="200" t="s">
        <v>132</v>
      </c>
      <c r="E282" s="206" t="s">
        <v>19</v>
      </c>
      <c r="F282" s="207" t="s">
        <v>150</v>
      </c>
      <c r="G282" s="205"/>
      <c r="H282" s="208">
        <v>6</v>
      </c>
      <c r="I282" s="209"/>
      <c r="J282" s="205"/>
      <c r="K282" s="205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132</v>
      </c>
      <c r="AU282" s="214" t="s">
        <v>80</v>
      </c>
      <c r="AV282" s="13" t="s">
        <v>80</v>
      </c>
      <c r="AW282" s="13" t="s">
        <v>33</v>
      </c>
      <c r="AX282" s="13" t="s">
        <v>78</v>
      </c>
      <c r="AY282" s="214" t="s">
        <v>121</v>
      </c>
    </row>
    <row r="283" spans="1:65" s="2" customFormat="1" ht="16.5" customHeight="1">
      <c r="A283" s="33"/>
      <c r="B283" s="34"/>
      <c r="C283" s="187" t="s">
        <v>402</v>
      </c>
      <c r="D283" s="187" t="s">
        <v>123</v>
      </c>
      <c r="E283" s="188" t="s">
        <v>403</v>
      </c>
      <c r="F283" s="189" t="s">
        <v>404</v>
      </c>
      <c r="G283" s="190" t="s">
        <v>205</v>
      </c>
      <c r="H283" s="191">
        <v>24</v>
      </c>
      <c r="I283" s="192"/>
      <c r="J283" s="193">
        <f>ROUND(I283*H283,2)</f>
        <v>0</v>
      </c>
      <c r="K283" s="189" t="s">
        <v>127</v>
      </c>
      <c r="L283" s="38"/>
      <c r="M283" s="194" t="s">
        <v>19</v>
      </c>
      <c r="N283" s="195" t="s">
        <v>43</v>
      </c>
      <c r="O283" s="63"/>
      <c r="P283" s="196">
        <f>O283*H283</f>
        <v>0</v>
      </c>
      <c r="Q283" s="196">
        <v>0.00194</v>
      </c>
      <c r="R283" s="196">
        <f>Q283*H283</f>
        <v>0.046560000000000004</v>
      </c>
      <c r="S283" s="196">
        <v>0</v>
      </c>
      <c r="T283" s="197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98" t="s">
        <v>202</v>
      </c>
      <c r="AT283" s="198" t="s">
        <v>123</v>
      </c>
      <c r="AU283" s="198" t="s">
        <v>80</v>
      </c>
      <c r="AY283" s="16" t="s">
        <v>121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16" t="s">
        <v>78</v>
      </c>
      <c r="BK283" s="199">
        <f>ROUND(I283*H283,2)</f>
        <v>0</v>
      </c>
      <c r="BL283" s="16" t="s">
        <v>202</v>
      </c>
      <c r="BM283" s="198" t="s">
        <v>405</v>
      </c>
    </row>
    <row r="284" spans="1:47" s="2" customFormat="1" ht="19.2">
      <c r="A284" s="33"/>
      <c r="B284" s="34"/>
      <c r="C284" s="35"/>
      <c r="D284" s="200" t="s">
        <v>130</v>
      </c>
      <c r="E284" s="35"/>
      <c r="F284" s="201" t="s">
        <v>131</v>
      </c>
      <c r="G284" s="35"/>
      <c r="H284" s="35"/>
      <c r="I284" s="110"/>
      <c r="J284" s="35"/>
      <c r="K284" s="35"/>
      <c r="L284" s="38"/>
      <c r="M284" s="202"/>
      <c r="N284" s="203"/>
      <c r="O284" s="63"/>
      <c r="P284" s="63"/>
      <c r="Q284" s="63"/>
      <c r="R284" s="63"/>
      <c r="S284" s="63"/>
      <c r="T284" s="64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6" t="s">
        <v>130</v>
      </c>
      <c r="AU284" s="16" t="s">
        <v>80</v>
      </c>
    </row>
    <row r="285" spans="2:51" s="13" customFormat="1" ht="10.2">
      <c r="B285" s="204"/>
      <c r="C285" s="205"/>
      <c r="D285" s="200" t="s">
        <v>132</v>
      </c>
      <c r="E285" s="206" t="s">
        <v>19</v>
      </c>
      <c r="F285" s="207" t="s">
        <v>245</v>
      </c>
      <c r="G285" s="205"/>
      <c r="H285" s="208">
        <v>24</v>
      </c>
      <c r="I285" s="209"/>
      <c r="J285" s="205"/>
      <c r="K285" s="205"/>
      <c r="L285" s="210"/>
      <c r="M285" s="211"/>
      <c r="N285" s="212"/>
      <c r="O285" s="212"/>
      <c r="P285" s="212"/>
      <c r="Q285" s="212"/>
      <c r="R285" s="212"/>
      <c r="S285" s="212"/>
      <c r="T285" s="213"/>
      <c r="AT285" s="214" t="s">
        <v>132</v>
      </c>
      <c r="AU285" s="214" t="s">
        <v>80</v>
      </c>
      <c r="AV285" s="13" t="s">
        <v>80</v>
      </c>
      <c r="AW285" s="13" t="s">
        <v>33</v>
      </c>
      <c r="AX285" s="13" t="s">
        <v>78</v>
      </c>
      <c r="AY285" s="214" t="s">
        <v>121</v>
      </c>
    </row>
    <row r="286" spans="1:65" s="2" customFormat="1" ht="16.5" customHeight="1">
      <c r="A286" s="33"/>
      <c r="B286" s="34"/>
      <c r="C286" s="187" t="s">
        <v>406</v>
      </c>
      <c r="D286" s="187" t="s">
        <v>123</v>
      </c>
      <c r="E286" s="188" t="s">
        <v>407</v>
      </c>
      <c r="F286" s="189" t="s">
        <v>408</v>
      </c>
      <c r="G286" s="190" t="s">
        <v>205</v>
      </c>
      <c r="H286" s="191">
        <v>30</v>
      </c>
      <c r="I286" s="192"/>
      <c r="J286" s="193">
        <f>ROUND(I286*H286,2)</f>
        <v>0</v>
      </c>
      <c r="K286" s="189" t="s">
        <v>127</v>
      </c>
      <c r="L286" s="38"/>
      <c r="M286" s="194" t="s">
        <v>19</v>
      </c>
      <c r="N286" s="195" t="s">
        <v>43</v>
      </c>
      <c r="O286" s="63"/>
      <c r="P286" s="196">
        <f>O286*H286</f>
        <v>0</v>
      </c>
      <c r="Q286" s="196">
        <v>0.00029</v>
      </c>
      <c r="R286" s="196">
        <f>Q286*H286</f>
        <v>0.0087</v>
      </c>
      <c r="S286" s="196">
        <v>0</v>
      </c>
      <c r="T286" s="197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98" t="s">
        <v>202</v>
      </c>
      <c r="AT286" s="198" t="s">
        <v>123</v>
      </c>
      <c r="AU286" s="198" t="s">
        <v>80</v>
      </c>
      <c r="AY286" s="16" t="s">
        <v>121</v>
      </c>
      <c r="BE286" s="199">
        <f>IF(N286="základní",J286,0)</f>
        <v>0</v>
      </c>
      <c r="BF286" s="199">
        <f>IF(N286="snížená",J286,0)</f>
        <v>0</v>
      </c>
      <c r="BG286" s="199">
        <f>IF(N286="zákl. přenesená",J286,0)</f>
        <v>0</v>
      </c>
      <c r="BH286" s="199">
        <f>IF(N286="sníž. přenesená",J286,0)</f>
        <v>0</v>
      </c>
      <c r="BI286" s="199">
        <f>IF(N286="nulová",J286,0)</f>
        <v>0</v>
      </c>
      <c r="BJ286" s="16" t="s">
        <v>78</v>
      </c>
      <c r="BK286" s="199">
        <f>ROUND(I286*H286,2)</f>
        <v>0</v>
      </c>
      <c r="BL286" s="16" t="s">
        <v>202</v>
      </c>
      <c r="BM286" s="198" t="s">
        <v>409</v>
      </c>
    </row>
    <row r="287" spans="1:47" s="2" customFormat="1" ht="19.2">
      <c r="A287" s="33"/>
      <c r="B287" s="34"/>
      <c r="C287" s="35"/>
      <c r="D287" s="200" t="s">
        <v>130</v>
      </c>
      <c r="E287" s="35"/>
      <c r="F287" s="201" t="s">
        <v>131</v>
      </c>
      <c r="G287" s="35"/>
      <c r="H287" s="35"/>
      <c r="I287" s="110"/>
      <c r="J287" s="35"/>
      <c r="K287" s="35"/>
      <c r="L287" s="38"/>
      <c r="M287" s="202"/>
      <c r="N287" s="203"/>
      <c r="O287" s="63"/>
      <c r="P287" s="63"/>
      <c r="Q287" s="63"/>
      <c r="R287" s="63"/>
      <c r="S287" s="63"/>
      <c r="T287" s="64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T287" s="16" t="s">
        <v>130</v>
      </c>
      <c r="AU287" s="16" t="s">
        <v>80</v>
      </c>
    </row>
    <row r="288" spans="2:51" s="13" customFormat="1" ht="10.2">
      <c r="B288" s="204"/>
      <c r="C288" s="205"/>
      <c r="D288" s="200" t="s">
        <v>132</v>
      </c>
      <c r="E288" s="206" t="s">
        <v>19</v>
      </c>
      <c r="F288" s="207" t="s">
        <v>410</v>
      </c>
      <c r="G288" s="205"/>
      <c r="H288" s="208">
        <v>30</v>
      </c>
      <c r="I288" s="209"/>
      <c r="J288" s="205"/>
      <c r="K288" s="205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132</v>
      </c>
      <c r="AU288" s="214" t="s">
        <v>80</v>
      </c>
      <c r="AV288" s="13" t="s">
        <v>80</v>
      </c>
      <c r="AW288" s="13" t="s">
        <v>33</v>
      </c>
      <c r="AX288" s="13" t="s">
        <v>78</v>
      </c>
      <c r="AY288" s="214" t="s">
        <v>121</v>
      </c>
    </row>
    <row r="289" spans="1:65" s="2" customFormat="1" ht="16.5" customHeight="1">
      <c r="A289" s="33"/>
      <c r="B289" s="34"/>
      <c r="C289" s="187" t="s">
        <v>411</v>
      </c>
      <c r="D289" s="187" t="s">
        <v>123</v>
      </c>
      <c r="E289" s="188" t="s">
        <v>412</v>
      </c>
      <c r="F289" s="189" t="s">
        <v>413</v>
      </c>
      <c r="G289" s="190" t="s">
        <v>205</v>
      </c>
      <c r="H289" s="191">
        <v>188</v>
      </c>
      <c r="I289" s="192"/>
      <c r="J289" s="193">
        <f>ROUND(I289*H289,2)</f>
        <v>0</v>
      </c>
      <c r="K289" s="189" t="s">
        <v>127</v>
      </c>
      <c r="L289" s="38"/>
      <c r="M289" s="194" t="s">
        <v>19</v>
      </c>
      <c r="N289" s="195" t="s">
        <v>43</v>
      </c>
      <c r="O289" s="63"/>
      <c r="P289" s="196">
        <f>O289*H289</f>
        <v>0</v>
      </c>
      <c r="Q289" s="196">
        <v>0.00033</v>
      </c>
      <c r="R289" s="196">
        <f>Q289*H289</f>
        <v>0.06204</v>
      </c>
      <c r="S289" s="196">
        <v>0</v>
      </c>
      <c r="T289" s="197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98" t="s">
        <v>202</v>
      </c>
      <c r="AT289" s="198" t="s">
        <v>123</v>
      </c>
      <c r="AU289" s="198" t="s">
        <v>80</v>
      </c>
      <c r="AY289" s="16" t="s">
        <v>121</v>
      </c>
      <c r="BE289" s="199">
        <f>IF(N289="základní",J289,0)</f>
        <v>0</v>
      </c>
      <c r="BF289" s="199">
        <f>IF(N289="snížená",J289,0)</f>
        <v>0</v>
      </c>
      <c r="BG289" s="199">
        <f>IF(N289="zákl. přenesená",J289,0)</f>
        <v>0</v>
      </c>
      <c r="BH289" s="199">
        <f>IF(N289="sníž. přenesená",J289,0)</f>
        <v>0</v>
      </c>
      <c r="BI289" s="199">
        <f>IF(N289="nulová",J289,0)</f>
        <v>0</v>
      </c>
      <c r="BJ289" s="16" t="s">
        <v>78</v>
      </c>
      <c r="BK289" s="199">
        <f>ROUND(I289*H289,2)</f>
        <v>0</v>
      </c>
      <c r="BL289" s="16" t="s">
        <v>202</v>
      </c>
      <c r="BM289" s="198" t="s">
        <v>414</v>
      </c>
    </row>
    <row r="290" spans="1:47" s="2" customFormat="1" ht="19.2">
      <c r="A290" s="33"/>
      <c r="B290" s="34"/>
      <c r="C290" s="35"/>
      <c r="D290" s="200" t="s">
        <v>130</v>
      </c>
      <c r="E290" s="35"/>
      <c r="F290" s="201" t="s">
        <v>131</v>
      </c>
      <c r="G290" s="35"/>
      <c r="H290" s="35"/>
      <c r="I290" s="110"/>
      <c r="J290" s="35"/>
      <c r="K290" s="35"/>
      <c r="L290" s="38"/>
      <c r="M290" s="202"/>
      <c r="N290" s="203"/>
      <c r="O290" s="63"/>
      <c r="P290" s="63"/>
      <c r="Q290" s="63"/>
      <c r="R290" s="63"/>
      <c r="S290" s="63"/>
      <c r="T290" s="64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T290" s="16" t="s">
        <v>130</v>
      </c>
      <c r="AU290" s="16" t="s">
        <v>80</v>
      </c>
    </row>
    <row r="291" spans="2:51" s="13" customFormat="1" ht="10.2">
      <c r="B291" s="204"/>
      <c r="C291" s="205"/>
      <c r="D291" s="200" t="s">
        <v>132</v>
      </c>
      <c r="E291" s="206" t="s">
        <v>19</v>
      </c>
      <c r="F291" s="207" t="s">
        <v>392</v>
      </c>
      <c r="G291" s="205"/>
      <c r="H291" s="208">
        <v>188</v>
      </c>
      <c r="I291" s="209"/>
      <c r="J291" s="205"/>
      <c r="K291" s="205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132</v>
      </c>
      <c r="AU291" s="214" t="s">
        <v>80</v>
      </c>
      <c r="AV291" s="13" t="s">
        <v>80</v>
      </c>
      <c r="AW291" s="13" t="s">
        <v>33</v>
      </c>
      <c r="AX291" s="13" t="s">
        <v>78</v>
      </c>
      <c r="AY291" s="214" t="s">
        <v>121</v>
      </c>
    </row>
    <row r="292" spans="1:65" s="2" customFormat="1" ht="16.5" customHeight="1">
      <c r="A292" s="33"/>
      <c r="B292" s="34"/>
      <c r="C292" s="215" t="s">
        <v>415</v>
      </c>
      <c r="D292" s="215" t="s">
        <v>151</v>
      </c>
      <c r="E292" s="216" t="s">
        <v>416</v>
      </c>
      <c r="F292" s="217" t="s">
        <v>417</v>
      </c>
      <c r="G292" s="218" t="s">
        <v>205</v>
      </c>
      <c r="H292" s="219">
        <v>188</v>
      </c>
      <c r="I292" s="220"/>
      <c r="J292" s="221">
        <f>ROUND(I292*H292,2)</f>
        <v>0</v>
      </c>
      <c r="K292" s="217" t="s">
        <v>127</v>
      </c>
      <c r="L292" s="222"/>
      <c r="M292" s="223" t="s">
        <v>19</v>
      </c>
      <c r="N292" s="224" t="s">
        <v>43</v>
      </c>
      <c r="O292" s="63"/>
      <c r="P292" s="196">
        <f>O292*H292</f>
        <v>0</v>
      </c>
      <c r="Q292" s="196">
        <v>0.00015</v>
      </c>
      <c r="R292" s="196">
        <f>Q292*H292</f>
        <v>0.028199999999999996</v>
      </c>
      <c r="S292" s="196">
        <v>0</v>
      </c>
      <c r="T292" s="197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98" t="s">
        <v>266</v>
      </c>
      <c r="AT292" s="198" t="s">
        <v>151</v>
      </c>
      <c r="AU292" s="198" t="s">
        <v>80</v>
      </c>
      <c r="AY292" s="16" t="s">
        <v>121</v>
      </c>
      <c r="BE292" s="199">
        <f>IF(N292="základní",J292,0)</f>
        <v>0</v>
      </c>
      <c r="BF292" s="199">
        <f>IF(N292="snížená",J292,0)</f>
        <v>0</v>
      </c>
      <c r="BG292" s="199">
        <f>IF(N292="zákl. přenesená",J292,0)</f>
        <v>0</v>
      </c>
      <c r="BH292" s="199">
        <f>IF(N292="sníž. přenesená",J292,0)</f>
        <v>0</v>
      </c>
      <c r="BI292" s="199">
        <f>IF(N292="nulová",J292,0)</f>
        <v>0</v>
      </c>
      <c r="BJ292" s="16" t="s">
        <v>78</v>
      </c>
      <c r="BK292" s="199">
        <f>ROUND(I292*H292,2)</f>
        <v>0</v>
      </c>
      <c r="BL292" s="16" t="s">
        <v>202</v>
      </c>
      <c r="BM292" s="198" t="s">
        <v>418</v>
      </c>
    </row>
    <row r="293" spans="1:47" s="2" customFormat="1" ht="19.2">
      <c r="A293" s="33"/>
      <c r="B293" s="34"/>
      <c r="C293" s="35"/>
      <c r="D293" s="200" t="s">
        <v>130</v>
      </c>
      <c r="E293" s="35"/>
      <c r="F293" s="201" t="s">
        <v>131</v>
      </c>
      <c r="G293" s="35"/>
      <c r="H293" s="35"/>
      <c r="I293" s="110"/>
      <c r="J293" s="35"/>
      <c r="K293" s="35"/>
      <c r="L293" s="38"/>
      <c r="M293" s="202"/>
      <c r="N293" s="203"/>
      <c r="O293" s="63"/>
      <c r="P293" s="63"/>
      <c r="Q293" s="63"/>
      <c r="R293" s="63"/>
      <c r="S293" s="63"/>
      <c r="T293" s="64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T293" s="16" t="s">
        <v>130</v>
      </c>
      <c r="AU293" s="16" t="s">
        <v>80</v>
      </c>
    </row>
    <row r="294" spans="2:51" s="13" customFormat="1" ht="10.2">
      <c r="B294" s="204"/>
      <c r="C294" s="205"/>
      <c r="D294" s="200" t="s">
        <v>132</v>
      </c>
      <c r="E294" s="206" t="s">
        <v>19</v>
      </c>
      <c r="F294" s="207" t="s">
        <v>392</v>
      </c>
      <c r="G294" s="205"/>
      <c r="H294" s="208">
        <v>188</v>
      </c>
      <c r="I294" s="209"/>
      <c r="J294" s="205"/>
      <c r="K294" s="205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132</v>
      </c>
      <c r="AU294" s="214" t="s">
        <v>80</v>
      </c>
      <c r="AV294" s="13" t="s">
        <v>80</v>
      </c>
      <c r="AW294" s="13" t="s">
        <v>33</v>
      </c>
      <c r="AX294" s="13" t="s">
        <v>78</v>
      </c>
      <c r="AY294" s="214" t="s">
        <v>121</v>
      </c>
    </row>
    <row r="295" spans="1:65" s="2" customFormat="1" ht="16.5" customHeight="1">
      <c r="A295" s="33"/>
      <c r="B295" s="34"/>
      <c r="C295" s="187" t="s">
        <v>419</v>
      </c>
      <c r="D295" s="187" t="s">
        <v>123</v>
      </c>
      <c r="E295" s="188" t="s">
        <v>420</v>
      </c>
      <c r="F295" s="189" t="s">
        <v>421</v>
      </c>
      <c r="G295" s="190" t="s">
        <v>205</v>
      </c>
      <c r="H295" s="191">
        <v>72</v>
      </c>
      <c r="I295" s="192"/>
      <c r="J295" s="193">
        <f>ROUND(I295*H295,2)</f>
        <v>0</v>
      </c>
      <c r="K295" s="189" t="s">
        <v>127</v>
      </c>
      <c r="L295" s="38"/>
      <c r="M295" s="194" t="s">
        <v>19</v>
      </c>
      <c r="N295" s="195" t="s">
        <v>43</v>
      </c>
      <c r="O295" s="63"/>
      <c r="P295" s="196">
        <f>O295*H295</f>
        <v>0</v>
      </c>
      <c r="Q295" s="196">
        <v>0.00042</v>
      </c>
      <c r="R295" s="196">
        <f>Q295*H295</f>
        <v>0.030240000000000003</v>
      </c>
      <c r="S295" s="196">
        <v>0</v>
      </c>
      <c r="T295" s="197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98" t="s">
        <v>202</v>
      </c>
      <c r="AT295" s="198" t="s">
        <v>123</v>
      </c>
      <c r="AU295" s="198" t="s">
        <v>80</v>
      </c>
      <c r="AY295" s="16" t="s">
        <v>121</v>
      </c>
      <c r="BE295" s="199">
        <f>IF(N295="základní",J295,0)</f>
        <v>0</v>
      </c>
      <c r="BF295" s="199">
        <f>IF(N295="snížená",J295,0)</f>
        <v>0</v>
      </c>
      <c r="BG295" s="199">
        <f>IF(N295="zákl. přenesená",J295,0)</f>
        <v>0</v>
      </c>
      <c r="BH295" s="199">
        <f>IF(N295="sníž. přenesená",J295,0)</f>
        <v>0</v>
      </c>
      <c r="BI295" s="199">
        <f>IF(N295="nulová",J295,0)</f>
        <v>0</v>
      </c>
      <c r="BJ295" s="16" t="s">
        <v>78</v>
      </c>
      <c r="BK295" s="199">
        <f>ROUND(I295*H295,2)</f>
        <v>0</v>
      </c>
      <c r="BL295" s="16" t="s">
        <v>202</v>
      </c>
      <c r="BM295" s="198" t="s">
        <v>422</v>
      </c>
    </row>
    <row r="296" spans="1:47" s="2" customFormat="1" ht="19.2">
      <c r="A296" s="33"/>
      <c r="B296" s="34"/>
      <c r="C296" s="35"/>
      <c r="D296" s="200" t="s">
        <v>130</v>
      </c>
      <c r="E296" s="35"/>
      <c r="F296" s="201" t="s">
        <v>131</v>
      </c>
      <c r="G296" s="35"/>
      <c r="H296" s="35"/>
      <c r="I296" s="110"/>
      <c r="J296" s="35"/>
      <c r="K296" s="35"/>
      <c r="L296" s="38"/>
      <c r="M296" s="202"/>
      <c r="N296" s="203"/>
      <c r="O296" s="63"/>
      <c r="P296" s="63"/>
      <c r="Q296" s="63"/>
      <c r="R296" s="63"/>
      <c r="S296" s="63"/>
      <c r="T296" s="64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T296" s="16" t="s">
        <v>130</v>
      </c>
      <c r="AU296" s="16" t="s">
        <v>80</v>
      </c>
    </row>
    <row r="297" spans="2:51" s="13" customFormat="1" ht="10.2">
      <c r="B297" s="204"/>
      <c r="C297" s="205"/>
      <c r="D297" s="200" t="s">
        <v>132</v>
      </c>
      <c r="E297" s="206" t="s">
        <v>19</v>
      </c>
      <c r="F297" s="207" t="s">
        <v>397</v>
      </c>
      <c r="G297" s="205"/>
      <c r="H297" s="208">
        <v>72</v>
      </c>
      <c r="I297" s="209"/>
      <c r="J297" s="205"/>
      <c r="K297" s="205"/>
      <c r="L297" s="210"/>
      <c r="M297" s="211"/>
      <c r="N297" s="212"/>
      <c r="O297" s="212"/>
      <c r="P297" s="212"/>
      <c r="Q297" s="212"/>
      <c r="R297" s="212"/>
      <c r="S297" s="212"/>
      <c r="T297" s="213"/>
      <c r="AT297" s="214" t="s">
        <v>132</v>
      </c>
      <c r="AU297" s="214" t="s">
        <v>80</v>
      </c>
      <c r="AV297" s="13" t="s">
        <v>80</v>
      </c>
      <c r="AW297" s="13" t="s">
        <v>33</v>
      </c>
      <c r="AX297" s="13" t="s">
        <v>78</v>
      </c>
      <c r="AY297" s="214" t="s">
        <v>121</v>
      </c>
    </row>
    <row r="298" spans="1:65" s="2" customFormat="1" ht="16.5" customHeight="1">
      <c r="A298" s="33"/>
      <c r="B298" s="34"/>
      <c r="C298" s="215" t="s">
        <v>423</v>
      </c>
      <c r="D298" s="215" t="s">
        <v>151</v>
      </c>
      <c r="E298" s="216" t="s">
        <v>424</v>
      </c>
      <c r="F298" s="217" t="s">
        <v>425</v>
      </c>
      <c r="G298" s="218" t="s">
        <v>205</v>
      </c>
      <c r="H298" s="219">
        <v>72</v>
      </c>
      <c r="I298" s="220"/>
      <c r="J298" s="221">
        <f>ROUND(I298*H298,2)</f>
        <v>0</v>
      </c>
      <c r="K298" s="217" t="s">
        <v>127</v>
      </c>
      <c r="L298" s="222"/>
      <c r="M298" s="223" t="s">
        <v>19</v>
      </c>
      <c r="N298" s="224" t="s">
        <v>43</v>
      </c>
      <c r="O298" s="63"/>
      <c r="P298" s="196">
        <f>O298*H298</f>
        <v>0</v>
      </c>
      <c r="Q298" s="196">
        <v>0.00023</v>
      </c>
      <c r="R298" s="196">
        <f>Q298*H298</f>
        <v>0.016560000000000002</v>
      </c>
      <c r="S298" s="196">
        <v>0</v>
      </c>
      <c r="T298" s="197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98" t="s">
        <v>266</v>
      </c>
      <c r="AT298" s="198" t="s">
        <v>151</v>
      </c>
      <c r="AU298" s="198" t="s">
        <v>80</v>
      </c>
      <c r="AY298" s="16" t="s">
        <v>121</v>
      </c>
      <c r="BE298" s="199">
        <f>IF(N298="základní",J298,0)</f>
        <v>0</v>
      </c>
      <c r="BF298" s="199">
        <f>IF(N298="snížená",J298,0)</f>
        <v>0</v>
      </c>
      <c r="BG298" s="199">
        <f>IF(N298="zákl. přenesená",J298,0)</f>
        <v>0</v>
      </c>
      <c r="BH298" s="199">
        <f>IF(N298="sníž. přenesená",J298,0)</f>
        <v>0</v>
      </c>
      <c r="BI298" s="199">
        <f>IF(N298="nulová",J298,0)</f>
        <v>0</v>
      </c>
      <c r="BJ298" s="16" t="s">
        <v>78</v>
      </c>
      <c r="BK298" s="199">
        <f>ROUND(I298*H298,2)</f>
        <v>0</v>
      </c>
      <c r="BL298" s="16" t="s">
        <v>202</v>
      </c>
      <c r="BM298" s="198" t="s">
        <v>426</v>
      </c>
    </row>
    <row r="299" spans="1:47" s="2" customFormat="1" ht="19.2">
      <c r="A299" s="33"/>
      <c r="B299" s="34"/>
      <c r="C299" s="35"/>
      <c r="D299" s="200" t="s">
        <v>130</v>
      </c>
      <c r="E299" s="35"/>
      <c r="F299" s="201" t="s">
        <v>131</v>
      </c>
      <c r="G299" s="35"/>
      <c r="H299" s="35"/>
      <c r="I299" s="110"/>
      <c r="J299" s="35"/>
      <c r="K299" s="35"/>
      <c r="L299" s="38"/>
      <c r="M299" s="202"/>
      <c r="N299" s="203"/>
      <c r="O299" s="63"/>
      <c r="P299" s="63"/>
      <c r="Q299" s="63"/>
      <c r="R299" s="63"/>
      <c r="S299" s="63"/>
      <c r="T299" s="64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6" t="s">
        <v>130</v>
      </c>
      <c r="AU299" s="16" t="s">
        <v>80</v>
      </c>
    </row>
    <row r="300" spans="2:51" s="13" customFormat="1" ht="10.2">
      <c r="B300" s="204"/>
      <c r="C300" s="205"/>
      <c r="D300" s="200" t="s">
        <v>132</v>
      </c>
      <c r="E300" s="206" t="s">
        <v>19</v>
      </c>
      <c r="F300" s="207" t="s">
        <v>397</v>
      </c>
      <c r="G300" s="205"/>
      <c r="H300" s="208">
        <v>72</v>
      </c>
      <c r="I300" s="209"/>
      <c r="J300" s="205"/>
      <c r="K300" s="205"/>
      <c r="L300" s="210"/>
      <c r="M300" s="211"/>
      <c r="N300" s="212"/>
      <c r="O300" s="212"/>
      <c r="P300" s="212"/>
      <c r="Q300" s="212"/>
      <c r="R300" s="212"/>
      <c r="S300" s="212"/>
      <c r="T300" s="213"/>
      <c r="AT300" s="214" t="s">
        <v>132</v>
      </c>
      <c r="AU300" s="214" t="s">
        <v>80</v>
      </c>
      <c r="AV300" s="13" t="s">
        <v>80</v>
      </c>
      <c r="AW300" s="13" t="s">
        <v>33</v>
      </c>
      <c r="AX300" s="13" t="s">
        <v>78</v>
      </c>
      <c r="AY300" s="214" t="s">
        <v>121</v>
      </c>
    </row>
    <row r="301" spans="1:65" s="2" customFormat="1" ht="16.5" customHeight="1">
      <c r="A301" s="33"/>
      <c r="B301" s="34"/>
      <c r="C301" s="187" t="s">
        <v>427</v>
      </c>
      <c r="D301" s="187" t="s">
        <v>123</v>
      </c>
      <c r="E301" s="188" t="s">
        <v>428</v>
      </c>
      <c r="F301" s="189" t="s">
        <v>429</v>
      </c>
      <c r="G301" s="190" t="s">
        <v>205</v>
      </c>
      <c r="H301" s="191">
        <v>32</v>
      </c>
      <c r="I301" s="192"/>
      <c r="J301" s="193">
        <f>ROUND(I301*H301,2)</f>
        <v>0</v>
      </c>
      <c r="K301" s="189" t="s">
        <v>127</v>
      </c>
      <c r="L301" s="38"/>
      <c r="M301" s="194" t="s">
        <v>19</v>
      </c>
      <c r="N301" s="195" t="s">
        <v>43</v>
      </c>
      <c r="O301" s="63"/>
      <c r="P301" s="196">
        <f>O301*H301</f>
        <v>0</v>
      </c>
      <c r="Q301" s="196">
        <v>0.0005</v>
      </c>
      <c r="R301" s="196">
        <f>Q301*H301</f>
        <v>0.016</v>
      </c>
      <c r="S301" s="196">
        <v>0</v>
      </c>
      <c r="T301" s="197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98" t="s">
        <v>202</v>
      </c>
      <c r="AT301" s="198" t="s">
        <v>123</v>
      </c>
      <c r="AU301" s="198" t="s">
        <v>80</v>
      </c>
      <c r="AY301" s="16" t="s">
        <v>121</v>
      </c>
      <c r="BE301" s="199">
        <f>IF(N301="základní",J301,0)</f>
        <v>0</v>
      </c>
      <c r="BF301" s="199">
        <f>IF(N301="snížená",J301,0)</f>
        <v>0</v>
      </c>
      <c r="BG301" s="199">
        <f>IF(N301="zákl. přenesená",J301,0)</f>
        <v>0</v>
      </c>
      <c r="BH301" s="199">
        <f>IF(N301="sníž. přenesená",J301,0)</f>
        <v>0</v>
      </c>
      <c r="BI301" s="199">
        <f>IF(N301="nulová",J301,0)</f>
        <v>0</v>
      </c>
      <c r="BJ301" s="16" t="s">
        <v>78</v>
      </c>
      <c r="BK301" s="199">
        <f>ROUND(I301*H301,2)</f>
        <v>0</v>
      </c>
      <c r="BL301" s="16" t="s">
        <v>202</v>
      </c>
      <c r="BM301" s="198" t="s">
        <v>430</v>
      </c>
    </row>
    <row r="302" spans="1:47" s="2" customFormat="1" ht="19.2">
      <c r="A302" s="33"/>
      <c r="B302" s="34"/>
      <c r="C302" s="35"/>
      <c r="D302" s="200" t="s">
        <v>130</v>
      </c>
      <c r="E302" s="35"/>
      <c r="F302" s="201" t="s">
        <v>131</v>
      </c>
      <c r="G302" s="35"/>
      <c r="H302" s="35"/>
      <c r="I302" s="110"/>
      <c r="J302" s="35"/>
      <c r="K302" s="35"/>
      <c r="L302" s="38"/>
      <c r="M302" s="202"/>
      <c r="N302" s="203"/>
      <c r="O302" s="63"/>
      <c r="P302" s="63"/>
      <c r="Q302" s="63"/>
      <c r="R302" s="63"/>
      <c r="S302" s="63"/>
      <c r="T302" s="64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T302" s="16" t="s">
        <v>130</v>
      </c>
      <c r="AU302" s="16" t="s">
        <v>80</v>
      </c>
    </row>
    <row r="303" spans="2:51" s="13" customFormat="1" ht="10.2">
      <c r="B303" s="204"/>
      <c r="C303" s="205"/>
      <c r="D303" s="200" t="s">
        <v>132</v>
      </c>
      <c r="E303" s="206" t="s">
        <v>19</v>
      </c>
      <c r="F303" s="207" t="s">
        <v>266</v>
      </c>
      <c r="G303" s="205"/>
      <c r="H303" s="208">
        <v>32</v>
      </c>
      <c r="I303" s="209"/>
      <c r="J303" s="205"/>
      <c r="K303" s="205"/>
      <c r="L303" s="210"/>
      <c r="M303" s="211"/>
      <c r="N303" s="212"/>
      <c r="O303" s="212"/>
      <c r="P303" s="212"/>
      <c r="Q303" s="212"/>
      <c r="R303" s="212"/>
      <c r="S303" s="212"/>
      <c r="T303" s="213"/>
      <c r="AT303" s="214" t="s">
        <v>132</v>
      </c>
      <c r="AU303" s="214" t="s">
        <v>80</v>
      </c>
      <c r="AV303" s="13" t="s">
        <v>80</v>
      </c>
      <c r="AW303" s="13" t="s">
        <v>33</v>
      </c>
      <c r="AX303" s="13" t="s">
        <v>78</v>
      </c>
      <c r="AY303" s="214" t="s">
        <v>121</v>
      </c>
    </row>
    <row r="304" spans="1:65" s="2" customFormat="1" ht="16.5" customHeight="1">
      <c r="A304" s="33"/>
      <c r="B304" s="34"/>
      <c r="C304" s="215" t="s">
        <v>431</v>
      </c>
      <c r="D304" s="215" t="s">
        <v>151</v>
      </c>
      <c r="E304" s="216" t="s">
        <v>432</v>
      </c>
      <c r="F304" s="217" t="s">
        <v>433</v>
      </c>
      <c r="G304" s="218" t="s">
        <v>205</v>
      </c>
      <c r="H304" s="219">
        <v>32</v>
      </c>
      <c r="I304" s="220"/>
      <c r="J304" s="221">
        <f>ROUND(I304*H304,2)</f>
        <v>0</v>
      </c>
      <c r="K304" s="217" t="s">
        <v>127</v>
      </c>
      <c r="L304" s="222"/>
      <c r="M304" s="223" t="s">
        <v>19</v>
      </c>
      <c r="N304" s="224" t="s">
        <v>43</v>
      </c>
      <c r="O304" s="63"/>
      <c r="P304" s="196">
        <f>O304*H304</f>
        <v>0</v>
      </c>
      <c r="Q304" s="196">
        <v>0.00037</v>
      </c>
      <c r="R304" s="196">
        <f>Q304*H304</f>
        <v>0.01184</v>
      </c>
      <c r="S304" s="196">
        <v>0</v>
      </c>
      <c r="T304" s="197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98" t="s">
        <v>266</v>
      </c>
      <c r="AT304" s="198" t="s">
        <v>151</v>
      </c>
      <c r="AU304" s="198" t="s">
        <v>80</v>
      </c>
      <c r="AY304" s="16" t="s">
        <v>121</v>
      </c>
      <c r="BE304" s="199">
        <f>IF(N304="základní",J304,0)</f>
        <v>0</v>
      </c>
      <c r="BF304" s="199">
        <f>IF(N304="snížená",J304,0)</f>
        <v>0</v>
      </c>
      <c r="BG304" s="199">
        <f>IF(N304="zákl. přenesená",J304,0)</f>
        <v>0</v>
      </c>
      <c r="BH304" s="199">
        <f>IF(N304="sníž. přenesená",J304,0)</f>
        <v>0</v>
      </c>
      <c r="BI304" s="199">
        <f>IF(N304="nulová",J304,0)</f>
        <v>0</v>
      </c>
      <c r="BJ304" s="16" t="s">
        <v>78</v>
      </c>
      <c r="BK304" s="199">
        <f>ROUND(I304*H304,2)</f>
        <v>0</v>
      </c>
      <c r="BL304" s="16" t="s">
        <v>202</v>
      </c>
      <c r="BM304" s="198" t="s">
        <v>434</v>
      </c>
    </row>
    <row r="305" spans="1:47" s="2" customFormat="1" ht="19.2">
      <c r="A305" s="33"/>
      <c r="B305" s="34"/>
      <c r="C305" s="35"/>
      <c r="D305" s="200" t="s">
        <v>130</v>
      </c>
      <c r="E305" s="35"/>
      <c r="F305" s="201" t="s">
        <v>131</v>
      </c>
      <c r="G305" s="35"/>
      <c r="H305" s="35"/>
      <c r="I305" s="110"/>
      <c r="J305" s="35"/>
      <c r="K305" s="35"/>
      <c r="L305" s="38"/>
      <c r="M305" s="202"/>
      <c r="N305" s="203"/>
      <c r="O305" s="63"/>
      <c r="P305" s="63"/>
      <c r="Q305" s="63"/>
      <c r="R305" s="63"/>
      <c r="S305" s="63"/>
      <c r="T305" s="64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T305" s="16" t="s">
        <v>130</v>
      </c>
      <c r="AU305" s="16" t="s">
        <v>80</v>
      </c>
    </row>
    <row r="306" spans="2:51" s="13" customFormat="1" ht="10.2">
      <c r="B306" s="204"/>
      <c r="C306" s="205"/>
      <c r="D306" s="200" t="s">
        <v>132</v>
      </c>
      <c r="E306" s="206" t="s">
        <v>19</v>
      </c>
      <c r="F306" s="207" t="s">
        <v>266</v>
      </c>
      <c r="G306" s="205"/>
      <c r="H306" s="208">
        <v>32</v>
      </c>
      <c r="I306" s="209"/>
      <c r="J306" s="205"/>
      <c r="K306" s="205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132</v>
      </c>
      <c r="AU306" s="214" t="s">
        <v>80</v>
      </c>
      <c r="AV306" s="13" t="s">
        <v>80</v>
      </c>
      <c r="AW306" s="13" t="s">
        <v>33</v>
      </c>
      <c r="AX306" s="13" t="s">
        <v>78</v>
      </c>
      <c r="AY306" s="214" t="s">
        <v>121</v>
      </c>
    </row>
    <row r="307" spans="1:65" s="2" customFormat="1" ht="16.5" customHeight="1">
      <c r="A307" s="33"/>
      <c r="B307" s="34"/>
      <c r="C307" s="187" t="s">
        <v>301</v>
      </c>
      <c r="D307" s="187" t="s">
        <v>123</v>
      </c>
      <c r="E307" s="188" t="s">
        <v>435</v>
      </c>
      <c r="F307" s="189" t="s">
        <v>436</v>
      </c>
      <c r="G307" s="190" t="s">
        <v>205</v>
      </c>
      <c r="H307" s="191">
        <v>42</v>
      </c>
      <c r="I307" s="192"/>
      <c r="J307" s="193">
        <f>ROUND(I307*H307,2)</f>
        <v>0</v>
      </c>
      <c r="K307" s="189" t="s">
        <v>127</v>
      </c>
      <c r="L307" s="38"/>
      <c r="M307" s="194" t="s">
        <v>19</v>
      </c>
      <c r="N307" s="195" t="s">
        <v>43</v>
      </c>
      <c r="O307" s="63"/>
      <c r="P307" s="196">
        <f>O307*H307</f>
        <v>0</v>
      </c>
      <c r="Q307" s="196">
        <v>0.00065</v>
      </c>
      <c r="R307" s="196">
        <f>Q307*H307</f>
        <v>0.027299999999999998</v>
      </c>
      <c r="S307" s="196">
        <v>0</v>
      </c>
      <c r="T307" s="197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98" t="s">
        <v>202</v>
      </c>
      <c r="AT307" s="198" t="s">
        <v>123</v>
      </c>
      <c r="AU307" s="198" t="s">
        <v>80</v>
      </c>
      <c r="AY307" s="16" t="s">
        <v>121</v>
      </c>
      <c r="BE307" s="199">
        <f>IF(N307="základní",J307,0)</f>
        <v>0</v>
      </c>
      <c r="BF307" s="199">
        <f>IF(N307="snížená",J307,0)</f>
        <v>0</v>
      </c>
      <c r="BG307" s="199">
        <f>IF(N307="zákl. přenesená",J307,0)</f>
        <v>0</v>
      </c>
      <c r="BH307" s="199">
        <f>IF(N307="sníž. přenesená",J307,0)</f>
        <v>0</v>
      </c>
      <c r="BI307" s="199">
        <f>IF(N307="nulová",J307,0)</f>
        <v>0</v>
      </c>
      <c r="BJ307" s="16" t="s">
        <v>78</v>
      </c>
      <c r="BK307" s="199">
        <f>ROUND(I307*H307,2)</f>
        <v>0</v>
      </c>
      <c r="BL307" s="16" t="s">
        <v>202</v>
      </c>
      <c r="BM307" s="198" t="s">
        <v>437</v>
      </c>
    </row>
    <row r="308" spans="1:47" s="2" customFormat="1" ht="19.2">
      <c r="A308" s="33"/>
      <c r="B308" s="34"/>
      <c r="C308" s="35"/>
      <c r="D308" s="200" t="s">
        <v>130</v>
      </c>
      <c r="E308" s="35"/>
      <c r="F308" s="201" t="s">
        <v>131</v>
      </c>
      <c r="G308" s="35"/>
      <c r="H308" s="35"/>
      <c r="I308" s="110"/>
      <c r="J308" s="35"/>
      <c r="K308" s="35"/>
      <c r="L308" s="38"/>
      <c r="M308" s="202"/>
      <c r="N308" s="203"/>
      <c r="O308" s="63"/>
      <c r="P308" s="63"/>
      <c r="Q308" s="63"/>
      <c r="R308" s="63"/>
      <c r="S308" s="63"/>
      <c r="T308" s="64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T308" s="16" t="s">
        <v>130</v>
      </c>
      <c r="AU308" s="16" t="s">
        <v>80</v>
      </c>
    </row>
    <row r="309" spans="2:51" s="13" customFormat="1" ht="10.2">
      <c r="B309" s="204"/>
      <c r="C309" s="205"/>
      <c r="D309" s="200" t="s">
        <v>132</v>
      </c>
      <c r="E309" s="206" t="s">
        <v>19</v>
      </c>
      <c r="F309" s="207" t="s">
        <v>323</v>
      </c>
      <c r="G309" s="205"/>
      <c r="H309" s="208">
        <v>42</v>
      </c>
      <c r="I309" s="209"/>
      <c r="J309" s="205"/>
      <c r="K309" s="205"/>
      <c r="L309" s="210"/>
      <c r="M309" s="211"/>
      <c r="N309" s="212"/>
      <c r="O309" s="212"/>
      <c r="P309" s="212"/>
      <c r="Q309" s="212"/>
      <c r="R309" s="212"/>
      <c r="S309" s="212"/>
      <c r="T309" s="213"/>
      <c r="AT309" s="214" t="s">
        <v>132</v>
      </c>
      <c r="AU309" s="214" t="s">
        <v>80</v>
      </c>
      <c r="AV309" s="13" t="s">
        <v>80</v>
      </c>
      <c r="AW309" s="13" t="s">
        <v>33</v>
      </c>
      <c r="AX309" s="13" t="s">
        <v>78</v>
      </c>
      <c r="AY309" s="214" t="s">
        <v>121</v>
      </c>
    </row>
    <row r="310" spans="1:65" s="2" customFormat="1" ht="16.5" customHeight="1">
      <c r="A310" s="33"/>
      <c r="B310" s="34"/>
      <c r="C310" s="215" t="s">
        <v>438</v>
      </c>
      <c r="D310" s="215" t="s">
        <v>151</v>
      </c>
      <c r="E310" s="216" t="s">
        <v>439</v>
      </c>
      <c r="F310" s="217" t="s">
        <v>440</v>
      </c>
      <c r="G310" s="218" t="s">
        <v>205</v>
      </c>
      <c r="H310" s="219">
        <v>42</v>
      </c>
      <c r="I310" s="220"/>
      <c r="J310" s="221">
        <f>ROUND(I310*H310,2)</f>
        <v>0</v>
      </c>
      <c r="K310" s="217" t="s">
        <v>127</v>
      </c>
      <c r="L310" s="222"/>
      <c r="M310" s="223" t="s">
        <v>19</v>
      </c>
      <c r="N310" s="224" t="s">
        <v>43</v>
      </c>
      <c r="O310" s="63"/>
      <c r="P310" s="196">
        <f>O310*H310</f>
        <v>0</v>
      </c>
      <c r="Q310" s="196">
        <v>0.00058</v>
      </c>
      <c r="R310" s="196">
        <f>Q310*H310</f>
        <v>0.02436</v>
      </c>
      <c r="S310" s="196">
        <v>0</v>
      </c>
      <c r="T310" s="197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98" t="s">
        <v>266</v>
      </c>
      <c r="AT310" s="198" t="s">
        <v>151</v>
      </c>
      <c r="AU310" s="198" t="s">
        <v>80</v>
      </c>
      <c r="AY310" s="16" t="s">
        <v>121</v>
      </c>
      <c r="BE310" s="199">
        <f>IF(N310="základní",J310,0)</f>
        <v>0</v>
      </c>
      <c r="BF310" s="199">
        <f>IF(N310="snížená",J310,0)</f>
        <v>0</v>
      </c>
      <c r="BG310" s="199">
        <f>IF(N310="zákl. přenesená",J310,0)</f>
        <v>0</v>
      </c>
      <c r="BH310" s="199">
        <f>IF(N310="sníž. přenesená",J310,0)</f>
        <v>0</v>
      </c>
      <c r="BI310" s="199">
        <f>IF(N310="nulová",J310,0)</f>
        <v>0</v>
      </c>
      <c r="BJ310" s="16" t="s">
        <v>78</v>
      </c>
      <c r="BK310" s="199">
        <f>ROUND(I310*H310,2)</f>
        <v>0</v>
      </c>
      <c r="BL310" s="16" t="s">
        <v>202</v>
      </c>
      <c r="BM310" s="198" t="s">
        <v>441</v>
      </c>
    </row>
    <row r="311" spans="1:47" s="2" customFormat="1" ht="19.2">
      <c r="A311" s="33"/>
      <c r="B311" s="34"/>
      <c r="C311" s="35"/>
      <c r="D311" s="200" t="s">
        <v>130</v>
      </c>
      <c r="E311" s="35"/>
      <c r="F311" s="201" t="s">
        <v>131</v>
      </c>
      <c r="G311" s="35"/>
      <c r="H311" s="35"/>
      <c r="I311" s="110"/>
      <c r="J311" s="35"/>
      <c r="K311" s="35"/>
      <c r="L311" s="38"/>
      <c r="M311" s="202"/>
      <c r="N311" s="203"/>
      <c r="O311" s="63"/>
      <c r="P311" s="63"/>
      <c r="Q311" s="63"/>
      <c r="R311" s="63"/>
      <c r="S311" s="63"/>
      <c r="T311" s="64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T311" s="16" t="s">
        <v>130</v>
      </c>
      <c r="AU311" s="16" t="s">
        <v>80</v>
      </c>
    </row>
    <row r="312" spans="2:51" s="13" customFormat="1" ht="10.2">
      <c r="B312" s="204"/>
      <c r="C312" s="205"/>
      <c r="D312" s="200" t="s">
        <v>132</v>
      </c>
      <c r="E312" s="206" t="s">
        <v>19</v>
      </c>
      <c r="F312" s="207" t="s">
        <v>323</v>
      </c>
      <c r="G312" s="205"/>
      <c r="H312" s="208">
        <v>42</v>
      </c>
      <c r="I312" s="209"/>
      <c r="J312" s="205"/>
      <c r="K312" s="205"/>
      <c r="L312" s="210"/>
      <c r="M312" s="211"/>
      <c r="N312" s="212"/>
      <c r="O312" s="212"/>
      <c r="P312" s="212"/>
      <c r="Q312" s="212"/>
      <c r="R312" s="212"/>
      <c r="S312" s="212"/>
      <c r="T312" s="213"/>
      <c r="AT312" s="214" t="s">
        <v>132</v>
      </c>
      <c r="AU312" s="214" t="s">
        <v>80</v>
      </c>
      <c r="AV312" s="13" t="s">
        <v>80</v>
      </c>
      <c r="AW312" s="13" t="s">
        <v>33</v>
      </c>
      <c r="AX312" s="13" t="s">
        <v>78</v>
      </c>
      <c r="AY312" s="214" t="s">
        <v>121</v>
      </c>
    </row>
    <row r="313" spans="1:65" s="2" customFormat="1" ht="16.5" customHeight="1">
      <c r="A313" s="33"/>
      <c r="B313" s="34"/>
      <c r="C313" s="215" t="s">
        <v>442</v>
      </c>
      <c r="D313" s="215" t="s">
        <v>151</v>
      </c>
      <c r="E313" s="216" t="s">
        <v>443</v>
      </c>
      <c r="F313" s="217" t="s">
        <v>444</v>
      </c>
      <c r="G313" s="218" t="s">
        <v>205</v>
      </c>
      <c r="H313" s="219">
        <v>188</v>
      </c>
      <c r="I313" s="220"/>
      <c r="J313" s="221">
        <f>ROUND(I313*H313,2)</f>
        <v>0</v>
      </c>
      <c r="K313" s="217" t="s">
        <v>127</v>
      </c>
      <c r="L313" s="222"/>
      <c r="M313" s="223" t="s">
        <v>19</v>
      </c>
      <c r="N313" s="224" t="s">
        <v>43</v>
      </c>
      <c r="O313" s="63"/>
      <c r="P313" s="196">
        <f>O313*H313</f>
        <v>0</v>
      </c>
      <c r="Q313" s="196">
        <v>3E-05</v>
      </c>
      <c r="R313" s="196">
        <f>Q313*H313</f>
        <v>0.00564</v>
      </c>
      <c r="S313" s="196">
        <v>0</v>
      </c>
      <c r="T313" s="197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98" t="s">
        <v>266</v>
      </c>
      <c r="AT313" s="198" t="s">
        <v>151</v>
      </c>
      <c r="AU313" s="198" t="s">
        <v>80</v>
      </c>
      <c r="AY313" s="16" t="s">
        <v>121</v>
      </c>
      <c r="BE313" s="199">
        <f>IF(N313="základní",J313,0)</f>
        <v>0</v>
      </c>
      <c r="BF313" s="199">
        <f>IF(N313="snížená",J313,0)</f>
        <v>0</v>
      </c>
      <c r="BG313" s="199">
        <f>IF(N313="zákl. přenesená",J313,0)</f>
        <v>0</v>
      </c>
      <c r="BH313" s="199">
        <f>IF(N313="sníž. přenesená",J313,0)</f>
        <v>0</v>
      </c>
      <c r="BI313" s="199">
        <f>IF(N313="nulová",J313,0)</f>
        <v>0</v>
      </c>
      <c r="BJ313" s="16" t="s">
        <v>78</v>
      </c>
      <c r="BK313" s="199">
        <f>ROUND(I313*H313,2)</f>
        <v>0</v>
      </c>
      <c r="BL313" s="16" t="s">
        <v>202</v>
      </c>
      <c r="BM313" s="198" t="s">
        <v>445</v>
      </c>
    </row>
    <row r="314" spans="1:47" s="2" customFormat="1" ht="19.2">
      <c r="A314" s="33"/>
      <c r="B314" s="34"/>
      <c r="C314" s="35"/>
      <c r="D314" s="200" t="s">
        <v>130</v>
      </c>
      <c r="E314" s="35"/>
      <c r="F314" s="201" t="s">
        <v>131</v>
      </c>
      <c r="G314" s="35"/>
      <c r="H314" s="35"/>
      <c r="I314" s="110"/>
      <c r="J314" s="35"/>
      <c r="K314" s="35"/>
      <c r="L314" s="38"/>
      <c r="M314" s="202"/>
      <c r="N314" s="203"/>
      <c r="O314" s="63"/>
      <c r="P314" s="63"/>
      <c r="Q314" s="63"/>
      <c r="R314" s="63"/>
      <c r="S314" s="63"/>
      <c r="T314" s="64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T314" s="16" t="s">
        <v>130</v>
      </c>
      <c r="AU314" s="16" t="s">
        <v>80</v>
      </c>
    </row>
    <row r="315" spans="2:51" s="13" customFormat="1" ht="10.2">
      <c r="B315" s="204"/>
      <c r="C315" s="205"/>
      <c r="D315" s="200" t="s">
        <v>132</v>
      </c>
      <c r="E315" s="206" t="s">
        <v>19</v>
      </c>
      <c r="F315" s="207" t="s">
        <v>392</v>
      </c>
      <c r="G315" s="205"/>
      <c r="H315" s="208">
        <v>188</v>
      </c>
      <c r="I315" s="209"/>
      <c r="J315" s="205"/>
      <c r="K315" s="205"/>
      <c r="L315" s="210"/>
      <c r="M315" s="211"/>
      <c r="N315" s="212"/>
      <c r="O315" s="212"/>
      <c r="P315" s="212"/>
      <c r="Q315" s="212"/>
      <c r="R315" s="212"/>
      <c r="S315" s="212"/>
      <c r="T315" s="213"/>
      <c r="AT315" s="214" t="s">
        <v>132</v>
      </c>
      <c r="AU315" s="214" t="s">
        <v>80</v>
      </c>
      <c r="AV315" s="13" t="s">
        <v>80</v>
      </c>
      <c r="AW315" s="13" t="s">
        <v>33</v>
      </c>
      <c r="AX315" s="13" t="s">
        <v>78</v>
      </c>
      <c r="AY315" s="214" t="s">
        <v>121</v>
      </c>
    </row>
    <row r="316" spans="1:65" s="2" customFormat="1" ht="16.5" customHeight="1">
      <c r="A316" s="33"/>
      <c r="B316" s="34"/>
      <c r="C316" s="215" t="s">
        <v>446</v>
      </c>
      <c r="D316" s="215" t="s">
        <v>151</v>
      </c>
      <c r="E316" s="216" t="s">
        <v>447</v>
      </c>
      <c r="F316" s="217" t="s">
        <v>448</v>
      </c>
      <c r="G316" s="218" t="s">
        <v>205</v>
      </c>
      <c r="H316" s="219">
        <v>72</v>
      </c>
      <c r="I316" s="220"/>
      <c r="J316" s="221">
        <f>ROUND(I316*H316,2)</f>
        <v>0</v>
      </c>
      <c r="K316" s="217" t="s">
        <v>127</v>
      </c>
      <c r="L316" s="222"/>
      <c r="M316" s="223" t="s">
        <v>19</v>
      </c>
      <c r="N316" s="224" t="s">
        <v>43</v>
      </c>
      <c r="O316" s="63"/>
      <c r="P316" s="196">
        <f>O316*H316</f>
        <v>0</v>
      </c>
      <c r="Q316" s="196">
        <v>5E-05</v>
      </c>
      <c r="R316" s="196">
        <f>Q316*H316</f>
        <v>0.0036000000000000003</v>
      </c>
      <c r="S316" s="196">
        <v>0</v>
      </c>
      <c r="T316" s="197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98" t="s">
        <v>266</v>
      </c>
      <c r="AT316" s="198" t="s">
        <v>151</v>
      </c>
      <c r="AU316" s="198" t="s">
        <v>80</v>
      </c>
      <c r="AY316" s="16" t="s">
        <v>121</v>
      </c>
      <c r="BE316" s="199">
        <f>IF(N316="základní",J316,0)</f>
        <v>0</v>
      </c>
      <c r="BF316" s="199">
        <f>IF(N316="snížená",J316,0)</f>
        <v>0</v>
      </c>
      <c r="BG316" s="199">
        <f>IF(N316="zákl. přenesená",J316,0)</f>
        <v>0</v>
      </c>
      <c r="BH316" s="199">
        <f>IF(N316="sníž. přenesená",J316,0)</f>
        <v>0</v>
      </c>
      <c r="BI316" s="199">
        <f>IF(N316="nulová",J316,0)</f>
        <v>0</v>
      </c>
      <c r="BJ316" s="16" t="s">
        <v>78</v>
      </c>
      <c r="BK316" s="199">
        <f>ROUND(I316*H316,2)</f>
        <v>0</v>
      </c>
      <c r="BL316" s="16" t="s">
        <v>202</v>
      </c>
      <c r="BM316" s="198" t="s">
        <v>449</v>
      </c>
    </row>
    <row r="317" spans="1:47" s="2" customFormat="1" ht="19.2">
      <c r="A317" s="33"/>
      <c r="B317" s="34"/>
      <c r="C317" s="35"/>
      <c r="D317" s="200" t="s">
        <v>130</v>
      </c>
      <c r="E317" s="35"/>
      <c r="F317" s="201" t="s">
        <v>131</v>
      </c>
      <c r="G317" s="35"/>
      <c r="H317" s="35"/>
      <c r="I317" s="110"/>
      <c r="J317" s="35"/>
      <c r="K317" s="35"/>
      <c r="L317" s="38"/>
      <c r="M317" s="202"/>
      <c r="N317" s="203"/>
      <c r="O317" s="63"/>
      <c r="P317" s="63"/>
      <c r="Q317" s="63"/>
      <c r="R317" s="63"/>
      <c r="S317" s="63"/>
      <c r="T317" s="64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6" t="s">
        <v>130</v>
      </c>
      <c r="AU317" s="16" t="s">
        <v>80</v>
      </c>
    </row>
    <row r="318" spans="2:51" s="13" customFormat="1" ht="10.2">
      <c r="B318" s="204"/>
      <c r="C318" s="205"/>
      <c r="D318" s="200" t="s">
        <v>132</v>
      </c>
      <c r="E318" s="206" t="s">
        <v>19</v>
      </c>
      <c r="F318" s="207" t="s">
        <v>397</v>
      </c>
      <c r="G318" s="205"/>
      <c r="H318" s="208">
        <v>72</v>
      </c>
      <c r="I318" s="209"/>
      <c r="J318" s="205"/>
      <c r="K318" s="205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132</v>
      </c>
      <c r="AU318" s="214" t="s">
        <v>80</v>
      </c>
      <c r="AV318" s="13" t="s">
        <v>80</v>
      </c>
      <c r="AW318" s="13" t="s">
        <v>33</v>
      </c>
      <c r="AX318" s="13" t="s">
        <v>78</v>
      </c>
      <c r="AY318" s="214" t="s">
        <v>121</v>
      </c>
    </row>
    <row r="319" spans="1:65" s="2" customFormat="1" ht="16.5" customHeight="1">
      <c r="A319" s="33"/>
      <c r="B319" s="34"/>
      <c r="C319" s="215" t="s">
        <v>397</v>
      </c>
      <c r="D319" s="215" t="s">
        <v>151</v>
      </c>
      <c r="E319" s="216" t="s">
        <v>450</v>
      </c>
      <c r="F319" s="217" t="s">
        <v>451</v>
      </c>
      <c r="G319" s="218" t="s">
        <v>205</v>
      </c>
      <c r="H319" s="219">
        <v>32</v>
      </c>
      <c r="I319" s="220"/>
      <c r="J319" s="221">
        <f>ROUND(I319*H319,2)</f>
        <v>0</v>
      </c>
      <c r="K319" s="217" t="s">
        <v>127</v>
      </c>
      <c r="L319" s="222"/>
      <c r="M319" s="223" t="s">
        <v>19</v>
      </c>
      <c r="N319" s="224" t="s">
        <v>43</v>
      </c>
      <c r="O319" s="63"/>
      <c r="P319" s="196">
        <f>O319*H319</f>
        <v>0</v>
      </c>
      <c r="Q319" s="196">
        <v>0.00055</v>
      </c>
      <c r="R319" s="196">
        <f>Q319*H319</f>
        <v>0.0176</v>
      </c>
      <c r="S319" s="196">
        <v>0</v>
      </c>
      <c r="T319" s="197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98" t="s">
        <v>266</v>
      </c>
      <c r="AT319" s="198" t="s">
        <v>151</v>
      </c>
      <c r="AU319" s="198" t="s">
        <v>80</v>
      </c>
      <c r="AY319" s="16" t="s">
        <v>121</v>
      </c>
      <c r="BE319" s="199">
        <f>IF(N319="základní",J319,0)</f>
        <v>0</v>
      </c>
      <c r="BF319" s="199">
        <f>IF(N319="snížená",J319,0)</f>
        <v>0</v>
      </c>
      <c r="BG319" s="199">
        <f>IF(N319="zákl. přenesená",J319,0)</f>
        <v>0</v>
      </c>
      <c r="BH319" s="199">
        <f>IF(N319="sníž. přenesená",J319,0)</f>
        <v>0</v>
      </c>
      <c r="BI319" s="199">
        <f>IF(N319="nulová",J319,0)</f>
        <v>0</v>
      </c>
      <c r="BJ319" s="16" t="s">
        <v>78</v>
      </c>
      <c r="BK319" s="199">
        <f>ROUND(I319*H319,2)</f>
        <v>0</v>
      </c>
      <c r="BL319" s="16" t="s">
        <v>202</v>
      </c>
      <c r="BM319" s="198" t="s">
        <v>452</v>
      </c>
    </row>
    <row r="320" spans="1:47" s="2" customFormat="1" ht="19.2">
      <c r="A320" s="33"/>
      <c r="B320" s="34"/>
      <c r="C320" s="35"/>
      <c r="D320" s="200" t="s">
        <v>130</v>
      </c>
      <c r="E320" s="35"/>
      <c r="F320" s="201" t="s">
        <v>131</v>
      </c>
      <c r="G320" s="35"/>
      <c r="H320" s="35"/>
      <c r="I320" s="110"/>
      <c r="J320" s="35"/>
      <c r="K320" s="35"/>
      <c r="L320" s="38"/>
      <c r="M320" s="202"/>
      <c r="N320" s="203"/>
      <c r="O320" s="63"/>
      <c r="P320" s="63"/>
      <c r="Q320" s="63"/>
      <c r="R320" s="63"/>
      <c r="S320" s="63"/>
      <c r="T320" s="64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T320" s="16" t="s">
        <v>130</v>
      </c>
      <c r="AU320" s="16" t="s">
        <v>80</v>
      </c>
    </row>
    <row r="321" spans="2:51" s="13" customFormat="1" ht="10.2">
      <c r="B321" s="204"/>
      <c r="C321" s="205"/>
      <c r="D321" s="200" t="s">
        <v>132</v>
      </c>
      <c r="E321" s="206" t="s">
        <v>19</v>
      </c>
      <c r="F321" s="207" t="s">
        <v>266</v>
      </c>
      <c r="G321" s="205"/>
      <c r="H321" s="208">
        <v>32</v>
      </c>
      <c r="I321" s="209"/>
      <c r="J321" s="205"/>
      <c r="K321" s="205"/>
      <c r="L321" s="210"/>
      <c r="M321" s="211"/>
      <c r="N321" s="212"/>
      <c r="O321" s="212"/>
      <c r="P321" s="212"/>
      <c r="Q321" s="212"/>
      <c r="R321" s="212"/>
      <c r="S321" s="212"/>
      <c r="T321" s="213"/>
      <c r="AT321" s="214" t="s">
        <v>132</v>
      </c>
      <c r="AU321" s="214" t="s">
        <v>80</v>
      </c>
      <c r="AV321" s="13" t="s">
        <v>80</v>
      </c>
      <c r="AW321" s="13" t="s">
        <v>33</v>
      </c>
      <c r="AX321" s="13" t="s">
        <v>78</v>
      </c>
      <c r="AY321" s="214" t="s">
        <v>121</v>
      </c>
    </row>
    <row r="322" spans="1:65" s="2" customFormat="1" ht="16.5" customHeight="1">
      <c r="A322" s="33"/>
      <c r="B322" s="34"/>
      <c r="C322" s="215" t="s">
        <v>453</v>
      </c>
      <c r="D322" s="215" t="s">
        <v>151</v>
      </c>
      <c r="E322" s="216" t="s">
        <v>454</v>
      </c>
      <c r="F322" s="217" t="s">
        <v>455</v>
      </c>
      <c r="G322" s="218" t="s">
        <v>205</v>
      </c>
      <c r="H322" s="219">
        <v>42</v>
      </c>
      <c r="I322" s="220"/>
      <c r="J322" s="221">
        <f>ROUND(I322*H322,2)</f>
        <v>0</v>
      </c>
      <c r="K322" s="217" t="s">
        <v>127</v>
      </c>
      <c r="L322" s="222"/>
      <c r="M322" s="223" t="s">
        <v>19</v>
      </c>
      <c r="N322" s="224" t="s">
        <v>43</v>
      </c>
      <c r="O322" s="63"/>
      <c r="P322" s="196">
        <f>O322*H322</f>
        <v>0</v>
      </c>
      <c r="Q322" s="196">
        <v>6E-05</v>
      </c>
      <c r="R322" s="196">
        <f>Q322*H322</f>
        <v>0.00252</v>
      </c>
      <c r="S322" s="196">
        <v>0</v>
      </c>
      <c r="T322" s="197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98" t="s">
        <v>266</v>
      </c>
      <c r="AT322" s="198" t="s">
        <v>151</v>
      </c>
      <c r="AU322" s="198" t="s">
        <v>80</v>
      </c>
      <c r="AY322" s="16" t="s">
        <v>121</v>
      </c>
      <c r="BE322" s="199">
        <f>IF(N322="základní",J322,0)</f>
        <v>0</v>
      </c>
      <c r="BF322" s="199">
        <f>IF(N322="snížená",J322,0)</f>
        <v>0</v>
      </c>
      <c r="BG322" s="199">
        <f>IF(N322="zákl. přenesená",J322,0)</f>
        <v>0</v>
      </c>
      <c r="BH322" s="199">
        <f>IF(N322="sníž. přenesená",J322,0)</f>
        <v>0</v>
      </c>
      <c r="BI322" s="199">
        <f>IF(N322="nulová",J322,0)</f>
        <v>0</v>
      </c>
      <c r="BJ322" s="16" t="s">
        <v>78</v>
      </c>
      <c r="BK322" s="199">
        <f>ROUND(I322*H322,2)</f>
        <v>0</v>
      </c>
      <c r="BL322" s="16" t="s">
        <v>202</v>
      </c>
      <c r="BM322" s="198" t="s">
        <v>456</v>
      </c>
    </row>
    <row r="323" spans="1:47" s="2" customFormat="1" ht="19.2">
      <c r="A323" s="33"/>
      <c r="B323" s="34"/>
      <c r="C323" s="35"/>
      <c r="D323" s="200" t="s">
        <v>130</v>
      </c>
      <c r="E323" s="35"/>
      <c r="F323" s="201" t="s">
        <v>131</v>
      </c>
      <c r="G323" s="35"/>
      <c r="H323" s="35"/>
      <c r="I323" s="110"/>
      <c r="J323" s="35"/>
      <c r="K323" s="35"/>
      <c r="L323" s="38"/>
      <c r="M323" s="202"/>
      <c r="N323" s="203"/>
      <c r="O323" s="63"/>
      <c r="P323" s="63"/>
      <c r="Q323" s="63"/>
      <c r="R323" s="63"/>
      <c r="S323" s="63"/>
      <c r="T323" s="64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T323" s="16" t="s">
        <v>130</v>
      </c>
      <c r="AU323" s="16" t="s">
        <v>80</v>
      </c>
    </row>
    <row r="324" spans="2:51" s="13" customFormat="1" ht="10.2">
      <c r="B324" s="204"/>
      <c r="C324" s="205"/>
      <c r="D324" s="200" t="s">
        <v>132</v>
      </c>
      <c r="E324" s="206" t="s">
        <v>19</v>
      </c>
      <c r="F324" s="207" t="s">
        <v>323</v>
      </c>
      <c r="G324" s="205"/>
      <c r="H324" s="208">
        <v>42</v>
      </c>
      <c r="I324" s="209"/>
      <c r="J324" s="205"/>
      <c r="K324" s="205"/>
      <c r="L324" s="210"/>
      <c r="M324" s="211"/>
      <c r="N324" s="212"/>
      <c r="O324" s="212"/>
      <c r="P324" s="212"/>
      <c r="Q324" s="212"/>
      <c r="R324" s="212"/>
      <c r="S324" s="212"/>
      <c r="T324" s="213"/>
      <c r="AT324" s="214" t="s">
        <v>132</v>
      </c>
      <c r="AU324" s="214" t="s">
        <v>80</v>
      </c>
      <c r="AV324" s="13" t="s">
        <v>80</v>
      </c>
      <c r="AW324" s="13" t="s">
        <v>33</v>
      </c>
      <c r="AX324" s="13" t="s">
        <v>78</v>
      </c>
      <c r="AY324" s="214" t="s">
        <v>121</v>
      </c>
    </row>
    <row r="325" spans="1:65" s="2" customFormat="1" ht="16.5" customHeight="1">
      <c r="A325" s="33"/>
      <c r="B325" s="34"/>
      <c r="C325" s="187" t="s">
        <v>457</v>
      </c>
      <c r="D325" s="187" t="s">
        <v>123</v>
      </c>
      <c r="E325" s="188" t="s">
        <v>458</v>
      </c>
      <c r="F325" s="189" t="s">
        <v>459</v>
      </c>
      <c r="G325" s="190" t="s">
        <v>205</v>
      </c>
      <c r="H325" s="191">
        <v>20</v>
      </c>
      <c r="I325" s="192"/>
      <c r="J325" s="193">
        <f>ROUND(I325*H325,2)</f>
        <v>0</v>
      </c>
      <c r="K325" s="189" t="s">
        <v>127</v>
      </c>
      <c r="L325" s="38"/>
      <c r="M325" s="194" t="s">
        <v>19</v>
      </c>
      <c r="N325" s="195" t="s">
        <v>43</v>
      </c>
      <c r="O325" s="63"/>
      <c r="P325" s="196">
        <f>O325*H325</f>
        <v>0</v>
      </c>
      <c r="Q325" s="196">
        <v>0.00018</v>
      </c>
      <c r="R325" s="196">
        <f>Q325*H325</f>
        <v>0.0036000000000000003</v>
      </c>
      <c r="S325" s="196">
        <v>0</v>
      </c>
      <c r="T325" s="197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98" t="s">
        <v>202</v>
      </c>
      <c r="AT325" s="198" t="s">
        <v>123</v>
      </c>
      <c r="AU325" s="198" t="s">
        <v>80</v>
      </c>
      <c r="AY325" s="16" t="s">
        <v>121</v>
      </c>
      <c r="BE325" s="199">
        <f>IF(N325="základní",J325,0)</f>
        <v>0</v>
      </c>
      <c r="BF325" s="199">
        <f>IF(N325="snížená",J325,0)</f>
        <v>0</v>
      </c>
      <c r="BG325" s="199">
        <f>IF(N325="zákl. přenesená",J325,0)</f>
        <v>0</v>
      </c>
      <c r="BH325" s="199">
        <f>IF(N325="sníž. přenesená",J325,0)</f>
        <v>0</v>
      </c>
      <c r="BI325" s="199">
        <f>IF(N325="nulová",J325,0)</f>
        <v>0</v>
      </c>
      <c r="BJ325" s="16" t="s">
        <v>78</v>
      </c>
      <c r="BK325" s="199">
        <f>ROUND(I325*H325,2)</f>
        <v>0</v>
      </c>
      <c r="BL325" s="16" t="s">
        <v>202</v>
      </c>
      <c r="BM325" s="198" t="s">
        <v>460</v>
      </c>
    </row>
    <row r="326" spans="1:47" s="2" customFormat="1" ht="19.2">
      <c r="A326" s="33"/>
      <c r="B326" s="34"/>
      <c r="C326" s="35"/>
      <c r="D326" s="200" t="s">
        <v>130</v>
      </c>
      <c r="E326" s="35"/>
      <c r="F326" s="201" t="s">
        <v>131</v>
      </c>
      <c r="G326" s="35"/>
      <c r="H326" s="35"/>
      <c r="I326" s="110"/>
      <c r="J326" s="35"/>
      <c r="K326" s="35"/>
      <c r="L326" s="38"/>
      <c r="M326" s="202"/>
      <c r="N326" s="203"/>
      <c r="O326" s="63"/>
      <c r="P326" s="63"/>
      <c r="Q326" s="63"/>
      <c r="R326" s="63"/>
      <c r="S326" s="63"/>
      <c r="T326" s="64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T326" s="16" t="s">
        <v>130</v>
      </c>
      <c r="AU326" s="16" t="s">
        <v>80</v>
      </c>
    </row>
    <row r="327" spans="2:51" s="13" customFormat="1" ht="10.2">
      <c r="B327" s="204"/>
      <c r="C327" s="205"/>
      <c r="D327" s="200" t="s">
        <v>132</v>
      </c>
      <c r="E327" s="206" t="s">
        <v>19</v>
      </c>
      <c r="F327" s="207" t="s">
        <v>225</v>
      </c>
      <c r="G327" s="205"/>
      <c r="H327" s="208">
        <v>20</v>
      </c>
      <c r="I327" s="209"/>
      <c r="J327" s="205"/>
      <c r="K327" s="205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132</v>
      </c>
      <c r="AU327" s="214" t="s">
        <v>80</v>
      </c>
      <c r="AV327" s="13" t="s">
        <v>80</v>
      </c>
      <c r="AW327" s="13" t="s">
        <v>33</v>
      </c>
      <c r="AX327" s="13" t="s">
        <v>78</v>
      </c>
      <c r="AY327" s="214" t="s">
        <v>121</v>
      </c>
    </row>
    <row r="328" spans="1:65" s="2" customFormat="1" ht="16.5" customHeight="1">
      <c r="A328" s="33"/>
      <c r="B328" s="34"/>
      <c r="C328" s="187" t="s">
        <v>461</v>
      </c>
      <c r="D328" s="187" t="s">
        <v>123</v>
      </c>
      <c r="E328" s="188" t="s">
        <v>462</v>
      </c>
      <c r="F328" s="189" t="s">
        <v>463</v>
      </c>
      <c r="G328" s="190" t="s">
        <v>205</v>
      </c>
      <c r="H328" s="191">
        <v>8</v>
      </c>
      <c r="I328" s="192"/>
      <c r="J328" s="193">
        <f>ROUND(I328*H328,2)</f>
        <v>0</v>
      </c>
      <c r="K328" s="189" t="s">
        <v>127</v>
      </c>
      <c r="L328" s="38"/>
      <c r="M328" s="194" t="s">
        <v>19</v>
      </c>
      <c r="N328" s="195" t="s">
        <v>43</v>
      </c>
      <c r="O328" s="63"/>
      <c r="P328" s="196">
        <f>O328*H328</f>
        <v>0</v>
      </c>
      <c r="Q328" s="196">
        <v>0.00021</v>
      </c>
      <c r="R328" s="196">
        <f>Q328*H328</f>
        <v>0.00168</v>
      </c>
      <c r="S328" s="196">
        <v>0</v>
      </c>
      <c r="T328" s="197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98" t="s">
        <v>202</v>
      </c>
      <c r="AT328" s="198" t="s">
        <v>123</v>
      </c>
      <c r="AU328" s="198" t="s">
        <v>80</v>
      </c>
      <c r="AY328" s="16" t="s">
        <v>121</v>
      </c>
      <c r="BE328" s="199">
        <f>IF(N328="základní",J328,0)</f>
        <v>0</v>
      </c>
      <c r="BF328" s="199">
        <f>IF(N328="snížená",J328,0)</f>
        <v>0</v>
      </c>
      <c r="BG328" s="199">
        <f>IF(N328="zákl. přenesená",J328,0)</f>
        <v>0</v>
      </c>
      <c r="BH328" s="199">
        <f>IF(N328="sníž. přenesená",J328,0)</f>
        <v>0</v>
      </c>
      <c r="BI328" s="199">
        <f>IF(N328="nulová",J328,0)</f>
        <v>0</v>
      </c>
      <c r="BJ328" s="16" t="s">
        <v>78</v>
      </c>
      <c r="BK328" s="199">
        <f>ROUND(I328*H328,2)</f>
        <v>0</v>
      </c>
      <c r="BL328" s="16" t="s">
        <v>202</v>
      </c>
      <c r="BM328" s="198" t="s">
        <v>464</v>
      </c>
    </row>
    <row r="329" spans="1:47" s="2" customFormat="1" ht="19.2">
      <c r="A329" s="33"/>
      <c r="B329" s="34"/>
      <c r="C329" s="35"/>
      <c r="D329" s="200" t="s">
        <v>130</v>
      </c>
      <c r="E329" s="35"/>
      <c r="F329" s="201" t="s">
        <v>131</v>
      </c>
      <c r="G329" s="35"/>
      <c r="H329" s="35"/>
      <c r="I329" s="110"/>
      <c r="J329" s="35"/>
      <c r="K329" s="35"/>
      <c r="L329" s="38"/>
      <c r="M329" s="202"/>
      <c r="N329" s="203"/>
      <c r="O329" s="63"/>
      <c r="P329" s="63"/>
      <c r="Q329" s="63"/>
      <c r="R329" s="63"/>
      <c r="S329" s="63"/>
      <c r="T329" s="64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T329" s="16" t="s">
        <v>130</v>
      </c>
      <c r="AU329" s="16" t="s">
        <v>80</v>
      </c>
    </row>
    <row r="330" spans="2:51" s="13" customFormat="1" ht="10.2">
      <c r="B330" s="204"/>
      <c r="C330" s="205"/>
      <c r="D330" s="200" t="s">
        <v>132</v>
      </c>
      <c r="E330" s="206" t="s">
        <v>19</v>
      </c>
      <c r="F330" s="207" t="s">
        <v>155</v>
      </c>
      <c r="G330" s="205"/>
      <c r="H330" s="208">
        <v>8</v>
      </c>
      <c r="I330" s="209"/>
      <c r="J330" s="205"/>
      <c r="K330" s="205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132</v>
      </c>
      <c r="AU330" s="214" t="s">
        <v>80</v>
      </c>
      <c r="AV330" s="13" t="s">
        <v>80</v>
      </c>
      <c r="AW330" s="13" t="s">
        <v>33</v>
      </c>
      <c r="AX330" s="13" t="s">
        <v>78</v>
      </c>
      <c r="AY330" s="214" t="s">
        <v>121</v>
      </c>
    </row>
    <row r="331" spans="1:65" s="2" customFormat="1" ht="16.5" customHeight="1">
      <c r="A331" s="33"/>
      <c r="B331" s="34"/>
      <c r="C331" s="187" t="s">
        <v>465</v>
      </c>
      <c r="D331" s="187" t="s">
        <v>123</v>
      </c>
      <c r="E331" s="188" t="s">
        <v>466</v>
      </c>
      <c r="F331" s="189" t="s">
        <v>467</v>
      </c>
      <c r="G331" s="190" t="s">
        <v>205</v>
      </c>
      <c r="H331" s="191">
        <v>20</v>
      </c>
      <c r="I331" s="192"/>
      <c r="J331" s="193">
        <f>ROUND(I331*H331,2)</f>
        <v>0</v>
      </c>
      <c r="K331" s="189" t="s">
        <v>127</v>
      </c>
      <c r="L331" s="38"/>
      <c r="M331" s="194" t="s">
        <v>19</v>
      </c>
      <c r="N331" s="195" t="s">
        <v>43</v>
      </c>
      <c r="O331" s="63"/>
      <c r="P331" s="196">
        <f>O331*H331</f>
        <v>0</v>
      </c>
      <c r="Q331" s="196">
        <v>0.00026</v>
      </c>
      <c r="R331" s="196">
        <f>Q331*H331</f>
        <v>0.0052</v>
      </c>
      <c r="S331" s="196">
        <v>0</v>
      </c>
      <c r="T331" s="197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98" t="s">
        <v>202</v>
      </c>
      <c r="AT331" s="198" t="s">
        <v>123</v>
      </c>
      <c r="AU331" s="198" t="s">
        <v>80</v>
      </c>
      <c r="AY331" s="16" t="s">
        <v>121</v>
      </c>
      <c r="BE331" s="199">
        <f>IF(N331="základní",J331,0)</f>
        <v>0</v>
      </c>
      <c r="BF331" s="199">
        <f>IF(N331="snížená",J331,0)</f>
        <v>0</v>
      </c>
      <c r="BG331" s="199">
        <f>IF(N331="zákl. přenesená",J331,0)</f>
        <v>0</v>
      </c>
      <c r="BH331" s="199">
        <f>IF(N331="sníž. přenesená",J331,0)</f>
        <v>0</v>
      </c>
      <c r="BI331" s="199">
        <f>IF(N331="nulová",J331,0)</f>
        <v>0</v>
      </c>
      <c r="BJ331" s="16" t="s">
        <v>78</v>
      </c>
      <c r="BK331" s="199">
        <f>ROUND(I331*H331,2)</f>
        <v>0</v>
      </c>
      <c r="BL331" s="16" t="s">
        <v>202</v>
      </c>
      <c r="BM331" s="198" t="s">
        <v>468</v>
      </c>
    </row>
    <row r="332" spans="1:47" s="2" customFormat="1" ht="19.2">
      <c r="A332" s="33"/>
      <c r="B332" s="34"/>
      <c r="C332" s="35"/>
      <c r="D332" s="200" t="s">
        <v>130</v>
      </c>
      <c r="E332" s="35"/>
      <c r="F332" s="201" t="s">
        <v>131</v>
      </c>
      <c r="G332" s="35"/>
      <c r="H332" s="35"/>
      <c r="I332" s="110"/>
      <c r="J332" s="35"/>
      <c r="K332" s="35"/>
      <c r="L332" s="38"/>
      <c r="M332" s="202"/>
      <c r="N332" s="203"/>
      <c r="O332" s="63"/>
      <c r="P332" s="63"/>
      <c r="Q332" s="63"/>
      <c r="R332" s="63"/>
      <c r="S332" s="63"/>
      <c r="T332" s="64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T332" s="16" t="s">
        <v>130</v>
      </c>
      <c r="AU332" s="16" t="s">
        <v>80</v>
      </c>
    </row>
    <row r="333" spans="2:51" s="13" customFormat="1" ht="10.2">
      <c r="B333" s="204"/>
      <c r="C333" s="205"/>
      <c r="D333" s="200" t="s">
        <v>132</v>
      </c>
      <c r="E333" s="206" t="s">
        <v>19</v>
      </c>
      <c r="F333" s="207" t="s">
        <v>225</v>
      </c>
      <c r="G333" s="205"/>
      <c r="H333" s="208">
        <v>20</v>
      </c>
      <c r="I333" s="209"/>
      <c r="J333" s="205"/>
      <c r="K333" s="205"/>
      <c r="L333" s="210"/>
      <c r="M333" s="211"/>
      <c r="N333" s="212"/>
      <c r="O333" s="212"/>
      <c r="P333" s="212"/>
      <c r="Q333" s="212"/>
      <c r="R333" s="212"/>
      <c r="S333" s="212"/>
      <c r="T333" s="213"/>
      <c r="AT333" s="214" t="s">
        <v>132</v>
      </c>
      <c r="AU333" s="214" t="s">
        <v>80</v>
      </c>
      <c r="AV333" s="13" t="s">
        <v>80</v>
      </c>
      <c r="AW333" s="13" t="s">
        <v>33</v>
      </c>
      <c r="AX333" s="13" t="s">
        <v>78</v>
      </c>
      <c r="AY333" s="214" t="s">
        <v>121</v>
      </c>
    </row>
    <row r="334" spans="1:65" s="2" customFormat="1" ht="16.5" customHeight="1">
      <c r="A334" s="33"/>
      <c r="B334" s="34"/>
      <c r="C334" s="187" t="s">
        <v>469</v>
      </c>
      <c r="D334" s="187" t="s">
        <v>123</v>
      </c>
      <c r="E334" s="188" t="s">
        <v>470</v>
      </c>
      <c r="F334" s="189" t="s">
        <v>471</v>
      </c>
      <c r="G334" s="190" t="s">
        <v>205</v>
      </c>
      <c r="H334" s="191">
        <v>20</v>
      </c>
      <c r="I334" s="192"/>
      <c r="J334" s="193">
        <f>ROUND(I334*H334,2)</f>
        <v>0</v>
      </c>
      <c r="K334" s="189" t="s">
        <v>127</v>
      </c>
      <c r="L334" s="38"/>
      <c r="M334" s="194" t="s">
        <v>19</v>
      </c>
      <c r="N334" s="195" t="s">
        <v>43</v>
      </c>
      <c r="O334" s="63"/>
      <c r="P334" s="196">
        <f>O334*H334</f>
        <v>0</v>
      </c>
      <c r="Q334" s="196">
        <v>0.00029</v>
      </c>
      <c r="R334" s="196">
        <f>Q334*H334</f>
        <v>0.0058</v>
      </c>
      <c r="S334" s="196">
        <v>0</v>
      </c>
      <c r="T334" s="197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98" t="s">
        <v>202</v>
      </c>
      <c r="AT334" s="198" t="s">
        <v>123</v>
      </c>
      <c r="AU334" s="198" t="s">
        <v>80</v>
      </c>
      <c r="AY334" s="16" t="s">
        <v>121</v>
      </c>
      <c r="BE334" s="199">
        <f>IF(N334="základní",J334,0)</f>
        <v>0</v>
      </c>
      <c r="BF334" s="199">
        <f>IF(N334="snížená",J334,0)</f>
        <v>0</v>
      </c>
      <c r="BG334" s="199">
        <f>IF(N334="zákl. přenesená",J334,0)</f>
        <v>0</v>
      </c>
      <c r="BH334" s="199">
        <f>IF(N334="sníž. přenesená",J334,0)</f>
        <v>0</v>
      </c>
      <c r="BI334" s="199">
        <f>IF(N334="nulová",J334,0)</f>
        <v>0</v>
      </c>
      <c r="BJ334" s="16" t="s">
        <v>78</v>
      </c>
      <c r="BK334" s="199">
        <f>ROUND(I334*H334,2)</f>
        <v>0</v>
      </c>
      <c r="BL334" s="16" t="s">
        <v>202</v>
      </c>
      <c r="BM334" s="198" t="s">
        <v>472</v>
      </c>
    </row>
    <row r="335" spans="1:47" s="2" customFormat="1" ht="19.2">
      <c r="A335" s="33"/>
      <c r="B335" s="34"/>
      <c r="C335" s="35"/>
      <c r="D335" s="200" t="s">
        <v>130</v>
      </c>
      <c r="E335" s="35"/>
      <c r="F335" s="201" t="s">
        <v>131</v>
      </c>
      <c r="G335" s="35"/>
      <c r="H335" s="35"/>
      <c r="I335" s="110"/>
      <c r="J335" s="35"/>
      <c r="K335" s="35"/>
      <c r="L335" s="38"/>
      <c r="M335" s="202"/>
      <c r="N335" s="203"/>
      <c r="O335" s="63"/>
      <c r="P335" s="63"/>
      <c r="Q335" s="63"/>
      <c r="R335" s="63"/>
      <c r="S335" s="63"/>
      <c r="T335" s="64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T335" s="16" t="s">
        <v>130</v>
      </c>
      <c r="AU335" s="16" t="s">
        <v>80</v>
      </c>
    </row>
    <row r="336" spans="2:51" s="13" customFormat="1" ht="10.2">
      <c r="B336" s="204"/>
      <c r="C336" s="205"/>
      <c r="D336" s="200" t="s">
        <v>132</v>
      </c>
      <c r="E336" s="206" t="s">
        <v>19</v>
      </c>
      <c r="F336" s="207" t="s">
        <v>225</v>
      </c>
      <c r="G336" s="205"/>
      <c r="H336" s="208">
        <v>20</v>
      </c>
      <c r="I336" s="209"/>
      <c r="J336" s="205"/>
      <c r="K336" s="205"/>
      <c r="L336" s="210"/>
      <c r="M336" s="211"/>
      <c r="N336" s="212"/>
      <c r="O336" s="212"/>
      <c r="P336" s="212"/>
      <c r="Q336" s="212"/>
      <c r="R336" s="212"/>
      <c r="S336" s="212"/>
      <c r="T336" s="213"/>
      <c r="AT336" s="214" t="s">
        <v>132</v>
      </c>
      <c r="AU336" s="214" t="s">
        <v>80</v>
      </c>
      <c r="AV336" s="13" t="s">
        <v>80</v>
      </c>
      <c r="AW336" s="13" t="s">
        <v>33</v>
      </c>
      <c r="AX336" s="13" t="s">
        <v>78</v>
      </c>
      <c r="AY336" s="214" t="s">
        <v>121</v>
      </c>
    </row>
    <row r="337" spans="1:65" s="2" customFormat="1" ht="16.5" customHeight="1">
      <c r="A337" s="33"/>
      <c r="B337" s="34"/>
      <c r="C337" s="187" t="s">
        <v>473</v>
      </c>
      <c r="D337" s="187" t="s">
        <v>123</v>
      </c>
      <c r="E337" s="188" t="s">
        <v>474</v>
      </c>
      <c r="F337" s="189" t="s">
        <v>475</v>
      </c>
      <c r="G337" s="190" t="s">
        <v>162</v>
      </c>
      <c r="H337" s="191">
        <v>49</v>
      </c>
      <c r="I337" s="192"/>
      <c r="J337" s="193">
        <f>ROUND(I337*H337,2)</f>
        <v>0</v>
      </c>
      <c r="K337" s="189" t="s">
        <v>127</v>
      </c>
      <c r="L337" s="38"/>
      <c r="M337" s="194" t="s">
        <v>19</v>
      </c>
      <c r="N337" s="195" t="s">
        <v>43</v>
      </c>
      <c r="O337" s="63"/>
      <c r="P337" s="196">
        <f>O337*H337</f>
        <v>0</v>
      </c>
      <c r="Q337" s="196">
        <v>0.00013</v>
      </c>
      <c r="R337" s="196">
        <f>Q337*H337</f>
        <v>0.00637</v>
      </c>
      <c r="S337" s="196">
        <v>0</v>
      </c>
      <c r="T337" s="197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98" t="s">
        <v>202</v>
      </c>
      <c r="AT337" s="198" t="s">
        <v>123</v>
      </c>
      <c r="AU337" s="198" t="s">
        <v>80</v>
      </c>
      <c r="AY337" s="16" t="s">
        <v>121</v>
      </c>
      <c r="BE337" s="199">
        <f>IF(N337="základní",J337,0)</f>
        <v>0</v>
      </c>
      <c r="BF337" s="199">
        <f>IF(N337="snížená",J337,0)</f>
        <v>0</v>
      </c>
      <c r="BG337" s="199">
        <f>IF(N337="zákl. přenesená",J337,0)</f>
        <v>0</v>
      </c>
      <c r="BH337" s="199">
        <f>IF(N337="sníž. přenesená",J337,0)</f>
        <v>0</v>
      </c>
      <c r="BI337" s="199">
        <f>IF(N337="nulová",J337,0)</f>
        <v>0</v>
      </c>
      <c r="BJ337" s="16" t="s">
        <v>78</v>
      </c>
      <c r="BK337" s="199">
        <f>ROUND(I337*H337,2)</f>
        <v>0</v>
      </c>
      <c r="BL337" s="16" t="s">
        <v>202</v>
      </c>
      <c r="BM337" s="198" t="s">
        <v>476</v>
      </c>
    </row>
    <row r="338" spans="1:47" s="2" customFormat="1" ht="19.2">
      <c r="A338" s="33"/>
      <c r="B338" s="34"/>
      <c r="C338" s="35"/>
      <c r="D338" s="200" t="s">
        <v>130</v>
      </c>
      <c r="E338" s="35"/>
      <c r="F338" s="201" t="s">
        <v>131</v>
      </c>
      <c r="G338" s="35"/>
      <c r="H338" s="35"/>
      <c r="I338" s="110"/>
      <c r="J338" s="35"/>
      <c r="K338" s="35"/>
      <c r="L338" s="38"/>
      <c r="M338" s="202"/>
      <c r="N338" s="203"/>
      <c r="O338" s="63"/>
      <c r="P338" s="63"/>
      <c r="Q338" s="63"/>
      <c r="R338" s="63"/>
      <c r="S338" s="63"/>
      <c r="T338" s="64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T338" s="16" t="s">
        <v>130</v>
      </c>
      <c r="AU338" s="16" t="s">
        <v>80</v>
      </c>
    </row>
    <row r="339" spans="2:51" s="13" customFormat="1" ht="10.2">
      <c r="B339" s="204"/>
      <c r="C339" s="205"/>
      <c r="D339" s="200" t="s">
        <v>132</v>
      </c>
      <c r="E339" s="206" t="s">
        <v>19</v>
      </c>
      <c r="F339" s="207" t="s">
        <v>351</v>
      </c>
      <c r="G339" s="205"/>
      <c r="H339" s="208">
        <v>49</v>
      </c>
      <c r="I339" s="209"/>
      <c r="J339" s="205"/>
      <c r="K339" s="205"/>
      <c r="L339" s="210"/>
      <c r="M339" s="211"/>
      <c r="N339" s="212"/>
      <c r="O339" s="212"/>
      <c r="P339" s="212"/>
      <c r="Q339" s="212"/>
      <c r="R339" s="212"/>
      <c r="S339" s="212"/>
      <c r="T339" s="213"/>
      <c r="AT339" s="214" t="s">
        <v>132</v>
      </c>
      <c r="AU339" s="214" t="s">
        <v>80</v>
      </c>
      <c r="AV339" s="13" t="s">
        <v>80</v>
      </c>
      <c r="AW339" s="13" t="s">
        <v>33</v>
      </c>
      <c r="AX339" s="13" t="s">
        <v>78</v>
      </c>
      <c r="AY339" s="214" t="s">
        <v>121</v>
      </c>
    </row>
    <row r="340" spans="1:65" s="2" customFormat="1" ht="16.5" customHeight="1">
      <c r="A340" s="33"/>
      <c r="B340" s="34"/>
      <c r="C340" s="215" t="s">
        <v>477</v>
      </c>
      <c r="D340" s="215" t="s">
        <v>151</v>
      </c>
      <c r="E340" s="216" t="s">
        <v>478</v>
      </c>
      <c r="F340" s="217" t="s">
        <v>479</v>
      </c>
      <c r="G340" s="218" t="s">
        <v>162</v>
      </c>
      <c r="H340" s="219">
        <v>49</v>
      </c>
      <c r="I340" s="220"/>
      <c r="J340" s="221">
        <f>ROUND(I340*H340,2)</f>
        <v>0</v>
      </c>
      <c r="K340" s="217" t="s">
        <v>127</v>
      </c>
      <c r="L340" s="222"/>
      <c r="M340" s="223" t="s">
        <v>19</v>
      </c>
      <c r="N340" s="224" t="s">
        <v>43</v>
      </c>
      <c r="O340" s="63"/>
      <c r="P340" s="196">
        <f>O340*H340</f>
        <v>0</v>
      </c>
      <c r="Q340" s="196">
        <v>0.00014</v>
      </c>
      <c r="R340" s="196">
        <f>Q340*H340</f>
        <v>0.00686</v>
      </c>
      <c r="S340" s="196">
        <v>0</v>
      </c>
      <c r="T340" s="197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98" t="s">
        <v>266</v>
      </c>
      <c r="AT340" s="198" t="s">
        <v>151</v>
      </c>
      <c r="AU340" s="198" t="s">
        <v>80</v>
      </c>
      <c r="AY340" s="16" t="s">
        <v>121</v>
      </c>
      <c r="BE340" s="199">
        <f>IF(N340="základní",J340,0)</f>
        <v>0</v>
      </c>
      <c r="BF340" s="199">
        <f>IF(N340="snížená",J340,0)</f>
        <v>0</v>
      </c>
      <c r="BG340" s="199">
        <f>IF(N340="zákl. přenesená",J340,0)</f>
        <v>0</v>
      </c>
      <c r="BH340" s="199">
        <f>IF(N340="sníž. přenesená",J340,0)</f>
        <v>0</v>
      </c>
      <c r="BI340" s="199">
        <f>IF(N340="nulová",J340,0)</f>
        <v>0</v>
      </c>
      <c r="BJ340" s="16" t="s">
        <v>78</v>
      </c>
      <c r="BK340" s="199">
        <f>ROUND(I340*H340,2)</f>
        <v>0</v>
      </c>
      <c r="BL340" s="16" t="s">
        <v>202</v>
      </c>
      <c r="BM340" s="198" t="s">
        <v>480</v>
      </c>
    </row>
    <row r="341" spans="1:47" s="2" customFormat="1" ht="19.2">
      <c r="A341" s="33"/>
      <c r="B341" s="34"/>
      <c r="C341" s="35"/>
      <c r="D341" s="200" t="s">
        <v>130</v>
      </c>
      <c r="E341" s="35"/>
      <c r="F341" s="201" t="s">
        <v>131</v>
      </c>
      <c r="G341" s="35"/>
      <c r="H341" s="35"/>
      <c r="I341" s="110"/>
      <c r="J341" s="35"/>
      <c r="K341" s="35"/>
      <c r="L341" s="38"/>
      <c r="M341" s="202"/>
      <c r="N341" s="203"/>
      <c r="O341" s="63"/>
      <c r="P341" s="63"/>
      <c r="Q341" s="63"/>
      <c r="R341" s="63"/>
      <c r="S341" s="63"/>
      <c r="T341" s="64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T341" s="16" t="s">
        <v>130</v>
      </c>
      <c r="AU341" s="16" t="s">
        <v>80</v>
      </c>
    </row>
    <row r="342" spans="2:51" s="13" customFormat="1" ht="10.2">
      <c r="B342" s="204"/>
      <c r="C342" s="205"/>
      <c r="D342" s="200" t="s">
        <v>132</v>
      </c>
      <c r="E342" s="206" t="s">
        <v>19</v>
      </c>
      <c r="F342" s="207" t="s">
        <v>351</v>
      </c>
      <c r="G342" s="205"/>
      <c r="H342" s="208">
        <v>49</v>
      </c>
      <c r="I342" s="209"/>
      <c r="J342" s="205"/>
      <c r="K342" s="205"/>
      <c r="L342" s="210"/>
      <c r="M342" s="211"/>
      <c r="N342" s="212"/>
      <c r="O342" s="212"/>
      <c r="P342" s="212"/>
      <c r="Q342" s="212"/>
      <c r="R342" s="212"/>
      <c r="S342" s="212"/>
      <c r="T342" s="213"/>
      <c r="AT342" s="214" t="s">
        <v>132</v>
      </c>
      <c r="AU342" s="214" t="s">
        <v>80</v>
      </c>
      <c r="AV342" s="13" t="s">
        <v>80</v>
      </c>
      <c r="AW342" s="13" t="s">
        <v>33</v>
      </c>
      <c r="AX342" s="13" t="s">
        <v>78</v>
      </c>
      <c r="AY342" s="214" t="s">
        <v>121</v>
      </c>
    </row>
    <row r="343" spans="1:65" s="2" customFormat="1" ht="16.5" customHeight="1">
      <c r="A343" s="33"/>
      <c r="B343" s="34"/>
      <c r="C343" s="187" t="s">
        <v>481</v>
      </c>
      <c r="D343" s="187" t="s">
        <v>123</v>
      </c>
      <c r="E343" s="188" t="s">
        <v>482</v>
      </c>
      <c r="F343" s="189" t="s">
        <v>483</v>
      </c>
      <c r="G343" s="190" t="s">
        <v>484</v>
      </c>
      <c r="H343" s="191">
        <v>4</v>
      </c>
      <c r="I343" s="192"/>
      <c r="J343" s="193">
        <f>ROUND(I343*H343,2)</f>
        <v>0</v>
      </c>
      <c r="K343" s="189" t="s">
        <v>127</v>
      </c>
      <c r="L343" s="38"/>
      <c r="M343" s="194" t="s">
        <v>19</v>
      </c>
      <c r="N343" s="195" t="s">
        <v>43</v>
      </c>
      <c r="O343" s="63"/>
      <c r="P343" s="196">
        <f>O343*H343</f>
        <v>0</v>
      </c>
      <c r="Q343" s="196">
        <v>0.00025</v>
      </c>
      <c r="R343" s="196">
        <f>Q343*H343</f>
        <v>0.001</v>
      </c>
      <c r="S343" s="196">
        <v>0</v>
      </c>
      <c r="T343" s="197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98" t="s">
        <v>202</v>
      </c>
      <c r="AT343" s="198" t="s">
        <v>123</v>
      </c>
      <c r="AU343" s="198" t="s">
        <v>80</v>
      </c>
      <c r="AY343" s="16" t="s">
        <v>121</v>
      </c>
      <c r="BE343" s="199">
        <f>IF(N343="základní",J343,0)</f>
        <v>0</v>
      </c>
      <c r="BF343" s="199">
        <f>IF(N343="snížená",J343,0)</f>
        <v>0</v>
      </c>
      <c r="BG343" s="199">
        <f>IF(N343="zákl. přenesená",J343,0)</f>
        <v>0</v>
      </c>
      <c r="BH343" s="199">
        <f>IF(N343="sníž. přenesená",J343,0)</f>
        <v>0</v>
      </c>
      <c r="BI343" s="199">
        <f>IF(N343="nulová",J343,0)</f>
        <v>0</v>
      </c>
      <c r="BJ343" s="16" t="s">
        <v>78</v>
      </c>
      <c r="BK343" s="199">
        <f>ROUND(I343*H343,2)</f>
        <v>0</v>
      </c>
      <c r="BL343" s="16" t="s">
        <v>202</v>
      </c>
      <c r="BM343" s="198" t="s">
        <v>485</v>
      </c>
    </row>
    <row r="344" spans="1:47" s="2" customFormat="1" ht="19.2">
      <c r="A344" s="33"/>
      <c r="B344" s="34"/>
      <c r="C344" s="35"/>
      <c r="D344" s="200" t="s">
        <v>130</v>
      </c>
      <c r="E344" s="35"/>
      <c r="F344" s="201" t="s">
        <v>131</v>
      </c>
      <c r="G344" s="35"/>
      <c r="H344" s="35"/>
      <c r="I344" s="110"/>
      <c r="J344" s="35"/>
      <c r="K344" s="35"/>
      <c r="L344" s="38"/>
      <c r="M344" s="202"/>
      <c r="N344" s="203"/>
      <c r="O344" s="63"/>
      <c r="P344" s="63"/>
      <c r="Q344" s="63"/>
      <c r="R344" s="63"/>
      <c r="S344" s="63"/>
      <c r="T344" s="64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T344" s="16" t="s">
        <v>130</v>
      </c>
      <c r="AU344" s="16" t="s">
        <v>80</v>
      </c>
    </row>
    <row r="345" spans="2:51" s="13" customFormat="1" ht="10.2">
      <c r="B345" s="204"/>
      <c r="C345" s="205"/>
      <c r="D345" s="200" t="s">
        <v>132</v>
      </c>
      <c r="E345" s="206" t="s">
        <v>19</v>
      </c>
      <c r="F345" s="207" t="s">
        <v>128</v>
      </c>
      <c r="G345" s="205"/>
      <c r="H345" s="208">
        <v>4</v>
      </c>
      <c r="I345" s="209"/>
      <c r="J345" s="205"/>
      <c r="K345" s="205"/>
      <c r="L345" s="210"/>
      <c r="M345" s="211"/>
      <c r="N345" s="212"/>
      <c r="O345" s="212"/>
      <c r="P345" s="212"/>
      <c r="Q345" s="212"/>
      <c r="R345" s="212"/>
      <c r="S345" s="212"/>
      <c r="T345" s="213"/>
      <c r="AT345" s="214" t="s">
        <v>132</v>
      </c>
      <c r="AU345" s="214" t="s">
        <v>80</v>
      </c>
      <c r="AV345" s="13" t="s">
        <v>80</v>
      </c>
      <c r="AW345" s="13" t="s">
        <v>33</v>
      </c>
      <c r="AX345" s="13" t="s">
        <v>78</v>
      </c>
      <c r="AY345" s="214" t="s">
        <v>121</v>
      </c>
    </row>
    <row r="346" spans="1:65" s="2" customFormat="1" ht="16.5" customHeight="1">
      <c r="A346" s="33"/>
      <c r="B346" s="34"/>
      <c r="C346" s="187" t="s">
        <v>486</v>
      </c>
      <c r="D346" s="187" t="s">
        <v>123</v>
      </c>
      <c r="E346" s="188" t="s">
        <v>487</v>
      </c>
      <c r="F346" s="189" t="s">
        <v>488</v>
      </c>
      <c r="G346" s="190" t="s">
        <v>162</v>
      </c>
      <c r="H346" s="191">
        <v>2</v>
      </c>
      <c r="I346" s="192"/>
      <c r="J346" s="193">
        <f>ROUND(I346*H346,2)</f>
        <v>0</v>
      </c>
      <c r="K346" s="189" t="s">
        <v>127</v>
      </c>
      <c r="L346" s="38"/>
      <c r="M346" s="194" t="s">
        <v>19</v>
      </c>
      <c r="N346" s="195" t="s">
        <v>43</v>
      </c>
      <c r="O346" s="63"/>
      <c r="P346" s="196">
        <f>O346*H346</f>
        <v>0</v>
      </c>
      <c r="Q346" s="196">
        <v>2E-05</v>
      </c>
      <c r="R346" s="196">
        <f>Q346*H346</f>
        <v>4E-05</v>
      </c>
      <c r="S346" s="196">
        <v>0</v>
      </c>
      <c r="T346" s="197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98" t="s">
        <v>202</v>
      </c>
      <c r="AT346" s="198" t="s">
        <v>123</v>
      </c>
      <c r="AU346" s="198" t="s">
        <v>80</v>
      </c>
      <c r="AY346" s="16" t="s">
        <v>121</v>
      </c>
      <c r="BE346" s="199">
        <f>IF(N346="základní",J346,0)</f>
        <v>0</v>
      </c>
      <c r="BF346" s="199">
        <f>IF(N346="snížená",J346,0)</f>
        <v>0</v>
      </c>
      <c r="BG346" s="199">
        <f>IF(N346="zákl. přenesená",J346,0)</f>
        <v>0</v>
      </c>
      <c r="BH346" s="199">
        <f>IF(N346="sníž. přenesená",J346,0)</f>
        <v>0</v>
      </c>
      <c r="BI346" s="199">
        <f>IF(N346="nulová",J346,0)</f>
        <v>0</v>
      </c>
      <c r="BJ346" s="16" t="s">
        <v>78</v>
      </c>
      <c r="BK346" s="199">
        <f>ROUND(I346*H346,2)</f>
        <v>0</v>
      </c>
      <c r="BL346" s="16" t="s">
        <v>202</v>
      </c>
      <c r="BM346" s="198" t="s">
        <v>489</v>
      </c>
    </row>
    <row r="347" spans="1:47" s="2" customFormat="1" ht="19.2">
      <c r="A347" s="33"/>
      <c r="B347" s="34"/>
      <c r="C347" s="35"/>
      <c r="D347" s="200" t="s">
        <v>130</v>
      </c>
      <c r="E347" s="35"/>
      <c r="F347" s="201" t="s">
        <v>131</v>
      </c>
      <c r="G347" s="35"/>
      <c r="H347" s="35"/>
      <c r="I347" s="110"/>
      <c r="J347" s="35"/>
      <c r="K347" s="35"/>
      <c r="L347" s="38"/>
      <c r="M347" s="202"/>
      <c r="N347" s="203"/>
      <c r="O347" s="63"/>
      <c r="P347" s="63"/>
      <c r="Q347" s="63"/>
      <c r="R347" s="63"/>
      <c r="S347" s="63"/>
      <c r="T347" s="64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T347" s="16" t="s">
        <v>130</v>
      </c>
      <c r="AU347" s="16" t="s">
        <v>80</v>
      </c>
    </row>
    <row r="348" spans="2:51" s="13" customFormat="1" ht="10.2">
      <c r="B348" s="204"/>
      <c r="C348" s="205"/>
      <c r="D348" s="200" t="s">
        <v>132</v>
      </c>
      <c r="E348" s="206" t="s">
        <v>19</v>
      </c>
      <c r="F348" s="207" t="s">
        <v>80</v>
      </c>
      <c r="G348" s="205"/>
      <c r="H348" s="208">
        <v>2</v>
      </c>
      <c r="I348" s="209"/>
      <c r="J348" s="205"/>
      <c r="K348" s="205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132</v>
      </c>
      <c r="AU348" s="214" t="s">
        <v>80</v>
      </c>
      <c r="AV348" s="13" t="s">
        <v>80</v>
      </c>
      <c r="AW348" s="13" t="s">
        <v>33</v>
      </c>
      <c r="AX348" s="13" t="s">
        <v>78</v>
      </c>
      <c r="AY348" s="214" t="s">
        <v>121</v>
      </c>
    </row>
    <row r="349" spans="1:65" s="2" customFormat="1" ht="16.5" customHeight="1">
      <c r="A349" s="33"/>
      <c r="B349" s="34"/>
      <c r="C349" s="215" t="s">
        <v>490</v>
      </c>
      <c r="D349" s="215" t="s">
        <v>151</v>
      </c>
      <c r="E349" s="216" t="s">
        <v>491</v>
      </c>
      <c r="F349" s="217" t="s">
        <v>492</v>
      </c>
      <c r="G349" s="218" t="s">
        <v>162</v>
      </c>
      <c r="H349" s="219">
        <v>2</v>
      </c>
      <c r="I349" s="220"/>
      <c r="J349" s="221">
        <f>ROUND(I349*H349,2)</f>
        <v>0</v>
      </c>
      <c r="K349" s="217" t="s">
        <v>127</v>
      </c>
      <c r="L349" s="222"/>
      <c r="M349" s="223" t="s">
        <v>19</v>
      </c>
      <c r="N349" s="224" t="s">
        <v>43</v>
      </c>
      <c r="O349" s="63"/>
      <c r="P349" s="196">
        <f>O349*H349</f>
        <v>0</v>
      </c>
      <c r="Q349" s="196">
        <v>0.00033</v>
      </c>
      <c r="R349" s="196">
        <f>Q349*H349</f>
        <v>0.00066</v>
      </c>
      <c r="S349" s="196">
        <v>0</v>
      </c>
      <c r="T349" s="197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98" t="s">
        <v>266</v>
      </c>
      <c r="AT349" s="198" t="s">
        <v>151</v>
      </c>
      <c r="AU349" s="198" t="s">
        <v>80</v>
      </c>
      <c r="AY349" s="16" t="s">
        <v>121</v>
      </c>
      <c r="BE349" s="199">
        <f>IF(N349="základní",J349,0)</f>
        <v>0</v>
      </c>
      <c r="BF349" s="199">
        <f>IF(N349="snížená",J349,0)</f>
        <v>0</v>
      </c>
      <c r="BG349" s="199">
        <f>IF(N349="zákl. přenesená",J349,0)</f>
        <v>0</v>
      </c>
      <c r="BH349" s="199">
        <f>IF(N349="sníž. přenesená",J349,0)</f>
        <v>0</v>
      </c>
      <c r="BI349" s="199">
        <f>IF(N349="nulová",J349,0)</f>
        <v>0</v>
      </c>
      <c r="BJ349" s="16" t="s">
        <v>78</v>
      </c>
      <c r="BK349" s="199">
        <f>ROUND(I349*H349,2)</f>
        <v>0</v>
      </c>
      <c r="BL349" s="16" t="s">
        <v>202</v>
      </c>
      <c r="BM349" s="198" t="s">
        <v>493</v>
      </c>
    </row>
    <row r="350" spans="1:47" s="2" customFormat="1" ht="19.2">
      <c r="A350" s="33"/>
      <c r="B350" s="34"/>
      <c r="C350" s="35"/>
      <c r="D350" s="200" t="s">
        <v>130</v>
      </c>
      <c r="E350" s="35"/>
      <c r="F350" s="201" t="s">
        <v>131</v>
      </c>
      <c r="G350" s="35"/>
      <c r="H350" s="35"/>
      <c r="I350" s="110"/>
      <c r="J350" s="35"/>
      <c r="K350" s="35"/>
      <c r="L350" s="38"/>
      <c r="M350" s="202"/>
      <c r="N350" s="203"/>
      <c r="O350" s="63"/>
      <c r="P350" s="63"/>
      <c r="Q350" s="63"/>
      <c r="R350" s="63"/>
      <c r="S350" s="63"/>
      <c r="T350" s="64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T350" s="16" t="s">
        <v>130</v>
      </c>
      <c r="AU350" s="16" t="s">
        <v>80</v>
      </c>
    </row>
    <row r="351" spans="2:51" s="13" customFormat="1" ht="10.2">
      <c r="B351" s="204"/>
      <c r="C351" s="205"/>
      <c r="D351" s="200" t="s">
        <v>132</v>
      </c>
      <c r="E351" s="206" t="s">
        <v>19</v>
      </c>
      <c r="F351" s="207" t="s">
        <v>80</v>
      </c>
      <c r="G351" s="205"/>
      <c r="H351" s="208">
        <v>2</v>
      </c>
      <c r="I351" s="209"/>
      <c r="J351" s="205"/>
      <c r="K351" s="205"/>
      <c r="L351" s="210"/>
      <c r="M351" s="211"/>
      <c r="N351" s="212"/>
      <c r="O351" s="212"/>
      <c r="P351" s="212"/>
      <c r="Q351" s="212"/>
      <c r="R351" s="212"/>
      <c r="S351" s="212"/>
      <c r="T351" s="213"/>
      <c r="AT351" s="214" t="s">
        <v>132</v>
      </c>
      <c r="AU351" s="214" t="s">
        <v>80</v>
      </c>
      <c r="AV351" s="13" t="s">
        <v>80</v>
      </c>
      <c r="AW351" s="13" t="s">
        <v>33</v>
      </c>
      <c r="AX351" s="13" t="s">
        <v>78</v>
      </c>
      <c r="AY351" s="214" t="s">
        <v>121</v>
      </c>
    </row>
    <row r="352" spans="1:65" s="2" customFormat="1" ht="16.5" customHeight="1">
      <c r="A352" s="33"/>
      <c r="B352" s="34"/>
      <c r="C352" s="187" t="s">
        <v>494</v>
      </c>
      <c r="D352" s="187" t="s">
        <v>123</v>
      </c>
      <c r="E352" s="188" t="s">
        <v>495</v>
      </c>
      <c r="F352" s="189" t="s">
        <v>496</v>
      </c>
      <c r="G352" s="190" t="s">
        <v>162</v>
      </c>
      <c r="H352" s="191">
        <v>4</v>
      </c>
      <c r="I352" s="192"/>
      <c r="J352" s="193">
        <f>ROUND(I352*H352,2)</f>
        <v>0</v>
      </c>
      <c r="K352" s="189" t="s">
        <v>127</v>
      </c>
      <c r="L352" s="38"/>
      <c r="M352" s="194" t="s">
        <v>19</v>
      </c>
      <c r="N352" s="195" t="s">
        <v>43</v>
      </c>
      <c r="O352" s="63"/>
      <c r="P352" s="196">
        <f>O352*H352</f>
        <v>0</v>
      </c>
      <c r="Q352" s="196">
        <v>2E-05</v>
      </c>
      <c r="R352" s="196">
        <f>Q352*H352</f>
        <v>8E-05</v>
      </c>
      <c r="S352" s="196">
        <v>0</v>
      </c>
      <c r="T352" s="197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98" t="s">
        <v>202</v>
      </c>
      <c r="AT352" s="198" t="s">
        <v>123</v>
      </c>
      <c r="AU352" s="198" t="s">
        <v>80</v>
      </c>
      <c r="AY352" s="16" t="s">
        <v>121</v>
      </c>
      <c r="BE352" s="199">
        <f>IF(N352="základní",J352,0)</f>
        <v>0</v>
      </c>
      <c r="BF352" s="199">
        <f>IF(N352="snížená",J352,0)</f>
        <v>0</v>
      </c>
      <c r="BG352" s="199">
        <f>IF(N352="zákl. přenesená",J352,0)</f>
        <v>0</v>
      </c>
      <c r="BH352" s="199">
        <f>IF(N352="sníž. přenesená",J352,0)</f>
        <v>0</v>
      </c>
      <c r="BI352" s="199">
        <f>IF(N352="nulová",J352,0)</f>
        <v>0</v>
      </c>
      <c r="BJ352" s="16" t="s">
        <v>78</v>
      </c>
      <c r="BK352" s="199">
        <f>ROUND(I352*H352,2)</f>
        <v>0</v>
      </c>
      <c r="BL352" s="16" t="s">
        <v>202</v>
      </c>
      <c r="BM352" s="198" t="s">
        <v>497</v>
      </c>
    </row>
    <row r="353" spans="1:47" s="2" customFormat="1" ht="19.2">
      <c r="A353" s="33"/>
      <c r="B353" s="34"/>
      <c r="C353" s="35"/>
      <c r="D353" s="200" t="s">
        <v>130</v>
      </c>
      <c r="E353" s="35"/>
      <c r="F353" s="201" t="s">
        <v>131</v>
      </c>
      <c r="G353" s="35"/>
      <c r="H353" s="35"/>
      <c r="I353" s="110"/>
      <c r="J353" s="35"/>
      <c r="K353" s="35"/>
      <c r="L353" s="38"/>
      <c r="M353" s="202"/>
      <c r="N353" s="203"/>
      <c r="O353" s="63"/>
      <c r="P353" s="63"/>
      <c r="Q353" s="63"/>
      <c r="R353" s="63"/>
      <c r="S353" s="63"/>
      <c r="T353" s="64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T353" s="16" t="s">
        <v>130</v>
      </c>
      <c r="AU353" s="16" t="s">
        <v>80</v>
      </c>
    </row>
    <row r="354" spans="2:51" s="13" customFormat="1" ht="10.2">
      <c r="B354" s="204"/>
      <c r="C354" s="205"/>
      <c r="D354" s="200" t="s">
        <v>132</v>
      </c>
      <c r="E354" s="206" t="s">
        <v>19</v>
      </c>
      <c r="F354" s="207" t="s">
        <v>276</v>
      </c>
      <c r="G354" s="205"/>
      <c r="H354" s="208">
        <v>4</v>
      </c>
      <c r="I354" s="209"/>
      <c r="J354" s="205"/>
      <c r="K354" s="205"/>
      <c r="L354" s="210"/>
      <c r="M354" s="211"/>
      <c r="N354" s="212"/>
      <c r="O354" s="212"/>
      <c r="P354" s="212"/>
      <c r="Q354" s="212"/>
      <c r="R354" s="212"/>
      <c r="S354" s="212"/>
      <c r="T354" s="213"/>
      <c r="AT354" s="214" t="s">
        <v>132</v>
      </c>
      <c r="AU354" s="214" t="s">
        <v>80</v>
      </c>
      <c r="AV354" s="13" t="s">
        <v>80</v>
      </c>
      <c r="AW354" s="13" t="s">
        <v>33</v>
      </c>
      <c r="AX354" s="13" t="s">
        <v>78</v>
      </c>
      <c r="AY354" s="214" t="s">
        <v>121</v>
      </c>
    </row>
    <row r="355" spans="1:65" s="2" customFormat="1" ht="16.5" customHeight="1">
      <c r="A355" s="33"/>
      <c r="B355" s="34"/>
      <c r="C355" s="215" t="s">
        <v>498</v>
      </c>
      <c r="D355" s="215" t="s">
        <v>151</v>
      </c>
      <c r="E355" s="216" t="s">
        <v>499</v>
      </c>
      <c r="F355" s="217" t="s">
        <v>500</v>
      </c>
      <c r="G355" s="218" t="s">
        <v>162</v>
      </c>
      <c r="H355" s="219">
        <v>2</v>
      </c>
      <c r="I355" s="220"/>
      <c r="J355" s="221">
        <f>ROUND(I355*H355,2)</f>
        <v>0</v>
      </c>
      <c r="K355" s="217" t="s">
        <v>127</v>
      </c>
      <c r="L355" s="222"/>
      <c r="M355" s="223" t="s">
        <v>19</v>
      </c>
      <c r="N355" s="224" t="s">
        <v>43</v>
      </c>
      <c r="O355" s="63"/>
      <c r="P355" s="196">
        <f>O355*H355</f>
        <v>0</v>
      </c>
      <c r="Q355" s="196">
        <v>0.00018</v>
      </c>
      <c r="R355" s="196">
        <f>Q355*H355</f>
        <v>0.00036</v>
      </c>
      <c r="S355" s="196">
        <v>0</v>
      </c>
      <c r="T355" s="197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98" t="s">
        <v>266</v>
      </c>
      <c r="AT355" s="198" t="s">
        <v>151</v>
      </c>
      <c r="AU355" s="198" t="s">
        <v>80</v>
      </c>
      <c r="AY355" s="16" t="s">
        <v>121</v>
      </c>
      <c r="BE355" s="199">
        <f>IF(N355="základní",J355,0)</f>
        <v>0</v>
      </c>
      <c r="BF355" s="199">
        <f>IF(N355="snížená",J355,0)</f>
        <v>0</v>
      </c>
      <c r="BG355" s="199">
        <f>IF(N355="zákl. přenesená",J355,0)</f>
        <v>0</v>
      </c>
      <c r="BH355" s="199">
        <f>IF(N355="sníž. přenesená",J355,0)</f>
        <v>0</v>
      </c>
      <c r="BI355" s="199">
        <f>IF(N355="nulová",J355,0)</f>
        <v>0</v>
      </c>
      <c r="BJ355" s="16" t="s">
        <v>78</v>
      </c>
      <c r="BK355" s="199">
        <f>ROUND(I355*H355,2)</f>
        <v>0</v>
      </c>
      <c r="BL355" s="16" t="s">
        <v>202</v>
      </c>
      <c r="BM355" s="198" t="s">
        <v>501</v>
      </c>
    </row>
    <row r="356" spans="1:47" s="2" customFormat="1" ht="19.2">
      <c r="A356" s="33"/>
      <c r="B356" s="34"/>
      <c r="C356" s="35"/>
      <c r="D356" s="200" t="s">
        <v>130</v>
      </c>
      <c r="E356" s="35"/>
      <c r="F356" s="201" t="s">
        <v>131</v>
      </c>
      <c r="G356" s="35"/>
      <c r="H356" s="35"/>
      <c r="I356" s="110"/>
      <c r="J356" s="35"/>
      <c r="K356" s="35"/>
      <c r="L356" s="38"/>
      <c r="M356" s="202"/>
      <c r="N356" s="203"/>
      <c r="O356" s="63"/>
      <c r="P356" s="63"/>
      <c r="Q356" s="63"/>
      <c r="R356" s="63"/>
      <c r="S356" s="63"/>
      <c r="T356" s="64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T356" s="16" t="s">
        <v>130</v>
      </c>
      <c r="AU356" s="16" t="s">
        <v>80</v>
      </c>
    </row>
    <row r="357" spans="2:51" s="13" customFormat="1" ht="10.2">
      <c r="B357" s="204"/>
      <c r="C357" s="205"/>
      <c r="D357" s="200" t="s">
        <v>132</v>
      </c>
      <c r="E357" s="206" t="s">
        <v>19</v>
      </c>
      <c r="F357" s="207" t="s">
        <v>502</v>
      </c>
      <c r="G357" s="205"/>
      <c r="H357" s="208">
        <v>2</v>
      </c>
      <c r="I357" s="209"/>
      <c r="J357" s="205"/>
      <c r="K357" s="205"/>
      <c r="L357" s="210"/>
      <c r="M357" s="211"/>
      <c r="N357" s="212"/>
      <c r="O357" s="212"/>
      <c r="P357" s="212"/>
      <c r="Q357" s="212"/>
      <c r="R357" s="212"/>
      <c r="S357" s="212"/>
      <c r="T357" s="213"/>
      <c r="AT357" s="214" t="s">
        <v>132</v>
      </c>
      <c r="AU357" s="214" t="s">
        <v>80</v>
      </c>
      <c r="AV357" s="13" t="s">
        <v>80</v>
      </c>
      <c r="AW357" s="13" t="s">
        <v>33</v>
      </c>
      <c r="AX357" s="13" t="s">
        <v>78</v>
      </c>
      <c r="AY357" s="214" t="s">
        <v>121</v>
      </c>
    </row>
    <row r="358" spans="1:65" s="2" customFormat="1" ht="16.5" customHeight="1">
      <c r="A358" s="33"/>
      <c r="B358" s="34"/>
      <c r="C358" s="215" t="s">
        <v>503</v>
      </c>
      <c r="D358" s="215" t="s">
        <v>151</v>
      </c>
      <c r="E358" s="216" t="s">
        <v>504</v>
      </c>
      <c r="F358" s="217" t="s">
        <v>505</v>
      </c>
      <c r="G358" s="218" t="s">
        <v>162</v>
      </c>
      <c r="H358" s="219">
        <v>2</v>
      </c>
      <c r="I358" s="220"/>
      <c r="J358" s="221">
        <f>ROUND(I358*H358,2)</f>
        <v>0</v>
      </c>
      <c r="K358" s="217" t="s">
        <v>127</v>
      </c>
      <c r="L358" s="222"/>
      <c r="M358" s="223" t="s">
        <v>19</v>
      </c>
      <c r="N358" s="224" t="s">
        <v>43</v>
      </c>
      <c r="O358" s="63"/>
      <c r="P358" s="196">
        <f>O358*H358</f>
        <v>0</v>
      </c>
      <c r="Q358" s="196">
        <v>0.00055</v>
      </c>
      <c r="R358" s="196">
        <f>Q358*H358</f>
        <v>0.0011</v>
      </c>
      <c r="S358" s="196">
        <v>0</v>
      </c>
      <c r="T358" s="197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98" t="s">
        <v>266</v>
      </c>
      <c r="AT358" s="198" t="s">
        <v>151</v>
      </c>
      <c r="AU358" s="198" t="s">
        <v>80</v>
      </c>
      <c r="AY358" s="16" t="s">
        <v>121</v>
      </c>
      <c r="BE358" s="199">
        <f>IF(N358="základní",J358,0)</f>
        <v>0</v>
      </c>
      <c r="BF358" s="199">
        <f>IF(N358="snížená",J358,0)</f>
        <v>0</v>
      </c>
      <c r="BG358" s="199">
        <f>IF(N358="zákl. přenesená",J358,0)</f>
        <v>0</v>
      </c>
      <c r="BH358" s="199">
        <f>IF(N358="sníž. přenesená",J358,0)</f>
        <v>0</v>
      </c>
      <c r="BI358" s="199">
        <f>IF(N358="nulová",J358,0)</f>
        <v>0</v>
      </c>
      <c r="BJ358" s="16" t="s">
        <v>78</v>
      </c>
      <c r="BK358" s="199">
        <f>ROUND(I358*H358,2)</f>
        <v>0</v>
      </c>
      <c r="BL358" s="16" t="s">
        <v>202</v>
      </c>
      <c r="BM358" s="198" t="s">
        <v>506</v>
      </c>
    </row>
    <row r="359" spans="1:47" s="2" customFormat="1" ht="19.2">
      <c r="A359" s="33"/>
      <c r="B359" s="34"/>
      <c r="C359" s="35"/>
      <c r="D359" s="200" t="s">
        <v>130</v>
      </c>
      <c r="E359" s="35"/>
      <c r="F359" s="201" t="s">
        <v>131</v>
      </c>
      <c r="G359" s="35"/>
      <c r="H359" s="35"/>
      <c r="I359" s="110"/>
      <c r="J359" s="35"/>
      <c r="K359" s="35"/>
      <c r="L359" s="38"/>
      <c r="M359" s="202"/>
      <c r="N359" s="203"/>
      <c r="O359" s="63"/>
      <c r="P359" s="63"/>
      <c r="Q359" s="63"/>
      <c r="R359" s="63"/>
      <c r="S359" s="63"/>
      <c r="T359" s="64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T359" s="16" t="s">
        <v>130</v>
      </c>
      <c r="AU359" s="16" t="s">
        <v>80</v>
      </c>
    </row>
    <row r="360" spans="2:51" s="13" customFormat="1" ht="10.2">
      <c r="B360" s="204"/>
      <c r="C360" s="205"/>
      <c r="D360" s="200" t="s">
        <v>132</v>
      </c>
      <c r="E360" s="206" t="s">
        <v>19</v>
      </c>
      <c r="F360" s="207" t="s">
        <v>80</v>
      </c>
      <c r="G360" s="205"/>
      <c r="H360" s="208">
        <v>2</v>
      </c>
      <c r="I360" s="209"/>
      <c r="J360" s="205"/>
      <c r="K360" s="205"/>
      <c r="L360" s="210"/>
      <c r="M360" s="211"/>
      <c r="N360" s="212"/>
      <c r="O360" s="212"/>
      <c r="P360" s="212"/>
      <c r="Q360" s="212"/>
      <c r="R360" s="212"/>
      <c r="S360" s="212"/>
      <c r="T360" s="213"/>
      <c r="AT360" s="214" t="s">
        <v>132</v>
      </c>
      <c r="AU360" s="214" t="s">
        <v>80</v>
      </c>
      <c r="AV360" s="13" t="s">
        <v>80</v>
      </c>
      <c r="AW360" s="13" t="s">
        <v>33</v>
      </c>
      <c r="AX360" s="13" t="s">
        <v>78</v>
      </c>
      <c r="AY360" s="214" t="s">
        <v>121</v>
      </c>
    </row>
    <row r="361" spans="1:65" s="2" customFormat="1" ht="16.5" customHeight="1">
      <c r="A361" s="33"/>
      <c r="B361" s="34"/>
      <c r="C361" s="187" t="s">
        <v>507</v>
      </c>
      <c r="D361" s="187" t="s">
        <v>123</v>
      </c>
      <c r="E361" s="188" t="s">
        <v>508</v>
      </c>
      <c r="F361" s="189" t="s">
        <v>509</v>
      </c>
      <c r="G361" s="190" t="s">
        <v>162</v>
      </c>
      <c r="H361" s="191">
        <v>3</v>
      </c>
      <c r="I361" s="192"/>
      <c r="J361" s="193">
        <f>ROUND(I361*H361,2)</f>
        <v>0</v>
      </c>
      <c r="K361" s="189" t="s">
        <v>127</v>
      </c>
      <c r="L361" s="38"/>
      <c r="M361" s="194" t="s">
        <v>19</v>
      </c>
      <c r="N361" s="195" t="s">
        <v>43</v>
      </c>
      <c r="O361" s="63"/>
      <c r="P361" s="196">
        <f>O361*H361</f>
        <v>0</v>
      </c>
      <c r="Q361" s="196">
        <v>2E-05</v>
      </c>
      <c r="R361" s="196">
        <f>Q361*H361</f>
        <v>6.000000000000001E-05</v>
      </c>
      <c r="S361" s="196">
        <v>0</v>
      </c>
      <c r="T361" s="197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98" t="s">
        <v>202</v>
      </c>
      <c r="AT361" s="198" t="s">
        <v>123</v>
      </c>
      <c r="AU361" s="198" t="s">
        <v>80</v>
      </c>
      <c r="AY361" s="16" t="s">
        <v>121</v>
      </c>
      <c r="BE361" s="199">
        <f>IF(N361="základní",J361,0)</f>
        <v>0</v>
      </c>
      <c r="BF361" s="199">
        <f>IF(N361="snížená",J361,0)</f>
        <v>0</v>
      </c>
      <c r="BG361" s="199">
        <f>IF(N361="zákl. přenesená",J361,0)</f>
        <v>0</v>
      </c>
      <c r="BH361" s="199">
        <f>IF(N361="sníž. přenesená",J361,0)</f>
        <v>0</v>
      </c>
      <c r="BI361" s="199">
        <f>IF(N361="nulová",J361,0)</f>
        <v>0</v>
      </c>
      <c r="BJ361" s="16" t="s">
        <v>78</v>
      </c>
      <c r="BK361" s="199">
        <f>ROUND(I361*H361,2)</f>
        <v>0</v>
      </c>
      <c r="BL361" s="16" t="s">
        <v>202</v>
      </c>
      <c r="BM361" s="198" t="s">
        <v>510</v>
      </c>
    </row>
    <row r="362" spans="1:47" s="2" customFormat="1" ht="19.2">
      <c r="A362" s="33"/>
      <c r="B362" s="34"/>
      <c r="C362" s="35"/>
      <c r="D362" s="200" t="s">
        <v>130</v>
      </c>
      <c r="E362" s="35"/>
      <c r="F362" s="201" t="s">
        <v>131</v>
      </c>
      <c r="G362" s="35"/>
      <c r="H362" s="35"/>
      <c r="I362" s="110"/>
      <c r="J362" s="35"/>
      <c r="K362" s="35"/>
      <c r="L362" s="38"/>
      <c r="M362" s="202"/>
      <c r="N362" s="203"/>
      <c r="O362" s="63"/>
      <c r="P362" s="63"/>
      <c r="Q362" s="63"/>
      <c r="R362" s="63"/>
      <c r="S362" s="63"/>
      <c r="T362" s="64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T362" s="16" t="s">
        <v>130</v>
      </c>
      <c r="AU362" s="16" t="s">
        <v>80</v>
      </c>
    </row>
    <row r="363" spans="2:51" s="13" customFormat="1" ht="10.2">
      <c r="B363" s="204"/>
      <c r="C363" s="205"/>
      <c r="D363" s="200" t="s">
        <v>132</v>
      </c>
      <c r="E363" s="206" t="s">
        <v>19</v>
      </c>
      <c r="F363" s="207" t="s">
        <v>511</v>
      </c>
      <c r="G363" s="205"/>
      <c r="H363" s="208">
        <v>3</v>
      </c>
      <c r="I363" s="209"/>
      <c r="J363" s="205"/>
      <c r="K363" s="205"/>
      <c r="L363" s="210"/>
      <c r="M363" s="211"/>
      <c r="N363" s="212"/>
      <c r="O363" s="212"/>
      <c r="P363" s="212"/>
      <c r="Q363" s="212"/>
      <c r="R363" s="212"/>
      <c r="S363" s="212"/>
      <c r="T363" s="213"/>
      <c r="AT363" s="214" t="s">
        <v>132</v>
      </c>
      <c r="AU363" s="214" t="s">
        <v>80</v>
      </c>
      <c r="AV363" s="13" t="s">
        <v>80</v>
      </c>
      <c r="AW363" s="13" t="s">
        <v>33</v>
      </c>
      <c r="AX363" s="13" t="s">
        <v>78</v>
      </c>
      <c r="AY363" s="214" t="s">
        <v>121</v>
      </c>
    </row>
    <row r="364" spans="1:65" s="2" customFormat="1" ht="16.5" customHeight="1">
      <c r="A364" s="33"/>
      <c r="B364" s="34"/>
      <c r="C364" s="215" t="s">
        <v>512</v>
      </c>
      <c r="D364" s="215" t="s">
        <v>151</v>
      </c>
      <c r="E364" s="216" t="s">
        <v>513</v>
      </c>
      <c r="F364" s="217" t="s">
        <v>514</v>
      </c>
      <c r="G364" s="218" t="s">
        <v>162</v>
      </c>
      <c r="H364" s="219">
        <v>2</v>
      </c>
      <c r="I364" s="220"/>
      <c r="J364" s="221">
        <f>ROUND(I364*H364,2)</f>
        <v>0</v>
      </c>
      <c r="K364" s="217" t="s">
        <v>127</v>
      </c>
      <c r="L364" s="222"/>
      <c r="M364" s="223" t="s">
        <v>19</v>
      </c>
      <c r="N364" s="224" t="s">
        <v>43</v>
      </c>
      <c r="O364" s="63"/>
      <c r="P364" s="196">
        <f>O364*H364</f>
        <v>0</v>
      </c>
      <c r="Q364" s="196">
        <v>0.0007</v>
      </c>
      <c r="R364" s="196">
        <f>Q364*H364</f>
        <v>0.0014</v>
      </c>
      <c r="S364" s="196">
        <v>0</v>
      </c>
      <c r="T364" s="197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98" t="s">
        <v>266</v>
      </c>
      <c r="AT364" s="198" t="s">
        <v>151</v>
      </c>
      <c r="AU364" s="198" t="s">
        <v>80</v>
      </c>
      <c r="AY364" s="16" t="s">
        <v>121</v>
      </c>
      <c r="BE364" s="199">
        <f>IF(N364="základní",J364,0)</f>
        <v>0</v>
      </c>
      <c r="BF364" s="199">
        <f>IF(N364="snížená",J364,0)</f>
        <v>0</v>
      </c>
      <c r="BG364" s="199">
        <f>IF(N364="zákl. přenesená",J364,0)</f>
        <v>0</v>
      </c>
      <c r="BH364" s="199">
        <f>IF(N364="sníž. přenesená",J364,0)</f>
        <v>0</v>
      </c>
      <c r="BI364" s="199">
        <f>IF(N364="nulová",J364,0)</f>
        <v>0</v>
      </c>
      <c r="BJ364" s="16" t="s">
        <v>78</v>
      </c>
      <c r="BK364" s="199">
        <f>ROUND(I364*H364,2)</f>
        <v>0</v>
      </c>
      <c r="BL364" s="16" t="s">
        <v>202</v>
      </c>
      <c r="BM364" s="198" t="s">
        <v>515</v>
      </c>
    </row>
    <row r="365" spans="1:47" s="2" customFormat="1" ht="19.2">
      <c r="A365" s="33"/>
      <c r="B365" s="34"/>
      <c r="C365" s="35"/>
      <c r="D365" s="200" t="s">
        <v>130</v>
      </c>
      <c r="E365" s="35"/>
      <c r="F365" s="201" t="s">
        <v>131</v>
      </c>
      <c r="G365" s="35"/>
      <c r="H365" s="35"/>
      <c r="I365" s="110"/>
      <c r="J365" s="35"/>
      <c r="K365" s="35"/>
      <c r="L365" s="38"/>
      <c r="M365" s="202"/>
      <c r="N365" s="203"/>
      <c r="O365" s="63"/>
      <c r="P365" s="63"/>
      <c r="Q365" s="63"/>
      <c r="R365" s="63"/>
      <c r="S365" s="63"/>
      <c r="T365" s="64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T365" s="16" t="s">
        <v>130</v>
      </c>
      <c r="AU365" s="16" t="s">
        <v>80</v>
      </c>
    </row>
    <row r="366" spans="2:51" s="13" customFormat="1" ht="10.2">
      <c r="B366" s="204"/>
      <c r="C366" s="205"/>
      <c r="D366" s="200" t="s">
        <v>132</v>
      </c>
      <c r="E366" s="206" t="s">
        <v>19</v>
      </c>
      <c r="F366" s="207" t="s">
        <v>80</v>
      </c>
      <c r="G366" s="205"/>
      <c r="H366" s="208">
        <v>2</v>
      </c>
      <c r="I366" s="209"/>
      <c r="J366" s="205"/>
      <c r="K366" s="205"/>
      <c r="L366" s="210"/>
      <c r="M366" s="211"/>
      <c r="N366" s="212"/>
      <c r="O366" s="212"/>
      <c r="P366" s="212"/>
      <c r="Q366" s="212"/>
      <c r="R366" s="212"/>
      <c r="S366" s="212"/>
      <c r="T366" s="213"/>
      <c r="AT366" s="214" t="s">
        <v>132</v>
      </c>
      <c r="AU366" s="214" t="s">
        <v>80</v>
      </c>
      <c r="AV366" s="13" t="s">
        <v>80</v>
      </c>
      <c r="AW366" s="13" t="s">
        <v>33</v>
      </c>
      <c r="AX366" s="13" t="s">
        <v>78</v>
      </c>
      <c r="AY366" s="214" t="s">
        <v>121</v>
      </c>
    </row>
    <row r="367" spans="1:65" s="2" customFormat="1" ht="16.5" customHeight="1">
      <c r="A367" s="33"/>
      <c r="B367" s="34"/>
      <c r="C367" s="215" t="s">
        <v>516</v>
      </c>
      <c r="D367" s="215" t="s">
        <v>151</v>
      </c>
      <c r="E367" s="216" t="s">
        <v>517</v>
      </c>
      <c r="F367" s="217" t="s">
        <v>518</v>
      </c>
      <c r="G367" s="218" t="s">
        <v>162</v>
      </c>
      <c r="H367" s="219">
        <v>1</v>
      </c>
      <c r="I367" s="220"/>
      <c r="J367" s="221">
        <f>ROUND(I367*H367,2)</f>
        <v>0</v>
      </c>
      <c r="K367" s="217" t="s">
        <v>127</v>
      </c>
      <c r="L367" s="222"/>
      <c r="M367" s="223" t="s">
        <v>19</v>
      </c>
      <c r="N367" s="224" t="s">
        <v>43</v>
      </c>
      <c r="O367" s="63"/>
      <c r="P367" s="196">
        <f>O367*H367</f>
        <v>0</v>
      </c>
      <c r="Q367" s="196">
        <v>0.0026</v>
      </c>
      <c r="R367" s="196">
        <f>Q367*H367</f>
        <v>0.0026</v>
      </c>
      <c r="S367" s="196">
        <v>0</v>
      </c>
      <c r="T367" s="197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98" t="s">
        <v>266</v>
      </c>
      <c r="AT367" s="198" t="s">
        <v>151</v>
      </c>
      <c r="AU367" s="198" t="s">
        <v>80</v>
      </c>
      <c r="AY367" s="16" t="s">
        <v>121</v>
      </c>
      <c r="BE367" s="199">
        <f>IF(N367="základní",J367,0)</f>
        <v>0</v>
      </c>
      <c r="BF367" s="199">
        <f>IF(N367="snížená",J367,0)</f>
        <v>0</v>
      </c>
      <c r="BG367" s="199">
        <f>IF(N367="zákl. přenesená",J367,0)</f>
        <v>0</v>
      </c>
      <c r="BH367" s="199">
        <f>IF(N367="sníž. přenesená",J367,0)</f>
        <v>0</v>
      </c>
      <c r="BI367" s="199">
        <f>IF(N367="nulová",J367,0)</f>
        <v>0</v>
      </c>
      <c r="BJ367" s="16" t="s">
        <v>78</v>
      </c>
      <c r="BK367" s="199">
        <f>ROUND(I367*H367,2)</f>
        <v>0</v>
      </c>
      <c r="BL367" s="16" t="s">
        <v>202</v>
      </c>
      <c r="BM367" s="198" t="s">
        <v>519</v>
      </c>
    </row>
    <row r="368" spans="1:47" s="2" customFormat="1" ht="19.2">
      <c r="A368" s="33"/>
      <c r="B368" s="34"/>
      <c r="C368" s="35"/>
      <c r="D368" s="200" t="s">
        <v>130</v>
      </c>
      <c r="E368" s="35"/>
      <c r="F368" s="201" t="s">
        <v>131</v>
      </c>
      <c r="G368" s="35"/>
      <c r="H368" s="35"/>
      <c r="I368" s="110"/>
      <c r="J368" s="35"/>
      <c r="K368" s="35"/>
      <c r="L368" s="38"/>
      <c r="M368" s="202"/>
      <c r="N368" s="203"/>
      <c r="O368" s="63"/>
      <c r="P368" s="63"/>
      <c r="Q368" s="63"/>
      <c r="R368" s="63"/>
      <c r="S368" s="63"/>
      <c r="T368" s="64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T368" s="16" t="s">
        <v>130</v>
      </c>
      <c r="AU368" s="16" t="s">
        <v>80</v>
      </c>
    </row>
    <row r="369" spans="2:51" s="13" customFormat="1" ht="10.2">
      <c r="B369" s="204"/>
      <c r="C369" s="205"/>
      <c r="D369" s="200" t="s">
        <v>132</v>
      </c>
      <c r="E369" s="206" t="s">
        <v>19</v>
      </c>
      <c r="F369" s="207" t="s">
        <v>78</v>
      </c>
      <c r="G369" s="205"/>
      <c r="H369" s="208">
        <v>1</v>
      </c>
      <c r="I369" s="209"/>
      <c r="J369" s="205"/>
      <c r="K369" s="205"/>
      <c r="L369" s="210"/>
      <c r="M369" s="211"/>
      <c r="N369" s="212"/>
      <c r="O369" s="212"/>
      <c r="P369" s="212"/>
      <c r="Q369" s="212"/>
      <c r="R369" s="212"/>
      <c r="S369" s="212"/>
      <c r="T369" s="213"/>
      <c r="AT369" s="214" t="s">
        <v>132</v>
      </c>
      <c r="AU369" s="214" t="s">
        <v>80</v>
      </c>
      <c r="AV369" s="13" t="s">
        <v>80</v>
      </c>
      <c r="AW369" s="13" t="s">
        <v>33</v>
      </c>
      <c r="AX369" s="13" t="s">
        <v>78</v>
      </c>
      <c r="AY369" s="214" t="s">
        <v>121</v>
      </c>
    </row>
    <row r="370" spans="1:65" s="2" customFormat="1" ht="16.5" customHeight="1">
      <c r="A370" s="33"/>
      <c r="B370" s="34"/>
      <c r="C370" s="187" t="s">
        <v>520</v>
      </c>
      <c r="D370" s="187" t="s">
        <v>123</v>
      </c>
      <c r="E370" s="188" t="s">
        <v>521</v>
      </c>
      <c r="F370" s="189" t="s">
        <v>522</v>
      </c>
      <c r="G370" s="190" t="s">
        <v>162</v>
      </c>
      <c r="H370" s="191">
        <v>3</v>
      </c>
      <c r="I370" s="192"/>
      <c r="J370" s="193">
        <f>ROUND(I370*H370,2)</f>
        <v>0</v>
      </c>
      <c r="K370" s="189" t="s">
        <v>127</v>
      </c>
      <c r="L370" s="38"/>
      <c r="M370" s="194" t="s">
        <v>19</v>
      </c>
      <c r="N370" s="195" t="s">
        <v>43</v>
      </c>
      <c r="O370" s="63"/>
      <c r="P370" s="196">
        <f>O370*H370</f>
        <v>0</v>
      </c>
      <c r="Q370" s="196">
        <v>2E-05</v>
      </c>
      <c r="R370" s="196">
        <f>Q370*H370</f>
        <v>6.000000000000001E-05</v>
      </c>
      <c r="S370" s="196">
        <v>0</v>
      </c>
      <c r="T370" s="197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98" t="s">
        <v>202</v>
      </c>
      <c r="AT370" s="198" t="s">
        <v>123</v>
      </c>
      <c r="AU370" s="198" t="s">
        <v>80</v>
      </c>
      <c r="AY370" s="16" t="s">
        <v>121</v>
      </c>
      <c r="BE370" s="199">
        <f>IF(N370="základní",J370,0)</f>
        <v>0</v>
      </c>
      <c r="BF370" s="199">
        <f>IF(N370="snížená",J370,0)</f>
        <v>0</v>
      </c>
      <c r="BG370" s="199">
        <f>IF(N370="zákl. přenesená",J370,0)</f>
        <v>0</v>
      </c>
      <c r="BH370" s="199">
        <f>IF(N370="sníž. přenesená",J370,0)</f>
        <v>0</v>
      </c>
      <c r="BI370" s="199">
        <f>IF(N370="nulová",J370,0)</f>
        <v>0</v>
      </c>
      <c r="BJ370" s="16" t="s">
        <v>78</v>
      </c>
      <c r="BK370" s="199">
        <f>ROUND(I370*H370,2)</f>
        <v>0</v>
      </c>
      <c r="BL370" s="16" t="s">
        <v>202</v>
      </c>
      <c r="BM370" s="198" t="s">
        <v>523</v>
      </c>
    </row>
    <row r="371" spans="1:47" s="2" customFormat="1" ht="19.2">
      <c r="A371" s="33"/>
      <c r="B371" s="34"/>
      <c r="C371" s="35"/>
      <c r="D371" s="200" t="s">
        <v>130</v>
      </c>
      <c r="E371" s="35"/>
      <c r="F371" s="201" t="s">
        <v>131</v>
      </c>
      <c r="G371" s="35"/>
      <c r="H371" s="35"/>
      <c r="I371" s="110"/>
      <c r="J371" s="35"/>
      <c r="K371" s="35"/>
      <c r="L371" s="38"/>
      <c r="M371" s="202"/>
      <c r="N371" s="203"/>
      <c r="O371" s="63"/>
      <c r="P371" s="63"/>
      <c r="Q371" s="63"/>
      <c r="R371" s="63"/>
      <c r="S371" s="63"/>
      <c r="T371" s="64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T371" s="16" t="s">
        <v>130</v>
      </c>
      <c r="AU371" s="16" t="s">
        <v>80</v>
      </c>
    </row>
    <row r="372" spans="2:51" s="13" customFormat="1" ht="10.2">
      <c r="B372" s="204"/>
      <c r="C372" s="205"/>
      <c r="D372" s="200" t="s">
        <v>132</v>
      </c>
      <c r="E372" s="206" t="s">
        <v>19</v>
      </c>
      <c r="F372" s="207" t="s">
        <v>511</v>
      </c>
      <c r="G372" s="205"/>
      <c r="H372" s="208">
        <v>3</v>
      </c>
      <c r="I372" s="209"/>
      <c r="J372" s="205"/>
      <c r="K372" s="205"/>
      <c r="L372" s="210"/>
      <c r="M372" s="211"/>
      <c r="N372" s="212"/>
      <c r="O372" s="212"/>
      <c r="P372" s="212"/>
      <c r="Q372" s="212"/>
      <c r="R372" s="212"/>
      <c r="S372" s="212"/>
      <c r="T372" s="213"/>
      <c r="AT372" s="214" t="s">
        <v>132</v>
      </c>
      <c r="AU372" s="214" t="s">
        <v>80</v>
      </c>
      <c r="AV372" s="13" t="s">
        <v>80</v>
      </c>
      <c r="AW372" s="13" t="s">
        <v>33</v>
      </c>
      <c r="AX372" s="13" t="s">
        <v>78</v>
      </c>
      <c r="AY372" s="214" t="s">
        <v>121</v>
      </c>
    </row>
    <row r="373" spans="1:65" s="2" customFormat="1" ht="16.5" customHeight="1">
      <c r="A373" s="33"/>
      <c r="B373" s="34"/>
      <c r="C373" s="215" t="s">
        <v>524</v>
      </c>
      <c r="D373" s="215" t="s">
        <v>151</v>
      </c>
      <c r="E373" s="216" t="s">
        <v>525</v>
      </c>
      <c r="F373" s="217" t="s">
        <v>526</v>
      </c>
      <c r="G373" s="218" t="s">
        <v>162</v>
      </c>
      <c r="H373" s="219">
        <v>2</v>
      </c>
      <c r="I373" s="220"/>
      <c r="J373" s="221">
        <f>ROUND(I373*H373,2)</f>
        <v>0</v>
      </c>
      <c r="K373" s="217" t="s">
        <v>127</v>
      </c>
      <c r="L373" s="222"/>
      <c r="M373" s="223" t="s">
        <v>19</v>
      </c>
      <c r="N373" s="224" t="s">
        <v>43</v>
      </c>
      <c r="O373" s="63"/>
      <c r="P373" s="196">
        <f>O373*H373</f>
        <v>0</v>
      </c>
      <c r="Q373" s="196">
        <v>0.0013</v>
      </c>
      <c r="R373" s="196">
        <f>Q373*H373</f>
        <v>0.0026</v>
      </c>
      <c r="S373" s="196">
        <v>0</v>
      </c>
      <c r="T373" s="197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98" t="s">
        <v>266</v>
      </c>
      <c r="AT373" s="198" t="s">
        <v>151</v>
      </c>
      <c r="AU373" s="198" t="s">
        <v>80</v>
      </c>
      <c r="AY373" s="16" t="s">
        <v>121</v>
      </c>
      <c r="BE373" s="199">
        <f>IF(N373="základní",J373,0)</f>
        <v>0</v>
      </c>
      <c r="BF373" s="199">
        <f>IF(N373="snížená",J373,0)</f>
        <v>0</v>
      </c>
      <c r="BG373" s="199">
        <f>IF(N373="zákl. přenesená",J373,0)</f>
        <v>0</v>
      </c>
      <c r="BH373" s="199">
        <f>IF(N373="sníž. přenesená",J373,0)</f>
        <v>0</v>
      </c>
      <c r="BI373" s="199">
        <f>IF(N373="nulová",J373,0)</f>
        <v>0</v>
      </c>
      <c r="BJ373" s="16" t="s">
        <v>78</v>
      </c>
      <c r="BK373" s="199">
        <f>ROUND(I373*H373,2)</f>
        <v>0</v>
      </c>
      <c r="BL373" s="16" t="s">
        <v>202</v>
      </c>
      <c r="BM373" s="198" t="s">
        <v>527</v>
      </c>
    </row>
    <row r="374" spans="1:47" s="2" customFormat="1" ht="19.2">
      <c r="A374" s="33"/>
      <c r="B374" s="34"/>
      <c r="C374" s="35"/>
      <c r="D374" s="200" t="s">
        <v>130</v>
      </c>
      <c r="E374" s="35"/>
      <c r="F374" s="201" t="s">
        <v>131</v>
      </c>
      <c r="G374" s="35"/>
      <c r="H374" s="35"/>
      <c r="I374" s="110"/>
      <c r="J374" s="35"/>
      <c r="K374" s="35"/>
      <c r="L374" s="38"/>
      <c r="M374" s="202"/>
      <c r="N374" s="203"/>
      <c r="O374" s="63"/>
      <c r="P374" s="63"/>
      <c r="Q374" s="63"/>
      <c r="R374" s="63"/>
      <c r="S374" s="63"/>
      <c r="T374" s="64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T374" s="16" t="s">
        <v>130</v>
      </c>
      <c r="AU374" s="16" t="s">
        <v>80</v>
      </c>
    </row>
    <row r="375" spans="2:51" s="13" customFormat="1" ht="10.2">
      <c r="B375" s="204"/>
      <c r="C375" s="205"/>
      <c r="D375" s="200" t="s">
        <v>132</v>
      </c>
      <c r="E375" s="206" t="s">
        <v>19</v>
      </c>
      <c r="F375" s="207" t="s">
        <v>80</v>
      </c>
      <c r="G375" s="205"/>
      <c r="H375" s="208">
        <v>2</v>
      </c>
      <c r="I375" s="209"/>
      <c r="J375" s="205"/>
      <c r="K375" s="205"/>
      <c r="L375" s="210"/>
      <c r="M375" s="211"/>
      <c r="N375" s="212"/>
      <c r="O375" s="212"/>
      <c r="P375" s="212"/>
      <c r="Q375" s="212"/>
      <c r="R375" s="212"/>
      <c r="S375" s="212"/>
      <c r="T375" s="213"/>
      <c r="AT375" s="214" t="s">
        <v>132</v>
      </c>
      <c r="AU375" s="214" t="s">
        <v>80</v>
      </c>
      <c r="AV375" s="13" t="s">
        <v>80</v>
      </c>
      <c r="AW375" s="13" t="s">
        <v>33</v>
      </c>
      <c r="AX375" s="13" t="s">
        <v>78</v>
      </c>
      <c r="AY375" s="214" t="s">
        <v>121</v>
      </c>
    </row>
    <row r="376" spans="1:65" s="2" customFormat="1" ht="16.5" customHeight="1">
      <c r="A376" s="33"/>
      <c r="B376" s="34"/>
      <c r="C376" s="215" t="s">
        <v>528</v>
      </c>
      <c r="D376" s="215" t="s">
        <v>151</v>
      </c>
      <c r="E376" s="216" t="s">
        <v>529</v>
      </c>
      <c r="F376" s="217" t="s">
        <v>530</v>
      </c>
      <c r="G376" s="218" t="s">
        <v>162</v>
      </c>
      <c r="H376" s="219">
        <v>1</v>
      </c>
      <c r="I376" s="220"/>
      <c r="J376" s="221">
        <f>ROUND(I376*H376,2)</f>
        <v>0</v>
      </c>
      <c r="K376" s="217" t="s">
        <v>127</v>
      </c>
      <c r="L376" s="222"/>
      <c r="M376" s="223" t="s">
        <v>19</v>
      </c>
      <c r="N376" s="224" t="s">
        <v>43</v>
      </c>
      <c r="O376" s="63"/>
      <c r="P376" s="196">
        <f>O376*H376</f>
        <v>0</v>
      </c>
      <c r="Q376" s="196">
        <v>0.0056</v>
      </c>
      <c r="R376" s="196">
        <f>Q376*H376</f>
        <v>0.0056</v>
      </c>
      <c r="S376" s="196">
        <v>0</v>
      </c>
      <c r="T376" s="197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98" t="s">
        <v>266</v>
      </c>
      <c r="AT376" s="198" t="s">
        <v>151</v>
      </c>
      <c r="AU376" s="198" t="s">
        <v>80</v>
      </c>
      <c r="AY376" s="16" t="s">
        <v>121</v>
      </c>
      <c r="BE376" s="199">
        <f>IF(N376="základní",J376,0)</f>
        <v>0</v>
      </c>
      <c r="BF376" s="199">
        <f>IF(N376="snížená",J376,0)</f>
        <v>0</v>
      </c>
      <c r="BG376" s="199">
        <f>IF(N376="zákl. přenesená",J376,0)</f>
        <v>0</v>
      </c>
      <c r="BH376" s="199">
        <f>IF(N376="sníž. přenesená",J376,0)</f>
        <v>0</v>
      </c>
      <c r="BI376" s="199">
        <f>IF(N376="nulová",J376,0)</f>
        <v>0</v>
      </c>
      <c r="BJ376" s="16" t="s">
        <v>78</v>
      </c>
      <c r="BK376" s="199">
        <f>ROUND(I376*H376,2)</f>
        <v>0</v>
      </c>
      <c r="BL376" s="16" t="s">
        <v>202</v>
      </c>
      <c r="BM376" s="198" t="s">
        <v>531</v>
      </c>
    </row>
    <row r="377" spans="1:47" s="2" customFormat="1" ht="19.2">
      <c r="A377" s="33"/>
      <c r="B377" s="34"/>
      <c r="C377" s="35"/>
      <c r="D377" s="200" t="s">
        <v>130</v>
      </c>
      <c r="E377" s="35"/>
      <c r="F377" s="201" t="s">
        <v>131</v>
      </c>
      <c r="G377" s="35"/>
      <c r="H377" s="35"/>
      <c r="I377" s="110"/>
      <c r="J377" s="35"/>
      <c r="K377" s="35"/>
      <c r="L377" s="38"/>
      <c r="M377" s="202"/>
      <c r="N377" s="203"/>
      <c r="O377" s="63"/>
      <c r="P377" s="63"/>
      <c r="Q377" s="63"/>
      <c r="R377" s="63"/>
      <c r="S377" s="63"/>
      <c r="T377" s="64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T377" s="16" t="s">
        <v>130</v>
      </c>
      <c r="AU377" s="16" t="s">
        <v>80</v>
      </c>
    </row>
    <row r="378" spans="2:51" s="13" customFormat="1" ht="10.2">
      <c r="B378" s="204"/>
      <c r="C378" s="205"/>
      <c r="D378" s="200" t="s">
        <v>132</v>
      </c>
      <c r="E378" s="206" t="s">
        <v>19</v>
      </c>
      <c r="F378" s="207" t="s">
        <v>78</v>
      </c>
      <c r="G378" s="205"/>
      <c r="H378" s="208">
        <v>1</v>
      </c>
      <c r="I378" s="209"/>
      <c r="J378" s="205"/>
      <c r="K378" s="205"/>
      <c r="L378" s="210"/>
      <c r="M378" s="211"/>
      <c r="N378" s="212"/>
      <c r="O378" s="212"/>
      <c r="P378" s="212"/>
      <c r="Q378" s="212"/>
      <c r="R378" s="212"/>
      <c r="S378" s="212"/>
      <c r="T378" s="213"/>
      <c r="AT378" s="214" t="s">
        <v>132</v>
      </c>
      <c r="AU378" s="214" t="s">
        <v>80</v>
      </c>
      <c r="AV378" s="13" t="s">
        <v>80</v>
      </c>
      <c r="AW378" s="13" t="s">
        <v>33</v>
      </c>
      <c r="AX378" s="13" t="s">
        <v>78</v>
      </c>
      <c r="AY378" s="214" t="s">
        <v>121</v>
      </c>
    </row>
    <row r="379" spans="1:65" s="2" customFormat="1" ht="21.75" customHeight="1">
      <c r="A379" s="33"/>
      <c r="B379" s="34"/>
      <c r="C379" s="187" t="s">
        <v>532</v>
      </c>
      <c r="D379" s="187" t="s">
        <v>123</v>
      </c>
      <c r="E379" s="188" t="s">
        <v>533</v>
      </c>
      <c r="F379" s="189" t="s">
        <v>534</v>
      </c>
      <c r="G379" s="190" t="s">
        <v>535</v>
      </c>
      <c r="H379" s="191">
        <v>4</v>
      </c>
      <c r="I379" s="192"/>
      <c r="J379" s="193">
        <f>ROUND(I379*H379,2)</f>
        <v>0</v>
      </c>
      <c r="K379" s="189" t="s">
        <v>127</v>
      </c>
      <c r="L379" s="38"/>
      <c r="M379" s="194" t="s">
        <v>19</v>
      </c>
      <c r="N379" s="195" t="s">
        <v>43</v>
      </c>
      <c r="O379" s="63"/>
      <c r="P379" s="196">
        <f>O379*H379</f>
        <v>0</v>
      </c>
      <c r="Q379" s="196">
        <v>0.02914</v>
      </c>
      <c r="R379" s="196">
        <f>Q379*H379</f>
        <v>0.11656</v>
      </c>
      <c r="S379" s="196">
        <v>0</v>
      </c>
      <c r="T379" s="197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98" t="s">
        <v>202</v>
      </c>
      <c r="AT379" s="198" t="s">
        <v>123</v>
      </c>
      <c r="AU379" s="198" t="s">
        <v>80</v>
      </c>
      <c r="AY379" s="16" t="s">
        <v>121</v>
      </c>
      <c r="BE379" s="199">
        <f>IF(N379="základní",J379,0)</f>
        <v>0</v>
      </c>
      <c r="BF379" s="199">
        <f>IF(N379="snížená",J379,0)</f>
        <v>0</v>
      </c>
      <c r="BG379" s="199">
        <f>IF(N379="zákl. přenesená",J379,0)</f>
        <v>0</v>
      </c>
      <c r="BH379" s="199">
        <f>IF(N379="sníž. přenesená",J379,0)</f>
        <v>0</v>
      </c>
      <c r="BI379" s="199">
        <f>IF(N379="nulová",J379,0)</f>
        <v>0</v>
      </c>
      <c r="BJ379" s="16" t="s">
        <v>78</v>
      </c>
      <c r="BK379" s="199">
        <f>ROUND(I379*H379,2)</f>
        <v>0</v>
      </c>
      <c r="BL379" s="16" t="s">
        <v>202</v>
      </c>
      <c r="BM379" s="198" t="s">
        <v>536</v>
      </c>
    </row>
    <row r="380" spans="1:47" s="2" customFormat="1" ht="19.2">
      <c r="A380" s="33"/>
      <c r="B380" s="34"/>
      <c r="C380" s="35"/>
      <c r="D380" s="200" t="s">
        <v>130</v>
      </c>
      <c r="E380" s="35"/>
      <c r="F380" s="201" t="s">
        <v>131</v>
      </c>
      <c r="G380" s="35"/>
      <c r="H380" s="35"/>
      <c r="I380" s="110"/>
      <c r="J380" s="35"/>
      <c r="K380" s="35"/>
      <c r="L380" s="38"/>
      <c r="M380" s="202"/>
      <c r="N380" s="203"/>
      <c r="O380" s="63"/>
      <c r="P380" s="63"/>
      <c r="Q380" s="63"/>
      <c r="R380" s="63"/>
      <c r="S380" s="63"/>
      <c r="T380" s="64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T380" s="16" t="s">
        <v>130</v>
      </c>
      <c r="AU380" s="16" t="s">
        <v>80</v>
      </c>
    </row>
    <row r="381" spans="2:51" s="13" customFormat="1" ht="10.2">
      <c r="B381" s="204"/>
      <c r="C381" s="205"/>
      <c r="D381" s="200" t="s">
        <v>132</v>
      </c>
      <c r="E381" s="206" t="s">
        <v>19</v>
      </c>
      <c r="F381" s="207" t="s">
        <v>276</v>
      </c>
      <c r="G381" s="205"/>
      <c r="H381" s="208">
        <v>4</v>
      </c>
      <c r="I381" s="209"/>
      <c r="J381" s="205"/>
      <c r="K381" s="205"/>
      <c r="L381" s="210"/>
      <c r="M381" s="211"/>
      <c r="N381" s="212"/>
      <c r="O381" s="212"/>
      <c r="P381" s="212"/>
      <c r="Q381" s="212"/>
      <c r="R381" s="212"/>
      <c r="S381" s="212"/>
      <c r="T381" s="213"/>
      <c r="AT381" s="214" t="s">
        <v>132</v>
      </c>
      <c r="AU381" s="214" t="s">
        <v>80</v>
      </c>
      <c r="AV381" s="13" t="s">
        <v>80</v>
      </c>
      <c r="AW381" s="13" t="s">
        <v>33</v>
      </c>
      <c r="AX381" s="13" t="s">
        <v>78</v>
      </c>
      <c r="AY381" s="214" t="s">
        <v>121</v>
      </c>
    </row>
    <row r="382" spans="1:65" s="2" customFormat="1" ht="21.75" customHeight="1">
      <c r="A382" s="33"/>
      <c r="B382" s="34"/>
      <c r="C382" s="187" t="s">
        <v>537</v>
      </c>
      <c r="D382" s="187" t="s">
        <v>123</v>
      </c>
      <c r="E382" s="188" t="s">
        <v>538</v>
      </c>
      <c r="F382" s="189" t="s">
        <v>539</v>
      </c>
      <c r="G382" s="190" t="s">
        <v>205</v>
      </c>
      <c r="H382" s="191">
        <v>334</v>
      </c>
      <c r="I382" s="192"/>
      <c r="J382" s="193">
        <f>ROUND(I382*H382,2)</f>
        <v>0</v>
      </c>
      <c r="K382" s="189" t="s">
        <v>127</v>
      </c>
      <c r="L382" s="38"/>
      <c r="M382" s="194" t="s">
        <v>19</v>
      </c>
      <c r="N382" s="195" t="s">
        <v>43</v>
      </c>
      <c r="O382" s="63"/>
      <c r="P382" s="196">
        <f>O382*H382</f>
        <v>0</v>
      </c>
      <c r="Q382" s="196">
        <v>0.0004</v>
      </c>
      <c r="R382" s="196">
        <f>Q382*H382</f>
        <v>0.1336</v>
      </c>
      <c r="S382" s="196">
        <v>0</v>
      </c>
      <c r="T382" s="197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98" t="s">
        <v>202</v>
      </c>
      <c r="AT382" s="198" t="s">
        <v>123</v>
      </c>
      <c r="AU382" s="198" t="s">
        <v>80</v>
      </c>
      <c r="AY382" s="16" t="s">
        <v>121</v>
      </c>
      <c r="BE382" s="199">
        <f>IF(N382="základní",J382,0)</f>
        <v>0</v>
      </c>
      <c r="BF382" s="199">
        <f>IF(N382="snížená",J382,0)</f>
        <v>0</v>
      </c>
      <c r="BG382" s="199">
        <f>IF(N382="zákl. přenesená",J382,0)</f>
        <v>0</v>
      </c>
      <c r="BH382" s="199">
        <f>IF(N382="sníž. přenesená",J382,0)</f>
        <v>0</v>
      </c>
      <c r="BI382" s="199">
        <f>IF(N382="nulová",J382,0)</f>
        <v>0</v>
      </c>
      <c r="BJ382" s="16" t="s">
        <v>78</v>
      </c>
      <c r="BK382" s="199">
        <f>ROUND(I382*H382,2)</f>
        <v>0</v>
      </c>
      <c r="BL382" s="16" t="s">
        <v>202</v>
      </c>
      <c r="BM382" s="198" t="s">
        <v>540</v>
      </c>
    </row>
    <row r="383" spans="1:47" s="2" customFormat="1" ht="19.2">
      <c r="A383" s="33"/>
      <c r="B383" s="34"/>
      <c r="C383" s="35"/>
      <c r="D383" s="200" t="s">
        <v>130</v>
      </c>
      <c r="E383" s="35"/>
      <c r="F383" s="201" t="s">
        <v>131</v>
      </c>
      <c r="G383" s="35"/>
      <c r="H383" s="35"/>
      <c r="I383" s="110"/>
      <c r="J383" s="35"/>
      <c r="K383" s="35"/>
      <c r="L383" s="38"/>
      <c r="M383" s="202"/>
      <c r="N383" s="203"/>
      <c r="O383" s="63"/>
      <c r="P383" s="63"/>
      <c r="Q383" s="63"/>
      <c r="R383" s="63"/>
      <c r="S383" s="63"/>
      <c r="T383" s="64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T383" s="16" t="s">
        <v>130</v>
      </c>
      <c r="AU383" s="16" t="s">
        <v>80</v>
      </c>
    </row>
    <row r="384" spans="2:51" s="13" customFormat="1" ht="10.2">
      <c r="B384" s="204"/>
      <c r="C384" s="205"/>
      <c r="D384" s="200" t="s">
        <v>132</v>
      </c>
      <c r="E384" s="206" t="s">
        <v>19</v>
      </c>
      <c r="F384" s="207" t="s">
        <v>541</v>
      </c>
      <c r="G384" s="205"/>
      <c r="H384" s="208">
        <v>334</v>
      </c>
      <c r="I384" s="209"/>
      <c r="J384" s="205"/>
      <c r="K384" s="205"/>
      <c r="L384" s="210"/>
      <c r="M384" s="211"/>
      <c r="N384" s="212"/>
      <c r="O384" s="212"/>
      <c r="P384" s="212"/>
      <c r="Q384" s="212"/>
      <c r="R384" s="212"/>
      <c r="S384" s="212"/>
      <c r="T384" s="213"/>
      <c r="AT384" s="214" t="s">
        <v>132</v>
      </c>
      <c r="AU384" s="214" t="s">
        <v>80</v>
      </c>
      <c r="AV384" s="13" t="s">
        <v>80</v>
      </c>
      <c r="AW384" s="13" t="s">
        <v>33</v>
      </c>
      <c r="AX384" s="13" t="s">
        <v>78</v>
      </c>
      <c r="AY384" s="214" t="s">
        <v>121</v>
      </c>
    </row>
    <row r="385" spans="1:65" s="2" customFormat="1" ht="16.5" customHeight="1">
      <c r="A385" s="33"/>
      <c r="B385" s="34"/>
      <c r="C385" s="187" t="s">
        <v>542</v>
      </c>
      <c r="D385" s="187" t="s">
        <v>123</v>
      </c>
      <c r="E385" s="188" t="s">
        <v>543</v>
      </c>
      <c r="F385" s="189" t="s">
        <v>544</v>
      </c>
      <c r="G385" s="190" t="s">
        <v>205</v>
      </c>
      <c r="H385" s="191">
        <v>334</v>
      </c>
      <c r="I385" s="192"/>
      <c r="J385" s="193">
        <f>ROUND(I385*H385,2)</f>
        <v>0</v>
      </c>
      <c r="K385" s="189" t="s">
        <v>127</v>
      </c>
      <c r="L385" s="38"/>
      <c r="M385" s="194" t="s">
        <v>19</v>
      </c>
      <c r="N385" s="195" t="s">
        <v>43</v>
      </c>
      <c r="O385" s="63"/>
      <c r="P385" s="196">
        <f>O385*H385</f>
        <v>0</v>
      </c>
      <c r="Q385" s="196">
        <v>1E-05</v>
      </c>
      <c r="R385" s="196">
        <f>Q385*H385</f>
        <v>0.00334</v>
      </c>
      <c r="S385" s="196">
        <v>0</v>
      </c>
      <c r="T385" s="197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98" t="s">
        <v>202</v>
      </c>
      <c r="AT385" s="198" t="s">
        <v>123</v>
      </c>
      <c r="AU385" s="198" t="s">
        <v>80</v>
      </c>
      <c r="AY385" s="16" t="s">
        <v>121</v>
      </c>
      <c r="BE385" s="199">
        <f>IF(N385="základní",J385,0)</f>
        <v>0</v>
      </c>
      <c r="BF385" s="199">
        <f>IF(N385="snížená",J385,0)</f>
        <v>0</v>
      </c>
      <c r="BG385" s="199">
        <f>IF(N385="zákl. přenesená",J385,0)</f>
        <v>0</v>
      </c>
      <c r="BH385" s="199">
        <f>IF(N385="sníž. přenesená",J385,0)</f>
        <v>0</v>
      </c>
      <c r="BI385" s="199">
        <f>IF(N385="nulová",J385,0)</f>
        <v>0</v>
      </c>
      <c r="BJ385" s="16" t="s">
        <v>78</v>
      </c>
      <c r="BK385" s="199">
        <f>ROUND(I385*H385,2)</f>
        <v>0</v>
      </c>
      <c r="BL385" s="16" t="s">
        <v>202</v>
      </c>
      <c r="BM385" s="198" t="s">
        <v>545</v>
      </c>
    </row>
    <row r="386" spans="1:47" s="2" customFormat="1" ht="19.2">
      <c r="A386" s="33"/>
      <c r="B386" s="34"/>
      <c r="C386" s="35"/>
      <c r="D386" s="200" t="s">
        <v>130</v>
      </c>
      <c r="E386" s="35"/>
      <c r="F386" s="201" t="s">
        <v>131</v>
      </c>
      <c r="G386" s="35"/>
      <c r="H386" s="35"/>
      <c r="I386" s="110"/>
      <c r="J386" s="35"/>
      <c r="K386" s="35"/>
      <c r="L386" s="38"/>
      <c r="M386" s="202"/>
      <c r="N386" s="203"/>
      <c r="O386" s="63"/>
      <c r="P386" s="63"/>
      <c r="Q386" s="63"/>
      <c r="R386" s="63"/>
      <c r="S386" s="63"/>
      <c r="T386" s="64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T386" s="16" t="s">
        <v>130</v>
      </c>
      <c r="AU386" s="16" t="s">
        <v>80</v>
      </c>
    </row>
    <row r="387" spans="2:51" s="13" customFormat="1" ht="10.2">
      <c r="B387" s="204"/>
      <c r="C387" s="205"/>
      <c r="D387" s="200" t="s">
        <v>132</v>
      </c>
      <c r="E387" s="206" t="s">
        <v>19</v>
      </c>
      <c r="F387" s="207" t="s">
        <v>541</v>
      </c>
      <c r="G387" s="205"/>
      <c r="H387" s="208">
        <v>334</v>
      </c>
      <c r="I387" s="209"/>
      <c r="J387" s="205"/>
      <c r="K387" s="205"/>
      <c r="L387" s="210"/>
      <c r="M387" s="211"/>
      <c r="N387" s="212"/>
      <c r="O387" s="212"/>
      <c r="P387" s="212"/>
      <c r="Q387" s="212"/>
      <c r="R387" s="212"/>
      <c r="S387" s="212"/>
      <c r="T387" s="213"/>
      <c r="AT387" s="214" t="s">
        <v>132</v>
      </c>
      <c r="AU387" s="214" t="s">
        <v>80</v>
      </c>
      <c r="AV387" s="13" t="s">
        <v>80</v>
      </c>
      <c r="AW387" s="13" t="s">
        <v>33</v>
      </c>
      <c r="AX387" s="13" t="s">
        <v>78</v>
      </c>
      <c r="AY387" s="214" t="s">
        <v>121</v>
      </c>
    </row>
    <row r="388" spans="1:65" s="2" customFormat="1" ht="21.75" customHeight="1">
      <c r="A388" s="33"/>
      <c r="B388" s="34"/>
      <c r="C388" s="187" t="s">
        <v>546</v>
      </c>
      <c r="D388" s="187" t="s">
        <v>123</v>
      </c>
      <c r="E388" s="188" t="s">
        <v>547</v>
      </c>
      <c r="F388" s="189" t="s">
        <v>548</v>
      </c>
      <c r="G388" s="190" t="s">
        <v>154</v>
      </c>
      <c r="H388" s="191">
        <v>0.441</v>
      </c>
      <c r="I388" s="192"/>
      <c r="J388" s="193">
        <f>ROUND(I388*H388,2)</f>
        <v>0</v>
      </c>
      <c r="K388" s="189" t="s">
        <v>127</v>
      </c>
      <c r="L388" s="38"/>
      <c r="M388" s="194" t="s">
        <v>19</v>
      </c>
      <c r="N388" s="195" t="s">
        <v>43</v>
      </c>
      <c r="O388" s="63"/>
      <c r="P388" s="196">
        <f>O388*H388</f>
        <v>0</v>
      </c>
      <c r="Q388" s="196">
        <v>0</v>
      </c>
      <c r="R388" s="196">
        <f>Q388*H388</f>
        <v>0</v>
      </c>
      <c r="S388" s="196">
        <v>0</v>
      </c>
      <c r="T388" s="197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98" t="s">
        <v>202</v>
      </c>
      <c r="AT388" s="198" t="s">
        <v>123</v>
      </c>
      <c r="AU388" s="198" t="s">
        <v>80</v>
      </c>
      <c r="AY388" s="16" t="s">
        <v>121</v>
      </c>
      <c r="BE388" s="199">
        <f>IF(N388="základní",J388,0)</f>
        <v>0</v>
      </c>
      <c r="BF388" s="199">
        <f>IF(N388="snížená",J388,0)</f>
        <v>0</v>
      </c>
      <c r="BG388" s="199">
        <f>IF(N388="zákl. přenesená",J388,0)</f>
        <v>0</v>
      </c>
      <c r="BH388" s="199">
        <f>IF(N388="sníž. přenesená",J388,0)</f>
        <v>0</v>
      </c>
      <c r="BI388" s="199">
        <f>IF(N388="nulová",J388,0)</f>
        <v>0</v>
      </c>
      <c r="BJ388" s="16" t="s">
        <v>78</v>
      </c>
      <c r="BK388" s="199">
        <f>ROUND(I388*H388,2)</f>
        <v>0</v>
      </c>
      <c r="BL388" s="16" t="s">
        <v>202</v>
      </c>
      <c r="BM388" s="198" t="s">
        <v>549</v>
      </c>
    </row>
    <row r="389" spans="1:47" s="2" customFormat="1" ht="19.2">
      <c r="A389" s="33"/>
      <c r="B389" s="34"/>
      <c r="C389" s="35"/>
      <c r="D389" s="200" t="s">
        <v>130</v>
      </c>
      <c r="E389" s="35"/>
      <c r="F389" s="201" t="s">
        <v>131</v>
      </c>
      <c r="G389" s="35"/>
      <c r="H389" s="35"/>
      <c r="I389" s="110"/>
      <c r="J389" s="35"/>
      <c r="K389" s="35"/>
      <c r="L389" s="38"/>
      <c r="M389" s="202"/>
      <c r="N389" s="203"/>
      <c r="O389" s="63"/>
      <c r="P389" s="63"/>
      <c r="Q389" s="63"/>
      <c r="R389" s="63"/>
      <c r="S389" s="63"/>
      <c r="T389" s="64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T389" s="16" t="s">
        <v>130</v>
      </c>
      <c r="AU389" s="16" t="s">
        <v>80</v>
      </c>
    </row>
    <row r="390" spans="2:51" s="13" customFormat="1" ht="10.2">
      <c r="B390" s="204"/>
      <c r="C390" s="205"/>
      <c r="D390" s="200" t="s">
        <v>132</v>
      </c>
      <c r="E390" s="206" t="s">
        <v>19</v>
      </c>
      <c r="F390" s="207" t="s">
        <v>550</v>
      </c>
      <c r="G390" s="205"/>
      <c r="H390" s="208">
        <v>0.441</v>
      </c>
      <c r="I390" s="209"/>
      <c r="J390" s="205"/>
      <c r="K390" s="205"/>
      <c r="L390" s="210"/>
      <c r="M390" s="211"/>
      <c r="N390" s="212"/>
      <c r="O390" s="212"/>
      <c r="P390" s="212"/>
      <c r="Q390" s="212"/>
      <c r="R390" s="212"/>
      <c r="S390" s="212"/>
      <c r="T390" s="213"/>
      <c r="AT390" s="214" t="s">
        <v>132</v>
      </c>
      <c r="AU390" s="214" t="s">
        <v>80</v>
      </c>
      <c r="AV390" s="13" t="s">
        <v>80</v>
      </c>
      <c r="AW390" s="13" t="s">
        <v>33</v>
      </c>
      <c r="AX390" s="13" t="s">
        <v>78</v>
      </c>
      <c r="AY390" s="214" t="s">
        <v>121</v>
      </c>
    </row>
    <row r="391" spans="1:65" s="2" customFormat="1" ht="21.75" customHeight="1">
      <c r="A391" s="33"/>
      <c r="B391" s="34"/>
      <c r="C391" s="187" t="s">
        <v>551</v>
      </c>
      <c r="D391" s="187" t="s">
        <v>123</v>
      </c>
      <c r="E391" s="188" t="s">
        <v>552</v>
      </c>
      <c r="F391" s="189" t="s">
        <v>553</v>
      </c>
      <c r="G391" s="190" t="s">
        <v>154</v>
      </c>
      <c r="H391" s="191">
        <v>0.609</v>
      </c>
      <c r="I391" s="192"/>
      <c r="J391" s="193">
        <f>ROUND(I391*H391,2)</f>
        <v>0</v>
      </c>
      <c r="K391" s="189" t="s">
        <v>127</v>
      </c>
      <c r="L391" s="38"/>
      <c r="M391" s="194" t="s">
        <v>19</v>
      </c>
      <c r="N391" s="195" t="s">
        <v>43</v>
      </c>
      <c r="O391" s="63"/>
      <c r="P391" s="196">
        <f>O391*H391</f>
        <v>0</v>
      </c>
      <c r="Q391" s="196">
        <v>0</v>
      </c>
      <c r="R391" s="196">
        <f>Q391*H391</f>
        <v>0</v>
      </c>
      <c r="S391" s="196">
        <v>0</v>
      </c>
      <c r="T391" s="197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98" t="s">
        <v>202</v>
      </c>
      <c r="AT391" s="198" t="s">
        <v>123</v>
      </c>
      <c r="AU391" s="198" t="s">
        <v>80</v>
      </c>
      <c r="AY391" s="16" t="s">
        <v>121</v>
      </c>
      <c r="BE391" s="199">
        <f>IF(N391="základní",J391,0)</f>
        <v>0</v>
      </c>
      <c r="BF391" s="199">
        <f>IF(N391="snížená",J391,0)</f>
        <v>0</v>
      </c>
      <c r="BG391" s="199">
        <f>IF(N391="zákl. přenesená",J391,0)</f>
        <v>0</v>
      </c>
      <c r="BH391" s="199">
        <f>IF(N391="sníž. přenesená",J391,0)</f>
        <v>0</v>
      </c>
      <c r="BI391" s="199">
        <f>IF(N391="nulová",J391,0)</f>
        <v>0</v>
      </c>
      <c r="BJ391" s="16" t="s">
        <v>78</v>
      </c>
      <c r="BK391" s="199">
        <f>ROUND(I391*H391,2)</f>
        <v>0</v>
      </c>
      <c r="BL391" s="16" t="s">
        <v>202</v>
      </c>
      <c r="BM391" s="198" t="s">
        <v>554</v>
      </c>
    </row>
    <row r="392" spans="1:47" s="2" customFormat="1" ht="19.2">
      <c r="A392" s="33"/>
      <c r="B392" s="34"/>
      <c r="C392" s="35"/>
      <c r="D392" s="200" t="s">
        <v>130</v>
      </c>
      <c r="E392" s="35"/>
      <c r="F392" s="201" t="s">
        <v>131</v>
      </c>
      <c r="G392" s="35"/>
      <c r="H392" s="35"/>
      <c r="I392" s="110"/>
      <c r="J392" s="35"/>
      <c r="K392" s="35"/>
      <c r="L392" s="38"/>
      <c r="M392" s="202"/>
      <c r="N392" s="203"/>
      <c r="O392" s="63"/>
      <c r="P392" s="63"/>
      <c r="Q392" s="63"/>
      <c r="R392" s="63"/>
      <c r="S392" s="63"/>
      <c r="T392" s="64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T392" s="16" t="s">
        <v>130</v>
      </c>
      <c r="AU392" s="16" t="s">
        <v>80</v>
      </c>
    </row>
    <row r="393" spans="2:63" s="12" customFormat="1" ht="22.8" customHeight="1">
      <c r="B393" s="171"/>
      <c r="C393" s="172"/>
      <c r="D393" s="173" t="s">
        <v>71</v>
      </c>
      <c r="E393" s="185" t="s">
        <v>555</v>
      </c>
      <c r="F393" s="185" t="s">
        <v>556</v>
      </c>
      <c r="G393" s="172"/>
      <c r="H393" s="172"/>
      <c r="I393" s="175"/>
      <c r="J393" s="186">
        <f>BK393</f>
        <v>0</v>
      </c>
      <c r="K393" s="172"/>
      <c r="L393" s="177"/>
      <c r="M393" s="178"/>
      <c r="N393" s="179"/>
      <c r="O393" s="179"/>
      <c r="P393" s="180">
        <f>SUM(P394:P537)</f>
        <v>0</v>
      </c>
      <c r="Q393" s="179"/>
      <c r="R393" s="180">
        <f>SUM(R394:R537)</f>
        <v>0.6887800000000001</v>
      </c>
      <c r="S393" s="179"/>
      <c r="T393" s="181">
        <f>SUM(T394:T537)</f>
        <v>0.79545</v>
      </c>
      <c r="AR393" s="182" t="s">
        <v>80</v>
      </c>
      <c r="AT393" s="183" t="s">
        <v>71</v>
      </c>
      <c r="AU393" s="183" t="s">
        <v>78</v>
      </c>
      <c r="AY393" s="182" t="s">
        <v>121</v>
      </c>
      <c r="BK393" s="184">
        <f>SUM(BK394:BK537)</f>
        <v>0</v>
      </c>
    </row>
    <row r="394" spans="1:65" s="2" customFormat="1" ht="16.5" customHeight="1">
      <c r="A394" s="33"/>
      <c r="B394" s="34"/>
      <c r="C394" s="187" t="s">
        <v>557</v>
      </c>
      <c r="D394" s="187" t="s">
        <v>123</v>
      </c>
      <c r="E394" s="188" t="s">
        <v>558</v>
      </c>
      <c r="F394" s="189" t="s">
        <v>559</v>
      </c>
      <c r="G394" s="190" t="s">
        <v>535</v>
      </c>
      <c r="H394" s="191">
        <v>2</v>
      </c>
      <c r="I394" s="192"/>
      <c r="J394" s="193">
        <f>ROUND(I394*H394,2)</f>
        <v>0</v>
      </c>
      <c r="K394" s="189" t="s">
        <v>127</v>
      </c>
      <c r="L394" s="38"/>
      <c r="M394" s="194" t="s">
        <v>19</v>
      </c>
      <c r="N394" s="195" t="s">
        <v>43</v>
      </c>
      <c r="O394" s="63"/>
      <c r="P394" s="196">
        <f>O394*H394</f>
        <v>0</v>
      </c>
      <c r="Q394" s="196">
        <v>0</v>
      </c>
      <c r="R394" s="196">
        <f>Q394*H394</f>
        <v>0</v>
      </c>
      <c r="S394" s="196">
        <v>0.01107</v>
      </c>
      <c r="T394" s="197">
        <f>S394*H394</f>
        <v>0.02214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98" t="s">
        <v>202</v>
      </c>
      <c r="AT394" s="198" t="s">
        <v>123</v>
      </c>
      <c r="AU394" s="198" t="s">
        <v>80</v>
      </c>
      <c r="AY394" s="16" t="s">
        <v>121</v>
      </c>
      <c r="BE394" s="199">
        <f>IF(N394="základní",J394,0)</f>
        <v>0</v>
      </c>
      <c r="BF394" s="199">
        <f>IF(N394="snížená",J394,0)</f>
        <v>0</v>
      </c>
      <c r="BG394" s="199">
        <f>IF(N394="zákl. přenesená",J394,0)</f>
        <v>0</v>
      </c>
      <c r="BH394" s="199">
        <f>IF(N394="sníž. přenesená",J394,0)</f>
        <v>0</v>
      </c>
      <c r="BI394" s="199">
        <f>IF(N394="nulová",J394,0)</f>
        <v>0</v>
      </c>
      <c r="BJ394" s="16" t="s">
        <v>78</v>
      </c>
      <c r="BK394" s="199">
        <f>ROUND(I394*H394,2)</f>
        <v>0</v>
      </c>
      <c r="BL394" s="16" t="s">
        <v>202</v>
      </c>
      <c r="BM394" s="198" t="s">
        <v>560</v>
      </c>
    </row>
    <row r="395" spans="1:47" s="2" customFormat="1" ht="19.2">
      <c r="A395" s="33"/>
      <c r="B395" s="34"/>
      <c r="C395" s="35"/>
      <c r="D395" s="200" t="s">
        <v>130</v>
      </c>
      <c r="E395" s="35"/>
      <c r="F395" s="201" t="s">
        <v>131</v>
      </c>
      <c r="G395" s="35"/>
      <c r="H395" s="35"/>
      <c r="I395" s="110"/>
      <c r="J395" s="35"/>
      <c r="K395" s="35"/>
      <c r="L395" s="38"/>
      <c r="M395" s="202"/>
      <c r="N395" s="203"/>
      <c r="O395" s="63"/>
      <c r="P395" s="63"/>
      <c r="Q395" s="63"/>
      <c r="R395" s="63"/>
      <c r="S395" s="63"/>
      <c r="T395" s="64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T395" s="16" t="s">
        <v>130</v>
      </c>
      <c r="AU395" s="16" t="s">
        <v>80</v>
      </c>
    </row>
    <row r="396" spans="2:51" s="13" customFormat="1" ht="10.2">
      <c r="B396" s="204"/>
      <c r="C396" s="205"/>
      <c r="D396" s="200" t="s">
        <v>132</v>
      </c>
      <c r="E396" s="206" t="s">
        <v>19</v>
      </c>
      <c r="F396" s="207" t="s">
        <v>502</v>
      </c>
      <c r="G396" s="205"/>
      <c r="H396" s="208">
        <v>2</v>
      </c>
      <c r="I396" s="209"/>
      <c r="J396" s="205"/>
      <c r="K396" s="205"/>
      <c r="L396" s="210"/>
      <c r="M396" s="211"/>
      <c r="N396" s="212"/>
      <c r="O396" s="212"/>
      <c r="P396" s="212"/>
      <c r="Q396" s="212"/>
      <c r="R396" s="212"/>
      <c r="S396" s="212"/>
      <c r="T396" s="213"/>
      <c r="AT396" s="214" t="s">
        <v>132</v>
      </c>
      <c r="AU396" s="214" t="s">
        <v>80</v>
      </c>
      <c r="AV396" s="13" t="s">
        <v>80</v>
      </c>
      <c r="AW396" s="13" t="s">
        <v>33</v>
      </c>
      <c r="AX396" s="13" t="s">
        <v>78</v>
      </c>
      <c r="AY396" s="214" t="s">
        <v>121</v>
      </c>
    </row>
    <row r="397" spans="1:65" s="2" customFormat="1" ht="16.5" customHeight="1">
      <c r="A397" s="33"/>
      <c r="B397" s="34"/>
      <c r="C397" s="187" t="s">
        <v>217</v>
      </c>
      <c r="D397" s="187" t="s">
        <v>123</v>
      </c>
      <c r="E397" s="188" t="s">
        <v>561</v>
      </c>
      <c r="F397" s="189" t="s">
        <v>562</v>
      </c>
      <c r="G397" s="190" t="s">
        <v>535</v>
      </c>
      <c r="H397" s="191">
        <v>2</v>
      </c>
      <c r="I397" s="192"/>
      <c r="J397" s="193">
        <f>ROUND(I397*H397,2)</f>
        <v>0</v>
      </c>
      <c r="K397" s="189" t="s">
        <v>127</v>
      </c>
      <c r="L397" s="38"/>
      <c r="M397" s="194" t="s">
        <v>19</v>
      </c>
      <c r="N397" s="195" t="s">
        <v>43</v>
      </c>
      <c r="O397" s="63"/>
      <c r="P397" s="196">
        <f>O397*H397</f>
        <v>0</v>
      </c>
      <c r="Q397" s="196">
        <v>0</v>
      </c>
      <c r="R397" s="196">
        <f>Q397*H397</f>
        <v>0</v>
      </c>
      <c r="S397" s="196">
        <v>0.0092</v>
      </c>
      <c r="T397" s="197">
        <f>S397*H397</f>
        <v>0.0184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98" t="s">
        <v>202</v>
      </c>
      <c r="AT397" s="198" t="s">
        <v>123</v>
      </c>
      <c r="AU397" s="198" t="s">
        <v>80</v>
      </c>
      <c r="AY397" s="16" t="s">
        <v>121</v>
      </c>
      <c r="BE397" s="199">
        <f>IF(N397="základní",J397,0)</f>
        <v>0</v>
      </c>
      <c r="BF397" s="199">
        <f>IF(N397="snížená",J397,0)</f>
        <v>0</v>
      </c>
      <c r="BG397" s="199">
        <f>IF(N397="zákl. přenesená",J397,0)</f>
        <v>0</v>
      </c>
      <c r="BH397" s="199">
        <f>IF(N397="sníž. přenesená",J397,0)</f>
        <v>0</v>
      </c>
      <c r="BI397" s="199">
        <f>IF(N397="nulová",J397,0)</f>
        <v>0</v>
      </c>
      <c r="BJ397" s="16" t="s">
        <v>78</v>
      </c>
      <c r="BK397" s="199">
        <f>ROUND(I397*H397,2)</f>
        <v>0</v>
      </c>
      <c r="BL397" s="16" t="s">
        <v>202</v>
      </c>
      <c r="BM397" s="198" t="s">
        <v>563</v>
      </c>
    </row>
    <row r="398" spans="1:47" s="2" customFormat="1" ht="19.2">
      <c r="A398" s="33"/>
      <c r="B398" s="34"/>
      <c r="C398" s="35"/>
      <c r="D398" s="200" t="s">
        <v>130</v>
      </c>
      <c r="E398" s="35"/>
      <c r="F398" s="201" t="s">
        <v>131</v>
      </c>
      <c r="G398" s="35"/>
      <c r="H398" s="35"/>
      <c r="I398" s="110"/>
      <c r="J398" s="35"/>
      <c r="K398" s="35"/>
      <c r="L398" s="38"/>
      <c r="M398" s="202"/>
      <c r="N398" s="203"/>
      <c r="O398" s="63"/>
      <c r="P398" s="63"/>
      <c r="Q398" s="63"/>
      <c r="R398" s="63"/>
      <c r="S398" s="63"/>
      <c r="T398" s="64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T398" s="16" t="s">
        <v>130</v>
      </c>
      <c r="AU398" s="16" t="s">
        <v>80</v>
      </c>
    </row>
    <row r="399" spans="2:51" s="13" customFormat="1" ht="10.2">
      <c r="B399" s="204"/>
      <c r="C399" s="205"/>
      <c r="D399" s="200" t="s">
        <v>132</v>
      </c>
      <c r="E399" s="206" t="s">
        <v>19</v>
      </c>
      <c r="F399" s="207" t="s">
        <v>502</v>
      </c>
      <c r="G399" s="205"/>
      <c r="H399" s="208">
        <v>2</v>
      </c>
      <c r="I399" s="209"/>
      <c r="J399" s="205"/>
      <c r="K399" s="205"/>
      <c r="L399" s="210"/>
      <c r="M399" s="211"/>
      <c r="N399" s="212"/>
      <c r="O399" s="212"/>
      <c r="P399" s="212"/>
      <c r="Q399" s="212"/>
      <c r="R399" s="212"/>
      <c r="S399" s="212"/>
      <c r="T399" s="213"/>
      <c r="AT399" s="214" t="s">
        <v>132</v>
      </c>
      <c r="AU399" s="214" t="s">
        <v>80</v>
      </c>
      <c r="AV399" s="13" t="s">
        <v>80</v>
      </c>
      <c r="AW399" s="13" t="s">
        <v>33</v>
      </c>
      <c r="AX399" s="13" t="s">
        <v>78</v>
      </c>
      <c r="AY399" s="214" t="s">
        <v>121</v>
      </c>
    </row>
    <row r="400" spans="1:65" s="2" customFormat="1" ht="16.5" customHeight="1">
      <c r="A400" s="33"/>
      <c r="B400" s="34"/>
      <c r="C400" s="187" t="s">
        <v>564</v>
      </c>
      <c r="D400" s="187" t="s">
        <v>123</v>
      </c>
      <c r="E400" s="188" t="s">
        <v>565</v>
      </c>
      <c r="F400" s="189" t="s">
        <v>566</v>
      </c>
      <c r="G400" s="190" t="s">
        <v>535</v>
      </c>
      <c r="H400" s="191">
        <v>3</v>
      </c>
      <c r="I400" s="192"/>
      <c r="J400" s="193">
        <f>ROUND(I400*H400,2)</f>
        <v>0</v>
      </c>
      <c r="K400" s="189" t="s">
        <v>127</v>
      </c>
      <c r="L400" s="38"/>
      <c r="M400" s="194" t="s">
        <v>19</v>
      </c>
      <c r="N400" s="195" t="s">
        <v>43</v>
      </c>
      <c r="O400" s="63"/>
      <c r="P400" s="196">
        <f>O400*H400</f>
        <v>0</v>
      </c>
      <c r="Q400" s="196">
        <v>0</v>
      </c>
      <c r="R400" s="196">
        <f>Q400*H400</f>
        <v>0</v>
      </c>
      <c r="S400" s="196">
        <v>0.0347</v>
      </c>
      <c r="T400" s="197">
        <f>S400*H400</f>
        <v>0.1041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98" t="s">
        <v>202</v>
      </c>
      <c r="AT400" s="198" t="s">
        <v>123</v>
      </c>
      <c r="AU400" s="198" t="s">
        <v>80</v>
      </c>
      <c r="AY400" s="16" t="s">
        <v>121</v>
      </c>
      <c r="BE400" s="199">
        <f>IF(N400="základní",J400,0)</f>
        <v>0</v>
      </c>
      <c r="BF400" s="199">
        <f>IF(N400="snížená",J400,0)</f>
        <v>0</v>
      </c>
      <c r="BG400" s="199">
        <f>IF(N400="zákl. přenesená",J400,0)</f>
        <v>0</v>
      </c>
      <c r="BH400" s="199">
        <f>IF(N400="sníž. přenesená",J400,0)</f>
        <v>0</v>
      </c>
      <c r="BI400" s="199">
        <f>IF(N400="nulová",J400,0)</f>
        <v>0</v>
      </c>
      <c r="BJ400" s="16" t="s">
        <v>78</v>
      </c>
      <c r="BK400" s="199">
        <f>ROUND(I400*H400,2)</f>
        <v>0</v>
      </c>
      <c r="BL400" s="16" t="s">
        <v>202</v>
      </c>
      <c r="BM400" s="198" t="s">
        <v>567</v>
      </c>
    </row>
    <row r="401" spans="1:47" s="2" customFormat="1" ht="19.2">
      <c r="A401" s="33"/>
      <c r="B401" s="34"/>
      <c r="C401" s="35"/>
      <c r="D401" s="200" t="s">
        <v>130</v>
      </c>
      <c r="E401" s="35"/>
      <c r="F401" s="201" t="s">
        <v>131</v>
      </c>
      <c r="G401" s="35"/>
      <c r="H401" s="35"/>
      <c r="I401" s="110"/>
      <c r="J401" s="35"/>
      <c r="K401" s="35"/>
      <c r="L401" s="38"/>
      <c r="M401" s="202"/>
      <c r="N401" s="203"/>
      <c r="O401" s="63"/>
      <c r="P401" s="63"/>
      <c r="Q401" s="63"/>
      <c r="R401" s="63"/>
      <c r="S401" s="63"/>
      <c r="T401" s="64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T401" s="16" t="s">
        <v>130</v>
      </c>
      <c r="AU401" s="16" t="s">
        <v>80</v>
      </c>
    </row>
    <row r="402" spans="2:51" s="13" customFormat="1" ht="10.2">
      <c r="B402" s="204"/>
      <c r="C402" s="205"/>
      <c r="D402" s="200" t="s">
        <v>132</v>
      </c>
      <c r="E402" s="206" t="s">
        <v>19</v>
      </c>
      <c r="F402" s="207" t="s">
        <v>568</v>
      </c>
      <c r="G402" s="205"/>
      <c r="H402" s="208">
        <v>3</v>
      </c>
      <c r="I402" s="209"/>
      <c r="J402" s="205"/>
      <c r="K402" s="205"/>
      <c r="L402" s="210"/>
      <c r="M402" s="211"/>
      <c r="N402" s="212"/>
      <c r="O402" s="212"/>
      <c r="P402" s="212"/>
      <c r="Q402" s="212"/>
      <c r="R402" s="212"/>
      <c r="S402" s="212"/>
      <c r="T402" s="213"/>
      <c r="AT402" s="214" t="s">
        <v>132</v>
      </c>
      <c r="AU402" s="214" t="s">
        <v>80</v>
      </c>
      <c r="AV402" s="13" t="s">
        <v>80</v>
      </c>
      <c r="AW402" s="13" t="s">
        <v>33</v>
      </c>
      <c r="AX402" s="13" t="s">
        <v>78</v>
      </c>
      <c r="AY402" s="214" t="s">
        <v>121</v>
      </c>
    </row>
    <row r="403" spans="1:65" s="2" customFormat="1" ht="16.5" customHeight="1">
      <c r="A403" s="33"/>
      <c r="B403" s="34"/>
      <c r="C403" s="187" t="s">
        <v>569</v>
      </c>
      <c r="D403" s="187" t="s">
        <v>123</v>
      </c>
      <c r="E403" s="188" t="s">
        <v>570</v>
      </c>
      <c r="F403" s="189" t="s">
        <v>571</v>
      </c>
      <c r="G403" s="190" t="s">
        <v>535</v>
      </c>
      <c r="H403" s="191">
        <v>2</v>
      </c>
      <c r="I403" s="192"/>
      <c r="J403" s="193">
        <f>ROUND(I403*H403,2)</f>
        <v>0</v>
      </c>
      <c r="K403" s="189" t="s">
        <v>127</v>
      </c>
      <c r="L403" s="38"/>
      <c r="M403" s="194" t="s">
        <v>19</v>
      </c>
      <c r="N403" s="195" t="s">
        <v>43</v>
      </c>
      <c r="O403" s="63"/>
      <c r="P403" s="196">
        <f>O403*H403</f>
        <v>0</v>
      </c>
      <c r="Q403" s="196">
        <v>0</v>
      </c>
      <c r="R403" s="196">
        <f>Q403*H403</f>
        <v>0</v>
      </c>
      <c r="S403" s="196">
        <v>0.155</v>
      </c>
      <c r="T403" s="197">
        <f>S403*H403</f>
        <v>0.31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98" t="s">
        <v>202</v>
      </c>
      <c r="AT403" s="198" t="s">
        <v>123</v>
      </c>
      <c r="AU403" s="198" t="s">
        <v>80</v>
      </c>
      <c r="AY403" s="16" t="s">
        <v>121</v>
      </c>
      <c r="BE403" s="199">
        <f>IF(N403="základní",J403,0)</f>
        <v>0</v>
      </c>
      <c r="BF403" s="199">
        <f>IF(N403="snížená",J403,0)</f>
        <v>0</v>
      </c>
      <c r="BG403" s="199">
        <f>IF(N403="zákl. přenesená",J403,0)</f>
        <v>0</v>
      </c>
      <c r="BH403" s="199">
        <f>IF(N403="sníž. přenesená",J403,0)</f>
        <v>0</v>
      </c>
      <c r="BI403" s="199">
        <f>IF(N403="nulová",J403,0)</f>
        <v>0</v>
      </c>
      <c r="BJ403" s="16" t="s">
        <v>78</v>
      </c>
      <c r="BK403" s="199">
        <f>ROUND(I403*H403,2)</f>
        <v>0</v>
      </c>
      <c r="BL403" s="16" t="s">
        <v>202</v>
      </c>
      <c r="BM403" s="198" t="s">
        <v>572</v>
      </c>
    </row>
    <row r="404" spans="1:47" s="2" customFormat="1" ht="19.2">
      <c r="A404" s="33"/>
      <c r="B404" s="34"/>
      <c r="C404" s="35"/>
      <c r="D404" s="200" t="s">
        <v>130</v>
      </c>
      <c r="E404" s="35"/>
      <c r="F404" s="201" t="s">
        <v>131</v>
      </c>
      <c r="G404" s="35"/>
      <c r="H404" s="35"/>
      <c r="I404" s="110"/>
      <c r="J404" s="35"/>
      <c r="K404" s="35"/>
      <c r="L404" s="38"/>
      <c r="M404" s="202"/>
      <c r="N404" s="203"/>
      <c r="O404" s="63"/>
      <c r="P404" s="63"/>
      <c r="Q404" s="63"/>
      <c r="R404" s="63"/>
      <c r="S404" s="63"/>
      <c r="T404" s="64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T404" s="16" t="s">
        <v>130</v>
      </c>
      <c r="AU404" s="16" t="s">
        <v>80</v>
      </c>
    </row>
    <row r="405" spans="2:51" s="13" customFormat="1" ht="10.2">
      <c r="B405" s="204"/>
      <c r="C405" s="205"/>
      <c r="D405" s="200" t="s">
        <v>132</v>
      </c>
      <c r="E405" s="206" t="s">
        <v>19</v>
      </c>
      <c r="F405" s="207" t="s">
        <v>502</v>
      </c>
      <c r="G405" s="205"/>
      <c r="H405" s="208">
        <v>2</v>
      </c>
      <c r="I405" s="209"/>
      <c r="J405" s="205"/>
      <c r="K405" s="205"/>
      <c r="L405" s="210"/>
      <c r="M405" s="211"/>
      <c r="N405" s="212"/>
      <c r="O405" s="212"/>
      <c r="P405" s="212"/>
      <c r="Q405" s="212"/>
      <c r="R405" s="212"/>
      <c r="S405" s="212"/>
      <c r="T405" s="213"/>
      <c r="AT405" s="214" t="s">
        <v>132</v>
      </c>
      <c r="AU405" s="214" t="s">
        <v>80</v>
      </c>
      <c r="AV405" s="13" t="s">
        <v>80</v>
      </c>
      <c r="AW405" s="13" t="s">
        <v>33</v>
      </c>
      <c r="AX405" s="13" t="s">
        <v>78</v>
      </c>
      <c r="AY405" s="214" t="s">
        <v>121</v>
      </c>
    </row>
    <row r="406" spans="1:65" s="2" customFormat="1" ht="16.5" customHeight="1">
      <c r="A406" s="33"/>
      <c r="B406" s="34"/>
      <c r="C406" s="187" t="s">
        <v>573</v>
      </c>
      <c r="D406" s="187" t="s">
        <v>123</v>
      </c>
      <c r="E406" s="188" t="s">
        <v>574</v>
      </c>
      <c r="F406" s="189" t="s">
        <v>575</v>
      </c>
      <c r="G406" s="190" t="s">
        <v>535</v>
      </c>
      <c r="H406" s="191">
        <v>9</v>
      </c>
      <c r="I406" s="192"/>
      <c r="J406" s="193">
        <f>ROUND(I406*H406,2)</f>
        <v>0</v>
      </c>
      <c r="K406" s="189" t="s">
        <v>127</v>
      </c>
      <c r="L406" s="38"/>
      <c r="M406" s="194" t="s">
        <v>19</v>
      </c>
      <c r="N406" s="195" t="s">
        <v>43</v>
      </c>
      <c r="O406" s="63"/>
      <c r="P406" s="196">
        <f>O406*H406</f>
        <v>0</v>
      </c>
      <c r="Q406" s="196">
        <v>0</v>
      </c>
      <c r="R406" s="196">
        <f>Q406*H406</f>
        <v>0</v>
      </c>
      <c r="S406" s="196">
        <v>0.01933</v>
      </c>
      <c r="T406" s="197">
        <f>S406*H406</f>
        <v>0.17397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98" t="s">
        <v>202</v>
      </c>
      <c r="AT406" s="198" t="s">
        <v>123</v>
      </c>
      <c r="AU406" s="198" t="s">
        <v>80</v>
      </c>
      <c r="AY406" s="16" t="s">
        <v>121</v>
      </c>
      <c r="BE406" s="199">
        <f>IF(N406="základní",J406,0)</f>
        <v>0</v>
      </c>
      <c r="BF406" s="199">
        <f>IF(N406="snížená",J406,0)</f>
        <v>0</v>
      </c>
      <c r="BG406" s="199">
        <f>IF(N406="zákl. přenesená",J406,0)</f>
        <v>0</v>
      </c>
      <c r="BH406" s="199">
        <f>IF(N406="sníž. přenesená",J406,0)</f>
        <v>0</v>
      </c>
      <c r="BI406" s="199">
        <f>IF(N406="nulová",J406,0)</f>
        <v>0</v>
      </c>
      <c r="BJ406" s="16" t="s">
        <v>78</v>
      </c>
      <c r="BK406" s="199">
        <f>ROUND(I406*H406,2)</f>
        <v>0</v>
      </c>
      <c r="BL406" s="16" t="s">
        <v>202</v>
      </c>
      <c r="BM406" s="198" t="s">
        <v>576</v>
      </c>
    </row>
    <row r="407" spans="1:47" s="2" customFormat="1" ht="28.8">
      <c r="A407" s="33"/>
      <c r="B407" s="34"/>
      <c r="C407" s="35"/>
      <c r="D407" s="200" t="s">
        <v>130</v>
      </c>
      <c r="E407" s="35"/>
      <c r="F407" s="201" t="s">
        <v>577</v>
      </c>
      <c r="G407" s="35"/>
      <c r="H407" s="35"/>
      <c r="I407" s="110"/>
      <c r="J407" s="35"/>
      <c r="K407" s="35"/>
      <c r="L407" s="38"/>
      <c r="M407" s="202"/>
      <c r="N407" s="203"/>
      <c r="O407" s="63"/>
      <c r="P407" s="63"/>
      <c r="Q407" s="63"/>
      <c r="R407" s="63"/>
      <c r="S407" s="63"/>
      <c r="T407" s="64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T407" s="16" t="s">
        <v>130</v>
      </c>
      <c r="AU407" s="16" t="s">
        <v>80</v>
      </c>
    </row>
    <row r="408" spans="2:51" s="13" customFormat="1" ht="10.2">
      <c r="B408" s="204"/>
      <c r="C408" s="205"/>
      <c r="D408" s="200" t="s">
        <v>132</v>
      </c>
      <c r="E408" s="206" t="s">
        <v>19</v>
      </c>
      <c r="F408" s="207" t="s">
        <v>578</v>
      </c>
      <c r="G408" s="205"/>
      <c r="H408" s="208">
        <v>9</v>
      </c>
      <c r="I408" s="209"/>
      <c r="J408" s="205"/>
      <c r="K408" s="205"/>
      <c r="L408" s="210"/>
      <c r="M408" s="211"/>
      <c r="N408" s="212"/>
      <c r="O408" s="212"/>
      <c r="P408" s="212"/>
      <c r="Q408" s="212"/>
      <c r="R408" s="212"/>
      <c r="S408" s="212"/>
      <c r="T408" s="213"/>
      <c r="AT408" s="214" t="s">
        <v>132</v>
      </c>
      <c r="AU408" s="214" t="s">
        <v>80</v>
      </c>
      <c r="AV408" s="13" t="s">
        <v>80</v>
      </c>
      <c r="AW408" s="13" t="s">
        <v>33</v>
      </c>
      <c r="AX408" s="13" t="s">
        <v>78</v>
      </c>
      <c r="AY408" s="214" t="s">
        <v>121</v>
      </c>
    </row>
    <row r="409" spans="1:65" s="2" customFormat="1" ht="16.5" customHeight="1">
      <c r="A409" s="33"/>
      <c r="B409" s="34"/>
      <c r="C409" s="187" t="s">
        <v>579</v>
      </c>
      <c r="D409" s="187" t="s">
        <v>123</v>
      </c>
      <c r="E409" s="188" t="s">
        <v>580</v>
      </c>
      <c r="F409" s="189" t="s">
        <v>581</v>
      </c>
      <c r="G409" s="190" t="s">
        <v>535</v>
      </c>
      <c r="H409" s="191">
        <v>7</v>
      </c>
      <c r="I409" s="192"/>
      <c r="J409" s="193">
        <f>ROUND(I409*H409,2)</f>
        <v>0</v>
      </c>
      <c r="K409" s="189" t="s">
        <v>127</v>
      </c>
      <c r="L409" s="38"/>
      <c r="M409" s="194" t="s">
        <v>19</v>
      </c>
      <c r="N409" s="195" t="s">
        <v>43</v>
      </c>
      <c r="O409" s="63"/>
      <c r="P409" s="196">
        <f>O409*H409</f>
        <v>0</v>
      </c>
      <c r="Q409" s="196">
        <v>0</v>
      </c>
      <c r="R409" s="196">
        <f>Q409*H409</f>
        <v>0</v>
      </c>
      <c r="S409" s="196">
        <v>0.01946</v>
      </c>
      <c r="T409" s="197">
        <f>S409*H409</f>
        <v>0.13622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98" t="s">
        <v>202</v>
      </c>
      <c r="AT409" s="198" t="s">
        <v>123</v>
      </c>
      <c r="AU409" s="198" t="s">
        <v>80</v>
      </c>
      <c r="AY409" s="16" t="s">
        <v>121</v>
      </c>
      <c r="BE409" s="199">
        <f>IF(N409="základní",J409,0)</f>
        <v>0</v>
      </c>
      <c r="BF409" s="199">
        <f>IF(N409="snížená",J409,0)</f>
        <v>0</v>
      </c>
      <c r="BG409" s="199">
        <f>IF(N409="zákl. přenesená",J409,0)</f>
        <v>0</v>
      </c>
      <c r="BH409" s="199">
        <f>IF(N409="sníž. přenesená",J409,0)</f>
        <v>0</v>
      </c>
      <c r="BI409" s="199">
        <f>IF(N409="nulová",J409,0)</f>
        <v>0</v>
      </c>
      <c r="BJ409" s="16" t="s">
        <v>78</v>
      </c>
      <c r="BK409" s="199">
        <f>ROUND(I409*H409,2)</f>
        <v>0</v>
      </c>
      <c r="BL409" s="16" t="s">
        <v>202</v>
      </c>
      <c r="BM409" s="198" t="s">
        <v>582</v>
      </c>
    </row>
    <row r="410" spans="1:47" s="2" customFormat="1" ht="28.8">
      <c r="A410" s="33"/>
      <c r="B410" s="34"/>
      <c r="C410" s="35"/>
      <c r="D410" s="200" t="s">
        <v>130</v>
      </c>
      <c r="E410" s="35"/>
      <c r="F410" s="201" t="s">
        <v>577</v>
      </c>
      <c r="G410" s="35"/>
      <c r="H410" s="35"/>
      <c r="I410" s="110"/>
      <c r="J410" s="35"/>
      <c r="K410" s="35"/>
      <c r="L410" s="38"/>
      <c r="M410" s="202"/>
      <c r="N410" s="203"/>
      <c r="O410" s="63"/>
      <c r="P410" s="63"/>
      <c r="Q410" s="63"/>
      <c r="R410" s="63"/>
      <c r="S410" s="63"/>
      <c r="T410" s="64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T410" s="16" t="s">
        <v>130</v>
      </c>
      <c r="AU410" s="16" t="s">
        <v>80</v>
      </c>
    </row>
    <row r="411" spans="2:51" s="13" customFormat="1" ht="10.2">
      <c r="B411" s="204"/>
      <c r="C411" s="205"/>
      <c r="D411" s="200" t="s">
        <v>132</v>
      </c>
      <c r="E411" s="206" t="s">
        <v>19</v>
      </c>
      <c r="F411" s="207" t="s">
        <v>583</v>
      </c>
      <c r="G411" s="205"/>
      <c r="H411" s="208">
        <v>7</v>
      </c>
      <c r="I411" s="209"/>
      <c r="J411" s="205"/>
      <c r="K411" s="205"/>
      <c r="L411" s="210"/>
      <c r="M411" s="211"/>
      <c r="N411" s="212"/>
      <c r="O411" s="212"/>
      <c r="P411" s="212"/>
      <c r="Q411" s="212"/>
      <c r="R411" s="212"/>
      <c r="S411" s="212"/>
      <c r="T411" s="213"/>
      <c r="AT411" s="214" t="s">
        <v>132</v>
      </c>
      <c r="AU411" s="214" t="s">
        <v>80</v>
      </c>
      <c r="AV411" s="13" t="s">
        <v>80</v>
      </c>
      <c r="AW411" s="13" t="s">
        <v>33</v>
      </c>
      <c r="AX411" s="13" t="s">
        <v>78</v>
      </c>
      <c r="AY411" s="214" t="s">
        <v>121</v>
      </c>
    </row>
    <row r="412" spans="1:65" s="2" customFormat="1" ht="16.5" customHeight="1">
      <c r="A412" s="33"/>
      <c r="B412" s="34"/>
      <c r="C412" s="187" t="s">
        <v>584</v>
      </c>
      <c r="D412" s="187" t="s">
        <v>123</v>
      </c>
      <c r="E412" s="188" t="s">
        <v>585</v>
      </c>
      <c r="F412" s="189" t="s">
        <v>586</v>
      </c>
      <c r="G412" s="190" t="s">
        <v>535</v>
      </c>
      <c r="H412" s="191">
        <v>12</v>
      </c>
      <c r="I412" s="192"/>
      <c r="J412" s="193">
        <f>ROUND(I412*H412,2)</f>
        <v>0</v>
      </c>
      <c r="K412" s="189" t="s">
        <v>127</v>
      </c>
      <c r="L412" s="38"/>
      <c r="M412" s="194" t="s">
        <v>19</v>
      </c>
      <c r="N412" s="195" t="s">
        <v>43</v>
      </c>
      <c r="O412" s="63"/>
      <c r="P412" s="196">
        <f>O412*H412</f>
        <v>0</v>
      </c>
      <c r="Q412" s="196">
        <v>0</v>
      </c>
      <c r="R412" s="196">
        <f>Q412*H412</f>
        <v>0</v>
      </c>
      <c r="S412" s="196">
        <v>0.00156</v>
      </c>
      <c r="T412" s="197">
        <f>S412*H412</f>
        <v>0.01872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98" t="s">
        <v>202</v>
      </c>
      <c r="AT412" s="198" t="s">
        <v>123</v>
      </c>
      <c r="AU412" s="198" t="s">
        <v>80</v>
      </c>
      <c r="AY412" s="16" t="s">
        <v>121</v>
      </c>
      <c r="BE412" s="199">
        <f>IF(N412="základní",J412,0)</f>
        <v>0</v>
      </c>
      <c r="BF412" s="199">
        <f>IF(N412="snížená",J412,0)</f>
        <v>0</v>
      </c>
      <c r="BG412" s="199">
        <f>IF(N412="zákl. přenesená",J412,0)</f>
        <v>0</v>
      </c>
      <c r="BH412" s="199">
        <f>IF(N412="sníž. přenesená",J412,0)</f>
        <v>0</v>
      </c>
      <c r="BI412" s="199">
        <f>IF(N412="nulová",J412,0)</f>
        <v>0</v>
      </c>
      <c r="BJ412" s="16" t="s">
        <v>78</v>
      </c>
      <c r="BK412" s="199">
        <f>ROUND(I412*H412,2)</f>
        <v>0</v>
      </c>
      <c r="BL412" s="16" t="s">
        <v>202</v>
      </c>
      <c r="BM412" s="198" t="s">
        <v>587</v>
      </c>
    </row>
    <row r="413" spans="1:47" s="2" customFormat="1" ht="28.8">
      <c r="A413" s="33"/>
      <c r="B413" s="34"/>
      <c r="C413" s="35"/>
      <c r="D413" s="200" t="s">
        <v>130</v>
      </c>
      <c r="E413" s="35"/>
      <c r="F413" s="201" t="s">
        <v>577</v>
      </c>
      <c r="G413" s="35"/>
      <c r="H413" s="35"/>
      <c r="I413" s="110"/>
      <c r="J413" s="35"/>
      <c r="K413" s="35"/>
      <c r="L413" s="38"/>
      <c r="M413" s="202"/>
      <c r="N413" s="203"/>
      <c r="O413" s="63"/>
      <c r="P413" s="63"/>
      <c r="Q413" s="63"/>
      <c r="R413" s="63"/>
      <c r="S413" s="63"/>
      <c r="T413" s="64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T413" s="16" t="s">
        <v>130</v>
      </c>
      <c r="AU413" s="16" t="s">
        <v>80</v>
      </c>
    </row>
    <row r="414" spans="2:51" s="13" customFormat="1" ht="10.2">
      <c r="B414" s="204"/>
      <c r="C414" s="205"/>
      <c r="D414" s="200" t="s">
        <v>132</v>
      </c>
      <c r="E414" s="206" t="s">
        <v>19</v>
      </c>
      <c r="F414" s="207" t="s">
        <v>588</v>
      </c>
      <c r="G414" s="205"/>
      <c r="H414" s="208">
        <v>12</v>
      </c>
      <c r="I414" s="209"/>
      <c r="J414" s="205"/>
      <c r="K414" s="205"/>
      <c r="L414" s="210"/>
      <c r="M414" s="211"/>
      <c r="N414" s="212"/>
      <c r="O414" s="212"/>
      <c r="P414" s="212"/>
      <c r="Q414" s="212"/>
      <c r="R414" s="212"/>
      <c r="S414" s="212"/>
      <c r="T414" s="213"/>
      <c r="AT414" s="214" t="s">
        <v>132</v>
      </c>
      <c r="AU414" s="214" t="s">
        <v>80</v>
      </c>
      <c r="AV414" s="13" t="s">
        <v>80</v>
      </c>
      <c r="AW414" s="13" t="s">
        <v>33</v>
      </c>
      <c r="AX414" s="13" t="s">
        <v>78</v>
      </c>
      <c r="AY414" s="214" t="s">
        <v>121</v>
      </c>
    </row>
    <row r="415" spans="1:65" s="2" customFormat="1" ht="16.5" customHeight="1">
      <c r="A415" s="33"/>
      <c r="B415" s="34"/>
      <c r="C415" s="187" t="s">
        <v>589</v>
      </c>
      <c r="D415" s="187" t="s">
        <v>123</v>
      </c>
      <c r="E415" s="188" t="s">
        <v>590</v>
      </c>
      <c r="F415" s="189" t="s">
        <v>591</v>
      </c>
      <c r="G415" s="190" t="s">
        <v>162</v>
      </c>
      <c r="H415" s="191">
        <v>14</v>
      </c>
      <c r="I415" s="192"/>
      <c r="J415" s="193">
        <f>ROUND(I415*H415,2)</f>
        <v>0</v>
      </c>
      <c r="K415" s="189" t="s">
        <v>127</v>
      </c>
      <c r="L415" s="38"/>
      <c r="M415" s="194" t="s">
        <v>19</v>
      </c>
      <c r="N415" s="195" t="s">
        <v>43</v>
      </c>
      <c r="O415" s="63"/>
      <c r="P415" s="196">
        <f>O415*H415</f>
        <v>0</v>
      </c>
      <c r="Q415" s="196">
        <v>0</v>
      </c>
      <c r="R415" s="196">
        <f>Q415*H415</f>
        <v>0</v>
      </c>
      <c r="S415" s="196">
        <v>0.00085</v>
      </c>
      <c r="T415" s="197">
        <f>S415*H415</f>
        <v>0.011899999999999999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98" t="s">
        <v>202</v>
      </c>
      <c r="AT415" s="198" t="s">
        <v>123</v>
      </c>
      <c r="AU415" s="198" t="s">
        <v>80</v>
      </c>
      <c r="AY415" s="16" t="s">
        <v>121</v>
      </c>
      <c r="BE415" s="199">
        <f>IF(N415="základní",J415,0)</f>
        <v>0</v>
      </c>
      <c r="BF415" s="199">
        <f>IF(N415="snížená",J415,0)</f>
        <v>0</v>
      </c>
      <c r="BG415" s="199">
        <f>IF(N415="zákl. přenesená",J415,0)</f>
        <v>0</v>
      </c>
      <c r="BH415" s="199">
        <f>IF(N415="sníž. přenesená",J415,0)</f>
        <v>0</v>
      </c>
      <c r="BI415" s="199">
        <f>IF(N415="nulová",J415,0)</f>
        <v>0</v>
      </c>
      <c r="BJ415" s="16" t="s">
        <v>78</v>
      </c>
      <c r="BK415" s="199">
        <f>ROUND(I415*H415,2)</f>
        <v>0</v>
      </c>
      <c r="BL415" s="16" t="s">
        <v>202</v>
      </c>
      <c r="BM415" s="198" t="s">
        <v>592</v>
      </c>
    </row>
    <row r="416" spans="1:47" s="2" customFormat="1" ht="19.2">
      <c r="A416" s="33"/>
      <c r="B416" s="34"/>
      <c r="C416" s="35"/>
      <c r="D416" s="200" t="s">
        <v>130</v>
      </c>
      <c r="E416" s="35"/>
      <c r="F416" s="201" t="s">
        <v>131</v>
      </c>
      <c r="G416" s="35"/>
      <c r="H416" s="35"/>
      <c r="I416" s="110"/>
      <c r="J416" s="35"/>
      <c r="K416" s="35"/>
      <c r="L416" s="38"/>
      <c r="M416" s="202"/>
      <c r="N416" s="203"/>
      <c r="O416" s="63"/>
      <c r="P416" s="63"/>
      <c r="Q416" s="63"/>
      <c r="R416" s="63"/>
      <c r="S416" s="63"/>
      <c r="T416" s="64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T416" s="16" t="s">
        <v>130</v>
      </c>
      <c r="AU416" s="16" t="s">
        <v>80</v>
      </c>
    </row>
    <row r="417" spans="2:51" s="13" customFormat="1" ht="10.2">
      <c r="B417" s="204"/>
      <c r="C417" s="205"/>
      <c r="D417" s="200" t="s">
        <v>132</v>
      </c>
      <c r="E417" s="206" t="s">
        <v>19</v>
      </c>
      <c r="F417" s="207" t="s">
        <v>593</v>
      </c>
      <c r="G417" s="205"/>
      <c r="H417" s="208">
        <v>14</v>
      </c>
      <c r="I417" s="209"/>
      <c r="J417" s="205"/>
      <c r="K417" s="205"/>
      <c r="L417" s="210"/>
      <c r="M417" s="211"/>
      <c r="N417" s="212"/>
      <c r="O417" s="212"/>
      <c r="P417" s="212"/>
      <c r="Q417" s="212"/>
      <c r="R417" s="212"/>
      <c r="S417" s="212"/>
      <c r="T417" s="213"/>
      <c r="AT417" s="214" t="s">
        <v>132</v>
      </c>
      <c r="AU417" s="214" t="s">
        <v>80</v>
      </c>
      <c r="AV417" s="13" t="s">
        <v>80</v>
      </c>
      <c r="AW417" s="13" t="s">
        <v>33</v>
      </c>
      <c r="AX417" s="13" t="s">
        <v>78</v>
      </c>
      <c r="AY417" s="214" t="s">
        <v>121</v>
      </c>
    </row>
    <row r="418" spans="1:65" s="2" customFormat="1" ht="16.5" customHeight="1">
      <c r="A418" s="33"/>
      <c r="B418" s="34"/>
      <c r="C418" s="187" t="s">
        <v>594</v>
      </c>
      <c r="D418" s="187" t="s">
        <v>123</v>
      </c>
      <c r="E418" s="188" t="s">
        <v>595</v>
      </c>
      <c r="F418" s="189" t="s">
        <v>596</v>
      </c>
      <c r="G418" s="190" t="s">
        <v>162</v>
      </c>
      <c r="H418" s="191">
        <v>13</v>
      </c>
      <c r="I418" s="192"/>
      <c r="J418" s="193">
        <f>ROUND(I418*H418,2)</f>
        <v>0</v>
      </c>
      <c r="K418" s="189" t="s">
        <v>127</v>
      </c>
      <c r="L418" s="38"/>
      <c r="M418" s="194" t="s">
        <v>19</v>
      </c>
      <c r="N418" s="195" t="s">
        <v>43</v>
      </c>
      <c r="O418" s="63"/>
      <c r="P418" s="196">
        <f>O418*H418</f>
        <v>0</v>
      </c>
      <c r="Q418" s="196">
        <v>0.00242</v>
      </c>
      <c r="R418" s="196">
        <f>Q418*H418</f>
        <v>0.031459999999999995</v>
      </c>
      <c r="S418" s="196">
        <v>0</v>
      </c>
      <c r="T418" s="197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98" t="s">
        <v>202</v>
      </c>
      <c r="AT418" s="198" t="s">
        <v>123</v>
      </c>
      <c r="AU418" s="198" t="s">
        <v>80</v>
      </c>
      <c r="AY418" s="16" t="s">
        <v>121</v>
      </c>
      <c r="BE418" s="199">
        <f>IF(N418="základní",J418,0)</f>
        <v>0</v>
      </c>
      <c r="BF418" s="199">
        <f>IF(N418="snížená",J418,0)</f>
        <v>0</v>
      </c>
      <c r="BG418" s="199">
        <f>IF(N418="zákl. přenesená",J418,0)</f>
        <v>0</v>
      </c>
      <c r="BH418" s="199">
        <f>IF(N418="sníž. přenesená",J418,0)</f>
        <v>0</v>
      </c>
      <c r="BI418" s="199">
        <f>IF(N418="nulová",J418,0)</f>
        <v>0</v>
      </c>
      <c r="BJ418" s="16" t="s">
        <v>78</v>
      </c>
      <c r="BK418" s="199">
        <f>ROUND(I418*H418,2)</f>
        <v>0</v>
      </c>
      <c r="BL418" s="16" t="s">
        <v>202</v>
      </c>
      <c r="BM418" s="198" t="s">
        <v>597</v>
      </c>
    </row>
    <row r="419" spans="1:47" s="2" customFormat="1" ht="19.2">
      <c r="A419" s="33"/>
      <c r="B419" s="34"/>
      <c r="C419" s="35"/>
      <c r="D419" s="200" t="s">
        <v>130</v>
      </c>
      <c r="E419" s="35"/>
      <c r="F419" s="201" t="s">
        <v>131</v>
      </c>
      <c r="G419" s="35"/>
      <c r="H419" s="35"/>
      <c r="I419" s="110"/>
      <c r="J419" s="35"/>
      <c r="K419" s="35"/>
      <c r="L419" s="38"/>
      <c r="M419" s="202"/>
      <c r="N419" s="203"/>
      <c r="O419" s="63"/>
      <c r="P419" s="63"/>
      <c r="Q419" s="63"/>
      <c r="R419" s="63"/>
      <c r="S419" s="63"/>
      <c r="T419" s="64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T419" s="16" t="s">
        <v>130</v>
      </c>
      <c r="AU419" s="16" t="s">
        <v>80</v>
      </c>
    </row>
    <row r="420" spans="2:51" s="13" customFormat="1" ht="10.2">
      <c r="B420" s="204"/>
      <c r="C420" s="205"/>
      <c r="D420" s="200" t="s">
        <v>132</v>
      </c>
      <c r="E420" s="206" t="s">
        <v>19</v>
      </c>
      <c r="F420" s="207" t="s">
        <v>598</v>
      </c>
      <c r="G420" s="205"/>
      <c r="H420" s="208">
        <v>13</v>
      </c>
      <c r="I420" s="209"/>
      <c r="J420" s="205"/>
      <c r="K420" s="205"/>
      <c r="L420" s="210"/>
      <c r="M420" s="211"/>
      <c r="N420" s="212"/>
      <c r="O420" s="212"/>
      <c r="P420" s="212"/>
      <c r="Q420" s="212"/>
      <c r="R420" s="212"/>
      <c r="S420" s="212"/>
      <c r="T420" s="213"/>
      <c r="AT420" s="214" t="s">
        <v>132</v>
      </c>
      <c r="AU420" s="214" t="s">
        <v>80</v>
      </c>
      <c r="AV420" s="13" t="s">
        <v>80</v>
      </c>
      <c r="AW420" s="13" t="s">
        <v>33</v>
      </c>
      <c r="AX420" s="13" t="s">
        <v>78</v>
      </c>
      <c r="AY420" s="214" t="s">
        <v>121</v>
      </c>
    </row>
    <row r="421" spans="1:65" s="2" customFormat="1" ht="16.5" customHeight="1">
      <c r="A421" s="33"/>
      <c r="B421" s="34"/>
      <c r="C421" s="215" t="s">
        <v>599</v>
      </c>
      <c r="D421" s="215" t="s">
        <v>151</v>
      </c>
      <c r="E421" s="216" t="s">
        <v>600</v>
      </c>
      <c r="F421" s="217" t="s">
        <v>601</v>
      </c>
      <c r="G421" s="218" t="s">
        <v>162</v>
      </c>
      <c r="H421" s="219">
        <v>12</v>
      </c>
      <c r="I421" s="220"/>
      <c r="J421" s="221">
        <f>ROUND(I421*H421,2)</f>
        <v>0</v>
      </c>
      <c r="K421" s="217" t="s">
        <v>127</v>
      </c>
      <c r="L421" s="222"/>
      <c r="M421" s="223" t="s">
        <v>19</v>
      </c>
      <c r="N421" s="224" t="s">
        <v>43</v>
      </c>
      <c r="O421" s="63"/>
      <c r="P421" s="196">
        <f>O421*H421</f>
        <v>0</v>
      </c>
      <c r="Q421" s="196">
        <v>0.0145</v>
      </c>
      <c r="R421" s="196">
        <f>Q421*H421</f>
        <v>0.17400000000000002</v>
      </c>
      <c r="S421" s="196">
        <v>0</v>
      </c>
      <c r="T421" s="197">
        <f>S421*H421</f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98" t="s">
        <v>266</v>
      </c>
      <c r="AT421" s="198" t="s">
        <v>151</v>
      </c>
      <c r="AU421" s="198" t="s">
        <v>80</v>
      </c>
      <c r="AY421" s="16" t="s">
        <v>121</v>
      </c>
      <c r="BE421" s="199">
        <f>IF(N421="základní",J421,0)</f>
        <v>0</v>
      </c>
      <c r="BF421" s="199">
        <f>IF(N421="snížená",J421,0)</f>
        <v>0</v>
      </c>
      <c r="BG421" s="199">
        <f>IF(N421="zákl. přenesená",J421,0)</f>
        <v>0</v>
      </c>
      <c r="BH421" s="199">
        <f>IF(N421="sníž. přenesená",J421,0)</f>
        <v>0</v>
      </c>
      <c r="BI421" s="199">
        <f>IF(N421="nulová",J421,0)</f>
        <v>0</v>
      </c>
      <c r="BJ421" s="16" t="s">
        <v>78</v>
      </c>
      <c r="BK421" s="199">
        <f>ROUND(I421*H421,2)</f>
        <v>0</v>
      </c>
      <c r="BL421" s="16" t="s">
        <v>202</v>
      </c>
      <c r="BM421" s="198" t="s">
        <v>602</v>
      </c>
    </row>
    <row r="422" spans="1:47" s="2" customFormat="1" ht="19.2">
      <c r="A422" s="33"/>
      <c r="B422" s="34"/>
      <c r="C422" s="35"/>
      <c r="D422" s="200" t="s">
        <v>130</v>
      </c>
      <c r="E422" s="35"/>
      <c r="F422" s="201" t="s">
        <v>131</v>
      </c>
      <c r="G422" s="35"/>
      <c r="H422" s="35"/>
      <c r="I422" s="110"/>
      <c r="J422" s="35"/>
      <c r="K422" s="35"/>
      <c r="L422" s="38"/>
      <c r="M422" s="202"/>
      <c r="N422" s="203"/>
      <c r="O422" s="63"/>
      <c r="P422" s="63"/>
      <c r="Q422" s="63"/>
      <c r="R422" s="63"/>
      <c r="S422" s="63"/>
      <c r="T422" s="64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T422" s="16" t="s">
        <v>130</v>
      </c>
      <c r="AU422" s="16" t="s">
        <v>80</v>
      </c>
    </row>
    <row r="423" spans="2:51" s="13" customFormat="1" ht="10.2">
      <c r="B423" s="204"/>
      <c r="C423" s="205"/>
      <c r="D423" s="200" t="s">
        <v>132</v>
      </c>
      <c r="E423" s="206" t="s">
        <v>19</v>
      </c>
      <c r="F423" s="207" t="s">
        <v>187</v>
      </c>
      <c r="G423" s="205"/>
      <c r="H423" s="208">
        <v>12</v>
      </c>
      <c r="I423" s="209"/>
      <c r="J423" s="205"/>
      <c r="K423" s="205"/>
      <c r="L423" s="210"/>
      <c r="M423" s="211"/>
      <c r="N423" s="212"/>
      <c r="O423" s="212"/>
      <c r="P423" s="212"/>
      <c r="Q423" s="212"/>
      <c r="R423" s="212"/>
      <c r="S423" s="212"/>
      <c r="T423" s="213"/>
      <c r="AT423" s="214" t="s">
        <v>132</v>
      </c>
      <c r="AU423" s="214" t="s">
        <v>80</v>
      </c>
      <c r="AV423" s="13" t="s">
        <v>80</v>
      </c>
      <c r="AW423" s="13" t="s">
        <v>33</v>
      </c>
      <c r="AX423" s="13" t="s">
        <v>78</v>
      </c>
      <c r="AY423" s="214" t="s">
        <v>121</v>
      </c>
    </row>
    <row r="424" spans="1:65" s="2" customFormat="1" ht="16.5" customHeight="1">
      <c r="A424" s="33"/>
      <c r="B424" s="34"/>
      <c r="C424" s="215" t="s">
        <v>603</v>
      </c>
      <c r="D424" s="215" t="s">
        <v>151</v>
      </c>
      <c r="E424" s="216" t="s">
        <v>604</v>
      </c>
      <c r="F424" s="217" t="s">
        <v>605</v>
      </c>
      <c r="G424" s="218" t="s">
        <v>162</v>
      </c>
      <c r="H424" s="219">
        <v>1</v>
      </c>
      <c r="I424" s="220"/>
      <c r="J424" s="221">
        <f>ROUND(I424*H424,2)</f>
        <v>0</v>
      </c>
      <c r="K424" s="217" t="s">
        <v>127</v>
      </c>
      <c r="L424" s="222"/>
      <c r="M424" s="223" t="s">
        <v>19</v>
      </c>
      <c r="N424" s="224" t="s">
        <v>43</v>
      </c>
      <c r="O424" s="63"/>
      <c r="P424" s="196">
        <f>O424*H424</f>
        <v>0</v>
      </c>
      <c r="Q424" s="196">
        <v>0.016</v>
      </c>
      <c r="R424" s="196">
        <f>Q424*H424</f>
        <v>0.016</v>
      </c>
      <c r="S424" s="196">
        <v>0</v>
      </c>
      <c r="T424" s="197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98" t="s">
        <v>266</v>
      </c>
      <c r="AT424" s="198" t="s">
        <v>151</v>
      </c>
      <c r="AU424" s="198" t="s">
        <v>80</v>
      </c>
      <c r="AY424" s="16" t="s">
        <v>121</v>
      </c>
      <c r="BE424" s="199">
        <f>IF(N424="základní",J424,0)</f>
        <v>0</v>
      </c>
      <c r="BF424" s="199">
        <f>IF(N424="snížená",J424,0)</f>
        <v>0</v>
      </c>
      <c r="BG424" s="199">
        <f>IF(N424="zákl. přenesená",J424,0)</f>
        <v>0</v>
      </c>
      <c r="BH424" s="199">
        <f>IF(N424="sníž. přenesená",J424,0)</f>
        <v>0</v>
      </c>
      <c r="BI424" s="199">
        <f>IF(N424="nulová",J424,0)</f>
        <v>0</v>
      </c>
      <c r="BJ424" s="16" t="s">
        <v>78</v>
      </c>
      <c r="BK424" s="199">
        <f>ROUND(I424*H424,2)</f>
        <v>0</v>
      </c>
      <c r="BL424" s="16" t="s">
        <v>202</v>
      </c>
      <c r="BM424" s="198" t="s">
        <v>606</v>
      </c>
    </row>
    <row r="425" spans="1:47" s="2" customFormat="1" ht="19.2">
      <c r="A425" s="33"/>
      <c r="B425" s="34"/>
      <c r="C425" s="35"/>
      <c r="D425" s="200" t="s">
        <v>130</v>
      </c>
      <c r="E425" s="35"/>
      <c r="F425" s="201" t="s">
        <v>131</v>
      </c>
      <c r="G425" s="35"/>
      <c r="H425" s="35"/>
      <c r="I425" s="110"/>
      <c r="J425" s="35"/>
      <c r="K425" s="35"/>
      <c r="L425" s="38"/>
      <c r="M425" s="202"/>
      <c r="N425" s="203"/>
      <c r="O425" s="63"/>
      <c r="P425" s="63"/>
      <c r="Q425" s="63"/>
      <c r="R425" s="63"/>
      <c r="S425" s="63"/>
      <c r="T425" s="64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T425" s="16" t="s">
        <v>130</v>
      </c>
      <c r="AU425" s="16" t="s">
        <v>80</v>
      </c>
    </row>
    <row r="426" spans="2:51" s="13" customFormat="1" ht="10.2">
      <c r="B426" s="204"/>
      <c r="C426" s="205"/>
      <c r="D426" s="200" t="s">
        <v>132</v>
      </c>
      <c r="E426" s="206" t="s">
        <v>19</v>
      </c>
      <c r="F426" s="207" t="s">
        <v>78</v>
      </c>
      <c r="G426" s="205"/>
      <c r="H426" s="208">
        <v>1</v>
      </c>
      <c r="I426" s="209"/>
      <c r="J426" s="205"/>
      <c r="K426" s="205"/>
      <c r="L426" s="210"/>
      <c r="M426" s="211"/>
      <c r="N426" s="212"/>
      <c r="O426" s="212"/>
      <c r="P426" s="212"/>
      <c r="Q426" s="212"/>
      <c r="R426" s="212"/>
      <c r="S426" s="212"/>
      <c r="T426" s="213"/>
      <c r="AT426" s="214" t="s">
        <v>132</v>
      </c>
      <c r="AU426" s="214" t="s">
        <v>80</v>
      </c>
      <c r="AV426" s="13" t="s">
        <v>80</v>
      </c>
      <c r="AW426" s="13" t="s">
        <v>33</v>
      </c>
      <c r="AX426" s="13" t="s">
        <v>78</v>
      </c>
      <c r="AY426" s="214" t="s">
        <v>121</v>
      </c>
    </row>
    <row r="427" spans="1:65" s="2" customFormat="1" ht="16.5" customHeight="1">
      <c r="A427" s="33"/>
      <c r="B427" s="34"/>
      <c r="C427" s="215" t="s">
        <v>607</v>
      </c>
      <c r="D427" s="215" t="s">
        <v>151</v>
      </c>
      <c r="E427" s="216" t="s">
        <v>608</v>
      </c>
      <c r="F427" s="217" t="s">
        <v>609</v>
      </c>
      <c r="G427" s="218" t="s">
        <v>162</v>
      </c>
      <c r="H427" s="219">
        <v>13</v>
      </c>
      <c r="I427" s="220"/>
      <c r="J427" s="221">
        <f>ROUND(I427*H427,2)</f>
        <v>0</v>
      </c>
      <c r="K427" s="217" t="s">
        <v>127</v>
      </c>
      <c r="L427" s="222"/>
      <c r="M427" s="223" t="s">
        <v>19</v>
      </c>
      <c r="N427" s="224" t="s">
        <v>43</v>
      </c>
      <c r="O427" s="63"/>
      <c r="P427" s="196">
        <f>O427*H427</f>
        <v>0</v>
      </c>
      <c r="Q427" s="196">
        <v>0.0013</v>
      </c>
      <c r="R427" s="196">
        <f>Q427*H427</f>
        <v>0.0169</v>
      </c>
      <c r="S427" s="196">
        <v>0</v>
      </c>
      <c r="T427" s="197">
        <f>S427*H427</f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98" t="s">
        <v>266</v>
      </c>
      <c r="AT427" s="198" t="s">
        <v>151</v>
      </c>
      <c r="AU427" s="198" t="s">
        <v>80</v>
      </c>
      <c r="AY427" s="16" t="s">
        <v>121</v>
      </c>
      <c r="BE427" s="199">
        <f>IF(N427="základní",J427,0)</f>
        <v>0</v>
      </c>
      <c r="BF427" s="199">
        <f>IF(N427="snížená",J427,0)</f>
        <v>0</v>
      </c>
      <c r="BG427" s="199">
        <f>IF(N427="zákl. přenesená",J427,0)</f>
        <v>0</v>
      </c>
      <c r="BH427" s="199">
        <f>IF(N427="sníž. přenesená",J427,0)</f>
        <v>0</v>
      </c>
      <c r="BI427" s="199">
        <f>IF(N427="nulová",J427,0)</f>
        <v>0</v>
      </c>
      <c r="BJ427" s="16" t="s">
        <v>78</v>
      </c>
      <c r="BK427" s="199">
        <f>ROUND(I427*H427,2)</f>
        <v>0</v>
      </c>
      <c r="BL427" s="16" t="s">
        <v>202</v>
      </c>
      <c r="BM427" s="198" t="s">
        <v>610</v>
      </c>
    </row>
    <row r="428" spans="1:47" s="2" customFormat="1" ht="19.2">
      <c r="A428" s="33"/>
      <c r="B428" s="34"/>
      <c r="C428" s="35"/>
      <c r="D428" s="200" t="s">
        <v>130</v>
      </c>
      <c r="E428" s="35"/>
      <c r="F428" s="201" t="s">
        <v>131</v>
      </c>
      <c r="G428" s="35"/>
      <c r="H428" s="35"/>
      <c r="I428" s="110"/>
      <c r="J428" s="35"/>
      <c r="K428" s="35"/>
      <c r="L428" s="38"/>
      <c r="M428" s="202"/>
      <c r="N428" s="203"/>
      <c r="O428" s="63"/>
      <c r="P428" s="63"/>
      <c r="Q428" s="63"/>
      <c r="R428" s="63"/>
      <c r="S428" s="63"/>
      <c r="T428" s="64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T428" s="16" t="s">
        <v>130</v>
      </c>
      <c r="AU428" s="16" t="s">
        <v>80</v>
      </c>
    </row>
    <row r="429" spans="2:51" s="13" customFormat="1" ht="10.2">
      <c r="B429" s="204"/>
      <c r="C429" s="205"/>
      <c r="D429" s="200" t="s">
        <v>132</v>
      </c>
      <c r="E429" s="206" t="s">
        <v>19</v>
      </c>
      <c r="F429" s="207" t="s">
        <v>598</v>
      </c>
      <c r="G429" s="205"/>
      <c r="H429" s="208">
        <v>13</v>
      </c>
      <c r="I429" s="209"/>
      <c r="J429" s="205"/>
      <c r="K429" s="205"/>
      <c r="L429" s="210"/>
      <c r="M429" s="211"/>
      <c r="N429" s="212"/>
      <c r="O429" s="212"/>
      <c r="P429" s="212"/>
      <c r="Q429" s="212"/>
      <c r="R429" s="212"/>
      <c r="S429" s="212"/>
      <c r="T429" s="213"/>
      <c r="AT429" s="214" t="s">
        <v>132</v>
      </c>
      <c r="AU429" s="214" t="s">
        <v>80</v>
      </c>
      <c r="AV429" s="13" t="s">
        <v>80</v>
      </c>
      <c r="AW429" s="13" t="s">
        <v>33</v>
      </c>
      <c r="AX429" s="13" t="s">
        <v>78</v>
      </c>
      <c r="AY429" s="214" t="s">
        <v>121</v>
      </c>
    </row>
    <row r="430" spans="1:65" s="2" customFormat="1" ht="16.5" customHeight="1">
      <c r="A430" s="33"/>
      <c r="B430" s="34"/>
      <c r="C430" s="215" t="s">
        <v>611</v>
      </c>
      <c r="D430" s="215" t="s">
        <v>151</v>
      </c>
      <c r="E430" s="216" t="s">
        <v>612</v>
      </c>
      <c r="F430" s="217" t="s">
        <v>613</v>
      </c>
      <c r="G430" s="218" t="s">
        <v>162</v>
      </c>
      <c r="H430" s="219">
        <v>13</v>
      </c>
      <c r="I430" s="220"/>
      <c r="J430" s="221">
        <f>ROUND(I430*H430,2)</f>
        <v>0</v>
      </c>
      <c r="K430" s="217" t="s">
        <v>127</v>
      </c>
      <c r="L430" s="222"/>
      <c r="M430" s="223" t="s">
        <v>19</v>
      </c>
      <c r="N430" s="224" t="s">
        <v>43</v>
      </c>
      <c r="O430" s="63"/>
      <c r="P430" s="196">
        <f>O430*H430</f>
        <v>0</v>
      </c>
      <c r="Q430" s="196">
        <v>0.0008</v>
      </c>
      <c r="R430" s="196">
        <f>Q430*H430</f>
        <v>0.010400000000000001</v>
      </c>
      <c r="S430" s="196">
        <v>0</v>
      </c>
      <c r="T430" s="197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98" t="s">
        <v>266</v>
      </c>
      <c r="AT430" s="198" t="s">
        <v>151</v>
      </c>
      <c r="AU430" s="198" t="s">
        <v>80</v>
      </c>
      <c r="AY430" s="16" t="s">
        <v>121</v>
      </c>
      <c r="BE430" s="199">
        <f>IF(N430="základní",J430,0)</f>
        <v>0</v>
      </c>
      <c r="BF430" s="199">
        <f>IF(N430="snížená",J430,0)</f>
        <v>0</v>
      </c>
      <c r="BG430" s="199">
        <f>IF(N430="zákl. přenesená",J430,0)</f>
        <v>0</v>
      </c>
      <c r="BH430" s="199">
        <f>IF(N430="sníž. přenesená",J430,0)</f>
        <v>0</v>
      </c>
      <c r="BI430" s="199">
        <f>IF(N430="nulová",J430,0)</f>
        <v>0</v>
      </c>
      <c r="BJ430" s="16" t="s">
        <v>78</v>
      </c>
      <c r="BK430" s="199">
        <f>ROUND(I430*H430,2)</f>
        <v>0</v>
      </c>
      <c r="BL430" s="16" t="s">
        <v>202</v>
      </c>
      <c r="BM430" s="198" t="s">
        <v>614</v>
      </c>
    </row>
    <row r="431" spans="1:47" s="2" customFormat="1" ht="19.2">
      <c r="A431" s="33"/>
      <c r="B431" s="34"/>
      <c r="C431" s="35"/>
      <c r="D431" s="200" t="s">
        <v>130</v>
      </c>
      <c r="E431" s="35"/>
      <c r="F431" s="201" t="s">
        <v>131</v>
      </c>
      <c r="G431" s="35"/>
      <c r="H431" s="35"/>
      <c r="I431" s="110"/>
      <c r="J431" s="35"/>
      <c r="K431" s="35"/>
      <c r="L431" s="38"/>
      <c r="M431" s="202"/>
      <c r="N431" s="203"/>
      <c r="O431" s="63"/>
      <c r="P431" s="63"/>
      <c r="Q431" s="63"/>
      <c r="R431" s="63"/>
      <c r="S431" s="63"/>
      <c r="T431" s="64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T431" s="16" t="s">
        <v>130</v>
      </c>
      <c r="AU431" s="16" t="s">
        <v>80</v>
      </c>
    </row>
    <row r="432" spans="2:51" s="13" customFormat="1" ht="10.2">
      <c r="B432" s="204"/>
      <c r="C432" s="205"/>
      <c r="D432" s="200" t="s">
        <v>132</v>
      </c>
      <c r="E432" s="206" t="s">
        <v>19</v>
      </c>
      <c r="F432" s="207" t="s">
        <v>598</v>
      </c>
      <c r="G432" s="205"/>
      <c r="H432" s="208">
        <v>13</v>
      </c>
      <c r="I432" s="209"/>
      <c r="J432" s="205"/>
      <c r="K432" s="205"/>
      <c r="L432" s="210"/>
      <c r="M432" s="211"/>
      <c r="N432" s="212"/>
      <c r="O432" s="212"/>
      <c r="P432" s="212"/>
      <c r="Q432" s="212"/>
      <c r="R432" s="212"/>
      <c r="S432" s="212"/>
      <c r="T432" s="213"/>
      <c r="AT432" s="214" t="s">
        <v>132</v>
      </c>
      <c r="AU432" s="214" t="s">
        <v>80</v>
      </c>
      <c r="AV432" s="13" t="s">
        <v>80</v>
      </c>
      <c r="AW432" s="13" t="s">
        <v>33</v>
      </c>
      <c r="AX432" s="13" t="s">
        <v>78</v>
      </c>
      <c r="AY432" s="214" t="s">
        <v>121</v>
      </c>
    </row>
    <row r="433" spans="1:65" s="2" customFormat="1" ht="16.5" customHeight="1">
      <c r="A433" s="33"/>
      <c r="B433" s="34"/>
      <c r="C433" s="187" t="s">
        <v>615</v>
      </c>
      <c r="D433" s="187" t="s">
        <v>123</v>
      </c>
      <c r="E433" s="188" t="s">
        <v>616</v>
      </c>
      <c r="F433" s="189" t="s">
        <v>617</v>
      </c>
      <c r="G433" s="190" t="s">
        <v>535</v>
      </c>
      <c r="H433" s="191">
        <v>11</v>
      </c>
      <c r="I433" s="192"/>
      <c r="J433" s="193">
        <f>ROUND(I433*H433,2)</f>
        <v>0</v>
      </c>
      <c r="K433" s="189" t="s">
        <v>127</v>
      </c>
      <c r="L433" s="38"/>
      <c r="M433" s="194" t="s">
        <v>19</v>
      </c>
      <c r="N433" s="195" t="s">
        <v>43</v>
      </c>
      <c r="O433" s="63"/>
      <c r="P433" s="196">
        <f>O433*H433</f>
        <v>0</v>
      </c>
      <c r="Q433" s="196">
        <v>0.00186</v>
      </c>
      <c r="R433" s="196">
        <f>Q433*H433</f>
        <v>0.020460000000000002</v>
      </c>
      <c r="S433" s="196">
        <v>0</v>
      </c>
      <c r="T433" s="197">
        <f>S433*H433</f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98" t="s">
        <v>202</v>
      </c>
      <c r="AT433" s="198" t="s">
        <v>123</v>
      </c>
      <c r="AU433" s="198" t="s">
        <v>80</v>
      </c>
      <c r="AY433" s="16" t="s">
        <v>121</v>
      </c>
      <c r="BE433" s="199">
        <f>IF(N433="základní",J433,0)</f>
        <v>0</v>
      </c>
      <c r="BF433" s="199">
        <f>IF(N433="snížená",J433,0)</f>
        <v>0</v>
      </c>
      <c r="BG433" s="199">
        <f>IF(N433="zákl. přenesená",J433,0)</f>
        <v>0</v>
      </c>
      <c r="BH433" s="199">
        <f>IF(N433="sníž. přenesená",J433,0)</f>
        <v>0</v>
      </c>
      <c r="BI433" s="199">
        <f>IF(N433="nulová",J433,0)</f>
        <v>0</v>
      </c>
      <c r="BJ433" s="16" t="s">
        <v>78</v>
      </c>
      <c r="BK433" s="199">
        <f>ROUND(I433*H433,2)</f>
        <v>0</v>
      </c>
      <c r="BL433" s="16" t="s">
        <v>202</v>
      </c>
      <c r="BM433" s="198" t="s">
        <v>618</v>
      </c>
    </row>
    <row r="434" spans="1:47" s="2" customFormat="1" ht="19.2">
      <c r="A434" s="33"/>
      <c r="B434" s="34"/>
      <c r="C434" s="35"/>
      <c r="D434" s="200" t="s">
        <v>130</v>
      </c>
      <c r="E434" s="35"/>
      <c r="F434" s="201" t="s">
        <v>131</v>
      </c>
      <c r="G434" s="35"/>
      <c r="H434" s="35"/>
      <c r="I434" s="110"/>
      <c r="J434" s="35"/>
      <c r="K434" s="35"/>
      <c r="L434" s="38"/>
      <c r="M434" s="202"/>
      <c r="N434" s="203"/>
      <c r="O434" s="63"/>
      <c r="P434" s="63"/>
      <c r="Q434" s="63"/>
      <c r="R434" s="63"/>
      <c r="S434" s="63"/>
      <c r="T434" s="64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T434" s="16" t="s">
        <v>130</v>
      </c>
      <c r="AU434" s="16" t="s">
        <v>80</v>
      </c>
    </row>
    <row r="435" spans="2:51" s="13" customFormat="1" ht="10.2">
      <c r="B435" s="204"/>
      <c r="C435" s="205"/>
      <c r="D435" s="200" t="s">
        <v>132</v>
      </c>
      <c r="E435" s="206" t="s">
        <v>19</v>
      </c>
      <c r="F435" s="207" t="s">
        <v>619</v>
      </c>
      <c r="G435" s="205"/>
      <c r="H435" s="208">
        <v>11</v>
      </c>
      <c r="I435" s="209"/>
      <c r="J435" s="205"/>
      <c r="K435" s="205"/>
      <c r="L435" s="210"/>
      <c r="M435" s="211"/>
      <c r="N435" s="212"/>
      <c r="O435" s="212"/>
      <c r="P435" s="212"/>
      <c r="Q435" s="212"/>
      <c r="R435" s="212"/>
      <c r="S435" s="212"/>
      <c r="T435" s="213"/>
      <c r="AT435" s="214" t="s">
        <v>132</v>
      </c>
      <c r="AU435" s="214" t="s">
        <v>80</v>
      </c>
      <c r="AV435" s="13" t="s">
        <v>80</v>
      </c>
      <c r="AW435" s="13" t="s">
        <v>33</v>
      </c>
      <c r="AX435" s="13" t="s">
        <v>78</v>
      </c>
      <c r="AY435" s="214" t="s">
        <v>121</v>
      </c>
    </row>
    <row r="436" spans="1:65" s="2" customFormat="1" ht="16.5" customHeight="1">
      <c r="A436" s="33"/>
      <c r="B436" s="34"/>
      <c r="C436" s="215" t="s">
        <v>620</v>
      </c>
      <c r="D436" s="215" t="s">
        <v>151</v>
      </c>
      <c r="E436" s="216" t="s">
        <v>621</v>
      </c>
      <c r="F436" s="217" t="s">
        <v>622</v>
      </c>
      <c r="G436" s="218" t="s">
        <v>162</v>
      </c>
      <c r="H436" s="219">
        <v>10</v>
      </c>
      <c r="I436" s="220"/>
      <c r="J436" s="221">
        <f>ROUND(I436*H436,2)</f>
        <v>0</v>
      </c>
      <c r="K436" s="217" t="s">
        <v>127</v>
      </c>
      <c r="L436" s="222"/>
      <c r="M436" s="223" t="s">
        <v>19</v>
      </c>
      <c r="N436" s="224" t="s">
        <v>43</v>
      </c>
      <c r="O436" s="63"/>
      <c r="P436" s="196">
        <f>O436*H436</f>
        <v>0</v>
      </c>
      <c r="Q436" s="196">
        <v>0.0135</v>
      </c>
      <c r="R436" s="196">
        <f>Q436*H436</f>
        <v>0.135</v>
      </c>
      <c r="S436" s="196">
        <v>0</v>
      </c>
      <c r="T436" s="197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98" t="s">
        <v>266</v>
      </c>
      <c r="AT436" s="198" t="s">
        <v>151</v>
      </c>
      <c r="AU436" s="198" t="s">
        <v>80</v>
      </c>
      <c r="AY436" s="16" t="s">
        <v>121</v>
      </c>
      <c r="BE436" s="199">
        <f>IF(N436="základní",J436,0)</f>
        <v>0</v>
      </c>
      <c r="BF436" s="199">
        <f>IF(N436="snížená",J436,0)</f>
        <v>0</v>
      </c>
      <c r="BG436" s="199">
        <f>IF(N436="zákl. přenesená",J436,0)</f>
        <v>0</v>
      </c>
      <c r="BH436" s="199">
        <f>IF(N436="sníž. přenesená",J436,0)</f>
        <v>0</v>
      </c>
      <c r="BI436" s="199">
        <f>IF(N436="nulová",J436,0)</f>
        <v>0</v>
      </c>
      <c r="BJ436" s="16" t="s">
        <v>78</v>
      </c>
      <c r="BK436" s="199">
        <f>ROUND(I436*H436,2)</f>
        <v>0</v>
      </c>
      <c r="BL436" s="16" t="s">
        <v>202</v>
      </c>
      <c r="BM436" s="198" t="s">
        <v>623</v>
      </c>
    </row>
    <row r="437" spans="1:47" s="2" customFormat="1" ht="19.2">
      <c r="A437" s="33"/>
      <c r="B437" s="34"/>
      <c r="C437" s="35"/>
      <c r="D437" s="200" t="s">
        <v>130</v>
      </c>
      <c r="E437" s="35"/>
      <c r="F437" s="201" t="s">
        <v>131</v>
      </c>
      <c r="G437" s="35"/>
      <c r="H437" s="35"/>
      <c r="I437" s="110"/>
      <c r="J437" s="35"/>
      <c r="K437" s="35"/>
      <c r="L437" s="38"/>
      <c r="M437" s="202"/>
      <c r="N437" s="203"/>
      <c r="O437" s="63"/>
      <c r="P437" s="63"/>
      <c r="Q437" s="63"/>
      <c r="R437" s="63"/>
      <c r="S437" s="63"/>
      <c r="T437" s="64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T437" s="16" t="s">
        <v>130</v>
      </c>
      <c r="AU437" s="16" t="s">
        <v>80</v>
      </c>
    </row>
    <row r="438" spans="2:51" s="13" customFormat="1" ht="10.2">
      <c r="B438" s="204"/>
      <c r="C438" s="205"/>
      <c r="D438" s="200" t="s">
        <v>132</v>
      </c>
      <c r="E438" s="206" t="s">
        <v>19</v>
      </c>
      <c r="F438" s="207" t="s">
        <v>177</v>
      </c>
      <c r="G438" s="205"/>
      <c r="H438" s="208">
        <v>10</v>
      </c>
      <c r="I438" s="209"/>
      <c r="J438" s="205"/>
      <c r="K438" s="205"/>
      <c r="L438" s="210"/>
      <c r="M438" s="211"/>
      <c r="N438" s="212"/>
      <c r="O438" s="212"/>
      <c r="P438" s="212"/>
      <c r="Q438" s="212"/>
      <c r="R438" s="212"/>
      <c r="S438" s="212"/>
      <c r="T438" s="213"/>
      <c r="AT438" s="214" t="s">
        <v>132</v>
      </c>
      <c r="AU438" s="214" t="s">
        <v>80</v>
      </c>
      <c r="AV438" s="13" t="s">
        <v>80</v>
      </c>
      <c r="AW438" s="13" t="s">
        <v>33</v>
      </c>
      <c r="AX438" s="13" t="s">
        <v>78</v>
      </c>
      <c r="AY438" s="214" t="s">
        <v>121</v>
      </c>
    </row>
    <row r="439" spans="1:65" s="2" customFormat="1" ht="16.5" customHeight="1">
      <c r="A439" s="33"/>
      <c r="B439" s="34"/>
      <c r="C439" s="215" t="s">
        <v>624</v>
      </c>
      <c r="D439" s="215" t="s">
        <v>151</v>
      </c>
      <c r="E439" s="216" t="s">
        <v>625</v>
      </c>
      <c r="F439" s="217" t="s">
        <v>626</v>
      </c>
      <c r="G439" s="218" t="s">
        <v>162</v>
      </c>
      <c r="H439" s="219">
        <v>1</v>
      </c>
      <c r="I439" s="220"/>
      <c r="J439" s="221">
        <f>ROUND(I439*H439,2)</f>
        <v>0</v>
      </c>
      <c r="K439" s="217" t="s">
        <v>127</v>
      </c>
      <c r="L439" s="222"/>
      <c r="M439" s="223" t="s">
        <v>19</v>
      </c>
      <c r="N439" s="224" t="s">
        <v>43</v>
      </c>
      <c r="O439" s="63"/>
      <c r="P439" s="196">
        <f>O439*H439</f>
        <v>0</v>
      </c>
      <c r="Q439" s="196">
        <v>0.0165</v>
      </c>
      <c r="R439" s="196">
        <f>Q439*H439</f>
        <v>0.0165</v>
      </c>
      <c r="S439" s="196">
        <v>0</v>
      </c>
      <c r="T439" s="197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98" t="s">
        <v>266</v>
      </c>
      <c r="AT439" s="198" t="s">
        <v>151</v>
      </c>
      <c r="AU439" s="198" t="s">
        <v>80</v>
      </c>
      <c r="AY439" s="16" t="s">
        <v>121</v>
      </c>
      <c r="BE439" s="199">
        <f>IF(N439="základní",J439,0)</f>
        <v>0</v>
      </c>
      <c r="BF439" s="199">
        <f>IF(N439="snížená",J439,0)</f>
        <v>0</v>
      </c>
      <c r="BG439" s="199">
        <f>IF(N439="zákl. přenesená",J439,0)</f>
        <v>0</v>
      </c>
      <c r="BH439" s="199">
        <f>IF(N439="sníž. přenesená",J439,0)</f>
        <v>0</v>
      </c>
      <c r="BI439" s="199">
        <f>IF(N439="nulová",J439,0)</f>
        <v>0</v>
      </c>
      <c r="BJ439" s="16" t="s">
        <v>78</v>
      </c>
      <c r="BK439" s="199">
        <f>ROUND(I439*H439,2)</f>
        <v>0</v>
      </c>
      <c r="BL439" s="16" t="s">
        <v>202</v>
      </c>
      <c r="BM439" s="198" t="s">
        <v>627</v>
      </c>
    </row>
    <row r="440" spans="1:47" s="2" customFormat="1" ht="19.2">
      <c r="A440" s="33"/>
      <c r="B440" s="34"/>
      <c r="C440" s="35"/>
      <c r="D440" s="200" t="s">
        <v>130</v>
      </c>
      <c r="E440" s="35"/>
      <c r="F440" s="201" t="s">
        <v>131</v>
      </c>
      <c r="G440" s="35"/>
      <c r="H440" s="35"/>
      <c r="I440" s="110"/>
      <c r="J440" s="35"/>
      <c r="K440" s="35"/>
      <c r="L440" s="38"/>
      <c r="M440" s="202"/>
      <c r="N440" s="203"/>
      <c r="O440" s="63"/>
      <c r="P440" s="63"/>
      <c r="Q440" s="63"/>
      <c r="R440" s="63"/>
      <c r="S440" s="63"/>
      <c r="T440" s="64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T440" s="16" t="s">
        <v>130</v>
      </c>
      <c r="AU440" s="16" t="s">
        <v>80</v>
      </c>
    </row>
    <row r="441" spans="2:51" s="13" customFormat="1" ht="10.2">
      <c r="B441" s="204"/>
      <c r="C441" s="205"/>
      <c r="D441" s="200" t="s">
        <v>132</v>
      </c>
      <c r="E441" s="206" t="s">
        <v>19</v>
      </c>
      <c r="F441" s="207" t="s">
        <v>78</v>
      </c>
      <c r="G441" s="205"/>
      <c r="H441" s="208">
        <v>1</v>
      </c>
      <c r="I441" s="209"/>
      <c r="J441" s="205"/>
      <c r="K441" s="205"/>
      <c r="L441" s="210"/>
      <c r="M441" s="211"/>
      <c r="N441" s="212"/>
      <c r="O441" s="212"/>
      <c r="P441" s="212"/>
      <c r="Q441" s="212"/>
      <c r="R441" s="212"/>
      <c r="S441" s="212"/>
      <c r="T441" s="213"/>
      <c r="AT441" s="214" t="s">
        <v>132</v>
      </c>
      <c r="AU441" s="214" t="s">
        <v>80</v>
      </c>
      <c r="AV441" s="13" t="s">
        <v>80</v>
      </c>
      <c r="AW441" s="13" t="s">
        <v>33</v>
      </c>
      <c r="AX441" s="13" t="s">
        <v>78</v>
      </c>
      <c r="AY441" s="214" t="s">
        <v>121</v>
      </c>
    </row>
    <row r="442" spans="1:65" s="2" customFormat="1" ht="16.5" customHeight="1">
      <c r="A442" s="33"/>
      <c r="B442" s="34"/>
      <c r="C442" s="215" t="s">
        <v>628</v>
      </c>
      <c r="D442" s="215" t="s">
        <v>151</v>
      </c>
      <c r="E442" s="216" t="s">
        <v>629</v>
      </c>
      <c r="F442" s="217" t="s">
        <v>630</v>
      </c>
      <c r="G442" s="218" t="s">
        <v>162</v>
      </c>
      <c r="H442" s="219">
        <v>10</v>
      </c>
      <c r="I442" s="220"/>
      <c r="J442" s="221">
        <f>ROUND(I442*H442,2)</f>
        <v>0</v>
      </c>
      <c r="K442" s="217" t="s">
        <v>127</v>
      </c>
      <c r="L442" s="222"/>
      <c r="M442" s="223" t="s">
        <v>19</v>
      </c>
      <c r="N442" s="224" t="s">
        <v>43</v>
      </c>
      <c r="O442" s="63"/>
      <c r="P442" s="196">
        <f>O442*H442</f>
        <v>0</v>
      </c>
      <c r="Q442" s="196">
        <v>0.006</v>
      </c>
      <c r="R442" s="196">
        <f>Q442*H442</f>
        <v>0.06</v>
      </c>
      <c r="S442" s="196">
        <v>0</v>
      </c>
      <c r="T442" s="197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98" t="s">
        <v>266</v>
      </c>
      <c r="AT442" s="198" t="s">
        <v>151</v>
      </c>
      <c r="AU442" s="198" t="s">
        <v>80</v>
      </c>
      <c r="AY442" s="16" t="s">
        <v>121</v>
      </c>
      <c r="BE442" s="199">
        <f>IF(N442="základní",J442,0)</f>
        <v>0</v>
      </c>
      <c r="BF442" s="199">
        <f>IF(N442="snížená",J442,0)</f>
        <v>0</v>
      </c>
      <c r="BG442" s="199">
        <f>IF(N442="zákl. přenesená",J442,0)</f>
        <v>0</v>
      </c>
      <c r="BH442" s="199">
        <f>IF(N442="sníž. přenesená",J442,0)</f>
        <v>0</v>
      </c>
      <c r="BI442" s="199">
        <f>IF(N442="nulová",J442,0)</f>
        <v>0</v>
      </c>
      <c r="BJ442" s="16" t="s">
        <v>78</v>
      </c>
      <c r="BK442" s="199">
        <f>ROUND(I442*H442,2)</f>
        <v>0</v>
      </c>
      <c r="BL442" s="16" t="s">
        <v>202</v>
      </c>
      <c r="BM442" s="198" t="s">
        <v>631</v>
      </c>
    </row>
    <row r="443" spans="1:47" s="2" customFormat="1" ht="19.2">
      <c r="A443" s="33"/>
      <c r="B443" s="34"/>
      <c r="C443" s="35"/>
      <c r="D443" s="200" t="s">
        <v>130</v>
      </c>
      <c r="E443" s="35"/>
      <c r="F443" s="201" t="s">
        <v>131</v>
      </c>
      <c r="G443" s="35"/>
      <c r="H443" s="35"/>
      <c r="I443" s="110"/>
      <c r="J443" s="35"/>
      <c r="K443" s="35"/>
      <c r="L443" s="38"/>
      <c r="M443" s="202"/>
      <c r="N443" s="203"/>
      <c r="O443" s="63"/>
      <c r="P443" s="63"/>
      <c r="Q443" s="63"/>
      <c r="R443" s="63"/>
      <c r="S443" s="63"/>
      <c r="T443" s="64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T443" s="16" t="s">
        <v>130</v>
      </c>
      <c r="AU443" s="16" t="s">
        <v>80</v>
      </c>
    </row>
    <row r="444" spans="2:51" s="13" customFormat="1" ht="10.2">
      <c r="B444" s="204"/>
      <c r="C444" s="205"/>
      <c r="D444" s="200" t="s">
        <v>132</v>
      </c>
      <c r="E444" s="206" t="s">
        <v>19</v>
      </c>
      <c r="F444" s="207" t="s">
        <v>177</v>
      </c>
      <c r="G444" s="205"/>
      <c r="H444" s="208">
        <v>10</v>
      </c>
      <c r="I444" s="209"/>
      <c r="J444" s="205"/>
      <c r="K444" s="205"/>
      <c r="L444" s="210"/>
      <c r="M444" s="211"/>
      <c r="N444" s="212"/>
      <c r="O444" s="212"/>
      <c r="P444" s="212"/>
      <c r="Q444" s="212"/>
      <c r="R444" s="212"/>
      <c r="S444" s="212"/>
      <c r="T444" s="213"/>
      <c r="AT444" s="214" t="s">
        <v>132</v>
      </c>
      <c r="AU444" s="214" t="s">
        <v>80</v>
      </c>
      <c r="AV444" s="13" t="s">
        <v>80</v>
      </c>
      <c r="AW444" s="13" t="s">
        <v>33</v>
      </c>
      <c r="AX444" s="13" t="s">
        <v>78</v>
      </c>
      <c r="AY444" s="214" t="s">
        <v>121</v>
      </c>
    </row>
    <row r="445" spans="1:65" s="2" customFormat="1" ht="16.5" customHeight="1">
      <c r="A445" s="33"/>
      <c r="B445" s="34"/>
      <c r="C445" s="187" t="s">
        <v>632</v>
      </c>
      <c r="D445" s="187" t="s">
        <v>123</v>
      </c>
      <c r="E445" s="188" t="s">
        <v>633</v>
      </c>
      <c r="F445" s="189" t="s">
        <v>634</v>
      </c>
      <c r="G445" s="190" t="s">
        <v>162</v>
      </c>
      <c r="H445" s="191">
        <v>11</v>
      </c>
      <c r="I445" s="192"/>
      <c r="J445" s="193">
        <f>ROUND(I445*H445,2)</f>
        <v>0</v>
      </c>
      <c r="K445" s="189" t="s">
        <v>127</v>
      </c>
      <c r="L445" s="38"/>
      <c r="M445" s="194" t="s">
        <v>19</v>
      </c>
      <c r="N445" s="195" t="s">
        <v>43</v>
      </c>
      <c r="O445" s="63"/>
      <c r="P445" s="196">
        <f>O445*H445</f>
        <v>0</v>
      </c>
      <c r="Q445" s="196">
        <v>4E-05</v>
      </c>
      <c r="R445" s="196">
        <f>Q445*H445</f>
        <v>0.00044</v>
      </c>
      <c r="S445" s="196">
        <v>0</v>
      </c>
      <c r="T445" s="197">
        <f>S445*H445</f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98" t="s">
        <v>202</v>
      </c>
      <c r="AT445" s="198" t="s">
        <v>123</v>
      </c>
      <c r="AU445" s="198" t="s">
        <v>80</v>
      </c>
      <c r="AY445" s="16" t="s">
        <v>121</v>
      </c>
      <c r="BE445" s="199">
        <f>IF(N445="základní",J445,0)</f>
        <v>0</v>
      </c>
      <c r="BF445" s="199">
        <f>IF(N445="snížená",J445,0)</f>
        <v>0</v>
      </c>
      <c r="BG445" s="199">
        <f>IF(N445="zákl. přenesená",J445,0)</f>
        <v>0</v>
      </c>
      <c r="BH445" s="199">
        <f>IF(N445="sníž. přenesená",J445,0)</f>
        <v>0</v>
      </c>
      <c r="BI445" s="199">
        <f>IF(N445="nulová",J445,0)</f>
        <v>0</v>
      </c>
      <c r="BJ445" s="16" t="s">
        <v>78</v>
      </c>
      <c r="BK445" s="199">
        <f>ROUND(I445*H445,2)</f>
        <v>0</v>
      </c>
      <c r="BL445" s="16" t="s">
        <v>202</v>
      </c>
      <c r="BM445" s="198" t="s">
        <v>635</v>
      </c>
    </row>
    <row r="446" spans="1:47" s="2" customFormat="1" ht="19.2">
      <c r="A446" s="33"/>
      <c r="B446" s="34"/>
      <c r="C446" s="35"/>
      <c r="D446" s="200" t="s">
        <v>130</v>
      </c>
      <c r="E446" s="35"/>
      <c r="F446" s="201" t="s">
        <v>131</v>
      </c>
      <c r="G446" s="35"/>
      <c r="H446" s="35"/>
      <c r="I446" s="110"/>
      <c r="J446" s="35"/>
      <c r="K446" s="35"/>
      <c r="L446" s="38"/>
      <c r="M446" s="202"/>
      <c r="N446" s="203"/>
      <c r="O446" s="63"/>
      <c r="P446" s="63"/>
      <c r="Q446" s="63"/>
      <c r="R446" s="63"/>
      <c r="S446" s="63"/>
      <c r="T446" s="64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T446" s="16" t="s">
        <v>130</v>
      </c>
      <c r="AU446" s="16" t="s">
        <v>80</v>
      </c>
    </row>
    <row r="447" spans="2:51" s="13" customFormat="1" ht="10.2">
      <c r="B447" s="204"/>
      <c r="C447" s="205"/>
      <c r="D447" s="200" t="s">
        <v>132</v>
      </c>
      <c r="E447" s="206" t="s">
        <v>19</v>
      </c>
      <c r="F447" s="207" t="s">
        <v>619</v>
      </c>
      <c r="G447" s="205"/>
      <c r="H447" s="208">
        <v>11</v>
      </c>
      <c r="I447" s="209"/>
      <c r="J447" s="205"/>
      <c r="K447" s="205"/>
      <c r="L447" s="210"/>
      <c r="M447" s="211"/>
      <c r="N447" s="212"/>
      <c r="O447" s="212"/>
      <c r="P447" s="212"/>
      <c r="Q447" s="212"/>
      <c r="R447" s="212"/>
      <c r="S447" s="212"/>
      <c r="T447" s="213"/>
      <c r="AT447" s="214" t="s">
        <v>132</v>
      </c>
      <c r="AU447" s="214" t="s">
        <v>80</v>
      </c>
      <c r="AV447" s="13" t="s">
        <v>80</v>
      </c>
      <c r="AW447" s="13" t="s">
        <v>33</v>
      </c>
      <c r="AX447" s="13" t="s">
        <v>78</v>
      </c>
      <c r="AY447" s="214" t="s">
        <v>121</v>
      </c>
    </row>
    <row r="448" spans="1:65" s="2" customFormat="1" ht="16.5" customHeight="1">
      <c r="A448" s="33"/>
      <c r="B448" s="34"/>
      <c r="C448" s="215" t="s">
        <v>636</v>
      </c>
      <c r="D448" s="215" t="s">
        <v>151</v>
      </c>
      <c r="E448" s="216" t="s">
        <v>637</v>
      </c>
      <c r="F448" s="217" t="s">
        <v>638</v>
      </c>
      <c r="G448" s="218" t="s">
        <v>162</v>
      </c>
      <c r="H448" s="219">
        <v>11</v>
      </c>
      <c r="I448" s="220"/>
      <c r="J448" s="221">
        <f>ROUND(I448*H448,2)</f>
        <v>0</v>
      </c>
      <c r="K448" s="217" t="s">
        <v>127</v>
      </c>
      <c r="L448" s="222"/>
      <c r="M448" s="223" t="s">
        <v>19</v>
      </c>
      <c r="N448" s="224" t="s">
        <v>43</v>
      </c>
      <c r="O448" s="63"/>
      <c r="P448" s="196">
        <f>O448*H448</f>
        <v>0</v>
      </c>
      <c r="Q448" s="196">
        <v>0.00188</v>
      </c>
      <c r="R448" s="196">
        <f>Q448*H448</f>
        <v>0.02068</v>
      </c>
      <c r="S448" s="196">
        <v>0</v>
      </c>
      <c r="T448" s="197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98" t="s">
        <v>266</v>
      </c>
      <c r="AT448" s="198" t="s">
        <v>151</v>
      </c>
      <c r="AU448" s="198" t="s">
        <v>80</v>
      </c>
      <c r="AY448" s="16" t="s">
        <v>121</v>
      </c>
      <c r="BE448" s="199">
        <f>IF(N448="základní",J448,0)</f>
        <v>0</v>
      </c>
      <c r="BF448" s="199">
        <f>IF(N448="snížená",J448,0)</f>
        <v>0</v>
      </c>
      <c r="BG448" s="199">
        <f>IF(N448="zákl. přenesená",J448,0)</f>
        <v>0</v>
      </c>
      <c r="BH448" s="199">
        <f>IF(N448="sníž. přenesená",J448,0)</f>
        <v>0</v>
      </c>
      <c r="BI448" s="199">
        <f>IF(N448="nulová",J448,0)</f>
        <v>0</v>
      </c>
      <c r="BJ448" s="16" t="s">
        <v>78</v>
      </c>
      <c r="BK448" s="199">
        <f>ROUND(I448*H448,2)</f>
        <v>0</v>
      </c>
      <c r="BL448" s="16" t="s">
        <v>202</v>
      </c>
      <c r="BM448" s="198" t="s">
        <v>639</v>
      </c>
    </row>
    <row r="449" spans="1:47" s="2" customFormat="1" ht="19.2">
      <c r="A449" s="33"/>
      <c r="B449" s="34"/>
      <c r="C449" s="35"/>
      <c r="D449" s="200" t="s">
        <v>130</v>
      </c>
      <c r="E449" s="35"/>
      <c r="F449" s="201" t="s">
        <v>131</v>
      </c>
      <c r="G449" s="35"/>
      <c r="H449" s="35"/>
      <c r="I449" s="110"/>
      <c r="J449" s="35"/>
      <c r="K449" s="35"/>
      <c r="L449" s="38"/>
      <c r="M449" s="202"/>
      <c r="N449" s="203"/>
      <c r="O449" s="63"/>
      <c r="P449" s="63"/>
      <c r="Q449" s="63"/>
      <c r="R449" s="63"/>
      <c r="S449" s="63"/>
      <c r="T449" s="64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T449" s="16" t="s">
        <v>130</v>
      </c>
      <c r="AU449" s="16" t="s">
        <v>80</v>
      </c>
    </row>
    <row r="450" spans="2:51" s="13" customFormat="1" ht="10.2">
      <c r="B450" s="204"/>
      <c r="C450" s="205"/>
      <c r="D450" s="200" t="s">
        <v>132</v>
      </c>
      <c r="E450" s="206" t="s">
        <v>19</v>
      </c>
      <c r="F450" s="207" t="s">
        <v>619</v>
      </c>
      <c r="G450" s="205"/>
      <c r="H450" s="208">
        <v>11</v>
      </c>
      <c r="I450" s="209"/>
      <c r="J450" s="205"/>
      <c r="K450" s="205"/>
      <c r="L450" s="210"/>
      <c r="M450" s="211"/>
      <c r="N450" s="212"/>
      <c r="O450" s="212"/>
      <c r="P450" s="212"/>
      <c r="Q450" s="212"/>
      <c r="R450" s="212"/>
      <c r="S450" s="212"/>
      <c r="T450" s="213"/>
      <c r="AT450" s="214" t="s">
        <v>132</v>
      </c>
      <c r="AU450" s="214" t="s">
        <v>80</v>
      </c>
      <c r="AV450" s="13" t="s">
        <v>80</v>
      </c>
      <c r="AW450" s="13" t="s">
        <v>33</v>
      </c>
      <c r="AX450" s="13" t="s">
        <v>78</v>
      </c>
      <c r="AY450" s="214" t="s">
        <v>121</v>
      </c>
    </row>
    <row r="451" spans="1:65" s="2" customFormat="1" ht="16.5" customHeight="1">
      <c r="A451" s="33"/>
      <c r="B451" s="34"/>
      <c r="C451" s="187" t="s">
        <v>640</v>
      </c>
      <c r="D451" s="187" t="s">
        <v>123</v>
      </c>
      <c r="E451" s="188" t="s">
        <v>641</v>
      </c>
      <c r="F451" s="189" t="s">
        <v>642</v>
      </c>
      <c r="G451" s="190" t="s">
        <v>162</v>
      </c>
      <c r="H451" s="191">
        <v>11</v>
      </c>
      <c r="I451" s="192"/>
      <c r="J451" s="193">
        <f>ROUND(I451*H451,2)</f>
        <v>0</v>
      </c>
      <c r="K451" s="189" t="s">
        <v>127</v>
      </c>
      <c r="L451" s="38"/>
      <c r="M451" s="194" t="s">
        <v>19</v>
      </c>
      <c r="N451" s="195" t="s">
        <v>43</v>
      </c>
      <c r="O451" s="63"/>
      <c r="P451" s="196">
        <f>O451*H451</f>
        <v>0</v>
      </c>
      <c r="Q451" s="196">
        <v>0.00014</v>
      </c>
      <c r="R451" s="196">
        <f>Q451*H451</f>
        <v>0.00154</v>
      </c>
      <c r="S451" s="196">
        <v>0</v>
      </c>
      <c r="T451" s="197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98" t="s">
        <v>202</v>
      </c>
      <c r="AT451" s="198" t="s">
        <v>123</v>
      </c>
      <c r="AU451" s="198" t="s">
        <v>80</v>
      </c>
      <c r="AY451" s="16" t="s">
        <v>121</v>
      </c>
      <c r="BE451" s="199">
        <f>IF(N451="základní",J451,0)</f>
        <v>0</v>
      </c>
      <c r="BF451" s="199">
        <f>IF(N451="snížená",J451,0)</f>
        <v>0</v>
      </c>
      <c r="BG451" s="199">
        <f>IF(N451="zákl. přenesená",J451,0)</f>
        <v>0</v>
      </c>
      <c r="BH451" s="199">
        <f>IF(N451="sníž. přenesená",J451,0)</f>
        <v>0</v>
      </c>
      <c r="BI451" s="199">
        <f>IF(N451="nulová",J451,0)</f>
        <v>0</v>
      </c>
      <c r="BJ451" s="16" t="s">
        <v>78</v>
      </c>
      <c r="BK451" s="199">
        <f>ROUND(I451*H451,2)</f>
        <v>0</v>
      </c>
      <c r="BL451" s="16" t="s">
        <v>202</v>
      </c>
      <c r="BM451" s="198" t="s">
        <v>643</v>
      </c>
    </row>
    <row r="452" spans="1:47" s="2" customFormat="1" ht="19.2">
      <c r="A452" s="33"/>
      <c r="B452" s="34"/>
      <c r="C452" s="35"/>
      <c r="D452" s="200" t="s">
        <v>130</v>
      </c>
      <c r="E452" s="35"/>
      <c r="F452" s="201" t="s">
        <v>131</v>
      </c>
      <c r="G452" s="35"/>
      <c r="H452" s="35"/>
      <c r="I452" s="110"/>
      <c r="J452" s="35"/>
      <c r="K452" s="35"/>
      <c r="L452" s="38"/>
      <c r="M452" s="202"/>
      <c r="N452" s="203"/>
      <c r="O452" s="63"/>
      <c r="P452" s="63"/>
      <c r="Q452" s="63"/>
      <c r="R452" s="63"/>
      <c r="S452" s="63"/>
      <c r="T452" s="64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T452" s="16" t="s">
        <v>130</v>
      </c>
      <c r="AU452" s="16" t="s">
        <v>80</v>
      </c>
    </row>
    <row r="453" spans="2:51" s="13" customFormat="1" ht="10.2">
      <c r="B453" s="204"/>
      <c r="C453" s="205"/>
      <c r="D453" s="200" t="s">
        <v>132</v>
      </c>
      <c r="E453" s="206" t="s">
        <v>19</v>
      </c>
      <c r="F453" s="207" t="s">
        <v>619</v>
      </c>
      <c r="G453" s="205"/>
      <c r="H453" s="208">
        <v>11</v>
      </c>
      <c r="I453" s="209"/>
      <c r="J453" s="205"/>
      <c r="K453" s="205"/>
      <c r="L453" s="210"/>
      <c r="M453" s="211"/>
      <c r="N453" s="212"/>
      <c r="O453" s="212"/>
      <c r="P453" s="212"/>
      <c r="Q453" s="212"/>
      <c r="R453" s="212"/>
      <c r="S453" s="212"/>
      <c r="T453" s="213"/>
      <c r="AT453" s="214" t="s">
        <v>132</v>
      </c>
      <c r="AU453" s="214" t="s">
        <v>80</v>
      </c>
      <c r="AV453" s="13" t="s">
        <v>80</v>
      </c>
      <c r="AW453" s="13" t="s">
        <v>33</v>
      </c>
      <c r="AX453" s="13" t="s">
        <v>78</v>
      </c>
      <c r="AY453" s="214" t="s">
        <v>121</v>
      </c>
    </row>
    <row r="454" spans="1:65" s="2" customFormat="1" ht="16.5" customHeight="1">
      <c r="A454" s="33"/>
      <c r="B454" s="34"/>
      <c r="C454" s="215" t="s">
        <v>644</v>
      </c>
      <c r="D454" s="215" t="s">
        <v>151</v>
      </c>
      <c r="E454" s="216" t="s">
        <v>645</v>
      </c>
      <c r="F454" s="217" t="s">
        <v>646</v>
      </c>
      <c r="G454" s="218" t="s">
        <v>162</v>
      </c>
      <c r="H454" s="219">
        <v>10</v>
      </c>
      <c r="I454" s="220"/>
      <c r="J454" s="221">
        <f>ROUND(I454*H454,2)</f>
        <v>0</v>
      </c>
      <c r="K454" s="217" t="s">
        <v>127</v>
      </c>
      <c r="L454" s="222"/>
      <c r="M454" s="223" t="s">
        <v>19</v>
      </c>
      <c r="N454" s="224" t="s">
        <v>43</v>
      </c>
      <c r="O454" s="63"/>
      <c r="P454" s="196">
        <f>O454*H454</f>
        <v>0</v>
      </c>
      <c r="Q454" s="196">
        <v>0.00019</v>
      </c>
      <c r="R454" s="196">
        <f>Q454*H454</f>
        <v>0.0019000000000000002</v>
      </c>
      <c r="S454" s="196">
        <v>0</v>
      </c>
      <c r="T454" s="197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98" t="s">
        <v>266</v>
      </c>
      <c r="AT454" s="198" t="s">
        <v>151</v>
      </c>
      <c r="AU454" s="198" t="s">
        <v>80</v>
      </c>
      <c r="AY454" s="16" t="s">
        <v>121</v>
      </c>
      <c r="BE454" s="199">
        <f>IF(N454="základní",J454,0)</f>
        <v>0</v>
      </c>
      <c r="BF454" s="199">
        <f>IF(N454="snížená",J454,0)</f>
        <v>0</v>
      </c>
      <c r="BG454" s="199">
        <f>IF(N454="zákl. přenesená",J454,0)</f>
        <v>0</v>
      </c>
      <c r="BH454" s="199">
        <f>IF(N454="sníž. přenesená",J454,0)</f>
        <v>0</v>
      </c>
      <c r="BI454" s="199">
        <f>IF(N454="nulová",J454,0)</f>
        <v>0</v>
      </c>
      <c r="BJ454" s="16" t="s">
        <v>78</v>
      </c>
      <c r="BK454" s="199">
        <f>ROUND(I454*H454,2)</f>
        <v>0</v>
      </c>
      <c r="BL454" s="16" t="s">
        <v>202</v>
      </c>
      <c r="BM454" s="198" t="s">
        <v>647</v>
      </c>
    </row>
    <row r="455" spans="1:47" s="2" customFormat="1" ht="19.2">
      <c r="A455" s="33"/>
      <c r="B455" s="34"/>
      <c r="C455" s="35"/>
      <c r="D455" s="200" t="s">
        <v>130</v>
      </c>
      <c r="E455" s="35"/>
      <c r="F455" s="201" t="s">
        <v>131</v>
      </c>
      <c r="G455" s="35"/>
      <c r="H455" s="35"/>
      <c r="I455" s="110"/>
      <c r="J455" s="35"/>
      <c r="K455" s="35"/>
      <c r="L455" s="38"/>
      <c r="M455" s="202"/>
      <c r="N455" s="203"/>
      <c r="O455" s="63"/>
      <c r="P455" s="63"/>
      <c r="Q455" s="63"/>
      <c r="R455" s="63"/>
      <c r="S455" s="63"/>
      <c r="T455" s="64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T455" s="16" t="s">
        <v>130</v>
      </c>
      <c r="AU455" s="16" t="s">
        <v>80</v>
      </c>
    </row>
    <row r="456" spans="2:51" s="13" customFormat="1" ht="10.2">
      <c r="B456" s="204"/>
      <c r="C456" s="205"/>
      <c r="D456" s="200" t="s">
        <v>132</v>
      </c>
      <c r="E456" s="206" t="s">
        <v>19</v>
      </c>
      <c r="F456" s="207" t="s">
        <v>177</v>
      </c>
      <c r="G456" s="205"/>
      <c r="H456" s="208">
        <v>10</v>
      </c>
      <c r="I456" s="209"/>
      <c r="J456" s="205"/>
      <c r="K456" s="205"/>
      <c r="L456" s="210"/>
      <c r="M456" s="211"/>
      <c r="N456" s="212"/>
      <c r="O456" s="212"/>
      <c r="P456" s="212"/>
      <c r="Q456" s="212"/>
      <c r="R456" s="212"/>
      <c r="S456" s="212"/>
      <c r="T456" s="213"/>
      <c r="AT456" s="214" t="s">
        <v>132</v>
      </c>
      <c r="AU456" s="214" t="s">
        <v>80</v>
      </c>
      <c r="AV456" s="13" t="s">
        <v>80</v>
      </c>
      <c r="AW456" s="13" t="s">
        <v>33</v>
      </c>
      <c r="AX456" s="13" t="s">
        <v>78</v>
      </c>
      <c r="AY456" s="214" t="s">
        <v>121</v>
      </c>
    </row>
    <row r="457" spans="1:65" s="2" customFormat="1" ht="16.5" customHeight="1">
      <c r="A457" s="33"/>
      <c r="B457" s="34"/>
      <c r="C457" s="215" t="s">
        <v>648</v>
      </c>
      <c r="D457" s="215" t="s">
        <v>151</v>
      </c>
      <c r="E457" s="216" t="s">
        <v>649</v>
      </c>
      <c r="F457" s="217" t="s">
        <v>650</v>
      </c>
      <c r="G457" s="218" t="s">
        <v>162</v>
      </c>
      <c r="H457" s="219">
        <v>1</v>
      </c>
      <c r="I457" s="220"/>
      <c r="J457" s="221">
        <f>ROUND(I457*H457,2)</f>
        <v>0</v>
      </c>
      <c r="K457" s="217" t="s">
        <v>127</v>
      </c>
      <c r="L457" s="222"/>
      <c r="M457" s="223" t="s">
        <v>19</v>
      </c>
      <c r="N457" s="224" t="s">
        <v>43</v>
      </c>
      <c r="O457" s="63"/>
      <c r="P457" s="196">
        <f>O457*H457</f>
        <v>0</v>
      </c>
      <c r="Q457" s="196">
        <v>0.0008</v>
      </c>
      <c r="R457" s="196">
        <f>Q457*H457</f>
        <v>0.0008</v>
      </c>
      <c r="S457" s="196">
        <v>0</v>
      </c>
      <c r="T457" s="197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98" t="s">
        <v>266</v>
      </c>
      <c r="AT457" s="198" t="s">
        <v>151</v>
      </c>
      <c r="AU457" s="198" t="s">
        <v>80</v>
      </c>
      <c r="AY457" s="16" t="s">
        <v>121</v>
      </c>
      <c r="BE457" s="199">
        <f>IF(N457="základní",J457,0)</f>
        <v>0</v>
      </c>
      <c r="BF457" s="199">
        <f>IF(N457="snížená",J457,0)</f>
        <v>0</v>
      </c>
      <c r="BG457" s="199">
        <f>IF(N457="zákl. přenesená",J457,0)</f>
        <v>0</v>
      </c>
      <c r="BH457" s="199">
        <f>IF(N457="sníž. přenesená",J457,0)</f>
        <v>0</v>
      </c>
      <c r="BI457" s="199">
        <f>IF(N457="nulová",J457,0)</f>
        <v>0</v>
      </c>
      <c r="BJ457" s="16" t="s">
        <v>78</v>
      </c>
      <c r="BK457" s="199">
        <f>ROUND(I457*H457,2)</f>
        <v>0</v>
      </c>
      <c r="BL457" s="16" t="s">
        <v>202</v>
      </c>
      <c r="BM457" s="198" t="s">
        <v>651</v>
      </c>
    </row>
    <row r="458" spans="1:47" s="2" customFormat="1" ht="19.2">
      <c r="A458" s="33"/>
      <c r="B458" s="34"/>
      <c r="C458" s="35"/>
      <c r="D458" s="200" t="s">
        <v>130</v>
      </c>
      <c r="E458" s="35"/>
      <c r="F458" s="201" t="s">
        <v>131</v>
      </c>
      <c r="G458" s="35"/>
      <c r="H458" s="35"/>
      <c r="I458" s="110"/>
      <c r="J458" s="35"/>
      <c r="K458" s="35"/>
      <c r="L458" s="38"/>
      <c r="M458" s="202"/>
      <c r="N458" s="203"/>
      <c r="O458" s="63"/>
      <c r="P458" s="63"/>
      <c r="Q458" s="63"/>
      <c r="R458" s="63"/>
      <c r="S458" s="63"/>
      <c r="T458" s="64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T458" s="16" t="s">
        <v>130</v>
      </c>
      <c r="AU458" s="16" t="s">
        <v>80</v>
      </c>
    </row>
    <row r="459" spans="2:51" s="13" customFormat="1" ht="10.2">
      <c r="B459" s="204"/>
      <c r="C459" s="205"/>
      <c r="D459" s="200" t="s">
        <v>132</v>
      </c>
      <c r="E459" s="206" t="s">
        <v>19</v>
      </c>
      <c r="F459" s="207" t="s">
        <v>78</v>
      </c>
      <c r="G459" s="205"/>
      <c r="H459" s="208">
        <v>1</v>
      </c>
      <c r="I459" s="209"/>
      <c r="J459" s="205"/>
      <c r="K459" s="205"/>
      <c r="L459" s="210"/>
      <c r="M459" s="211"/>
      <c r="N459" s="212"/>
      <c r="O459" s="212"/>
      <c r="P459" s="212"/>
      <c r="Q459" s="212"/>
      <c r="R459" s="212"/>
      <c r="S459" s="212"/>
      <c r="T459" s="213"/>
      <c r="AT459" s="214" t="s">
        <v>132</v>
      </c>
      <c r="AU459" s="214" t="s">
        <v>80</v>
      </c>
      <c r="AV459" s="13" t="s">
        <v>80</v>
      </c>
      <c r="AW459" s="13" t="s">
        <v>33</v>
      </c>
      <c r="AX459" s="13" t="s">
        <v>78</v>
      </c>
      <c r="AY459" s="214" t="s">
        <v>121</v>
      </c>
    </row>
    <row r="460" spans="1:65" s="2" customFormat="1" ht="16.5" customHeight="1">
      <c r="A460" s="33"/>
      <c r="B460" s="34"/>
      <c r="C460" s="187" t="s">
        <v>652</v>
      </c>
      <c r="D460" s="187" t="s">
        <v>123</v>
      </c>
      <c r="E460" s="188" t="s">
        <v>653</v>
      </c>
      <c r="F460" s="189" t="s">
        <v>654</v>
      </c>
      <c r="G460" s="190" t="s">
        <v>535</v>
      </c>
      <c r="H460" s="191">
        <v>3</v>
      </c>
      <c r="I460" s="192"/>
      <c r="J460" s="193">
        <f>ROUND(I460*H460,2)</f>
        <v>0</v>
      </c>
      <c r="K460" s="189" t="s">
        <v>127</v>
      </c>
      <c r="L460" s="38"/>
      <c r="M460" s="194" t="s">
        <v>19</v>
      </c>
      <c r="N460" s="195" t="s">
        <v>43</v>
      </c>
      <c r="O460" s="63"/>
      <c r="P460" s="196">
        <f>O460*H460</f>
        <v>0</v>
      </c>
      <c r="Q460" s="196">
        <v>0.00059</v>
      </c>
      <c r="R460" s="196">
        <f>Q460*H460</f>
        <v>0.00177</v>
      </c>
      <c r="S460" s="196">
        <v>0</v>
      </c>
      <c r="T460" s="197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98" t="s">
        <v>202</v>
      </c>
      <c r="AT460" s="198" t="s">
        <v>123</v>
      </c>
      <c r="AU460" s="198" t="s">
        <v>80</v>
      </c>
      <c r="AY460" s="16" t="s">
        <v>121</v>
      </c>
      <c r="BE460" s="199">
        <f>IF(N460="základní",J460,0)</f>
        <v>0</v>
      </c>
      <c r="BF460" s="199">
        <f>IF(N460="snížená",J460,0)</f>
        <v>0</v>
      </c>
      <c r="BG460" s="199">
        <f>IF(N460="zákl. přenesená",J460,0)</f>
        <v>0</v>
      </c>
      <c r="BH460" s="199">
        <f>IF(N460="sníž. přenesená",J460,0)</f>
        <v>0</v>
      </c>
      <c r="BI460" s="199">
        <f>IF(N460="nulová",J460,0)</f>
        <v>0</v>
      </c>
      <c r="BJ460" s="16" t="s">
        <v>78</v>
      </c>
      <c r="BK460" s="199">
        <f>ROUND(I460*H460,2)</f>
        <v>0</v>
      </c>
      <c r="BL460" s="16" t="s">
        <v>202</v>
      </c>
      <c r="BM460" s="198" t="s">
        <v>655</v>
      </c>
    </row>
    <row r="461" spans="1:47" s="2" customFormat="1" ht="19.2">
      <c r="A461" s="33"/>
      <c r="B461" s="34"/>
      <c r="C461" s="35"/>
      <c r="D461" s="200" t="s">
        <v>130</v>
      </c>
      <c r="E461" s="35"/>
      <c r="F461" s="201" t="s">
        <v>131</v>
      </c>
      <c r="G461" s="35"/>
      <c r="H461" s="35"/>
      <c r="I461" s="110"/>
      <c r="J461" s="35"/>
      <c r="K461" s="35"/>
      <c r="L461" s="38"/>
      <c r="M461" s="202"/>
      <c r="N461" s="203"/>
      <c r="O461" s="63"/>
      <c r="P461" s="63"/>
      <c r="Q461" s="63"/>
      <c r="R461" s="63"/>
      <c r="S461" s="63"/>
      <c r="T461" s="64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T461" s="16" t="s">
        <v>130</v>
      </c>
      <c r="AU461" s="16" t="s">
        <v>80</v>
      </c>
    </row>
    <row r="462" spans="2:51" s="13" customFormat="1" ht="10.2">
      <c r="B462" s="204"/>
      <c r="C462" s="205"/>
      <c r="D462" s="200" t="s">
        <v>132</v>
      </c>
      <c r="E462" s="206" t="s">
        <v>19</v>
      </c>
      <c r="F462" s="207" t="s">
        <v>656</v>
      </c>
      <c r="G462" s="205"/>
      <c r="H462" s="208">
        <v>3</v>
      </c>
      <c r="I462" s="209"/>
      <c r="J462" s="205"/>
      <c r="K462" s="205"/>
      <c r="L462" s="210"/>
      <c r="M462" s="211"/>
      <c r="N462" s="212"/>
      <c r="O462" s="212"/>
      <c r="P462" s="212"/>
      <c r="Q462" s="212"/>
      <c r="R462" s="212"/>
      <c r="S462" s="212"/>
      <c r="T462" s="213"/>
      <c r="AT462" s="214" t="s">
        <v>132</v>
      </c>
      <c r="AU462" s="214" t="s">
        <v>80</v>
      </c>
      <c r="AV462" s="13" t="s">
        <v>80</v>
      </c>
      <c r="AW462" s="13" t="s">
        <v>33</v>
      </c>
      <c r="AX462" s="13" t="s">
        <v>78</v>
      </c>
      <c r="AY462" s="214" t="s">
        <v>121</v>
      </c>
    </row>
    <row r="463" spans="1:65" s="2" customFormat="1" ht="16.5" customHeight="1">
      <c r="A463" s="33"/>
      <c r="B463" s="34"/>
      <c r="C463" s="215" t="s">
        <v>657</v>
      </c>
      <c r="D463" s="215" t="s">
        <v>151</v>
      </c>
      <c r="E463" s="216" t="s">
        <v>658</v>
      </c>
      <c r="F463" s="217" t="s">
        <v>659</v>
      </c>
      <c r="G463" s="218" t="s">
        <v>162</v>
      </c>
      <c r="H463" s="219">
        <v>3</v>
      </c>
      <c r="I463" s="220"/>
      <c r="J463" s="221">
        <f>ROUND(I463*H463,2)</f>
        <v>0</v>
      </c>
      <c r="K463" s="217" t="s">
        <v>127</v>
      </c>
      <c r="L463" s="222"/>
      <c r="M463" s="223" t="s">
        <v>19</v>
      </c>
      <c r="N463" s="224" t="s">
        <v>43</v>
      </c>
      <c r="O463" s="63"/>
      <c r="P463" s="196">
        <f>O463*H463</f>
        <v>0</v>
      </c>
      <c r="Q463" s="196">
        <v>0.014</v>
      </c>
      <c r="R463" s="196">
        <f>Q463*H463</f>
        <v>0.042</v>
      </c>
      <c r="S463" s="196">
        <v>0</v>
      </c>
      <c r="T463" s="197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98" t="s">
        <v>266</v>
      </c>
      <c r="AT463" s="198" t="s">
        <v>151</v>
      </c>
      <c r="AU463" s="198" t="s">
        <v>80</v>
      </c>
      <c r="AY463" s="16" t="s">
        <v>121</v>
      </c>
      <c r="BE463" s="199">
        <f>IF(N463="základní",J463,0)</f>
        <v>0</v>
      </c>
      <c r="BF463" s="199">
        <f>IF(N463="snížená",J463,0)</f>
        <v>0</v>
      </c>
      <c r="BG463" s="199">
        <f>IF(N463="zákl. přenesená",J463,0)</f>
        <v>0</v>
      </c>
      <c r="BH463" s="199">
        <f>IF(N463="sníž. přenesená",J463,0)</f>
        <v>0</v>
      </c>
      <c r="BI463" s="199">
        <f>IF(N463="nulová",J463,0)</f>
        <v>0</v>
      </c>
      <c r="BJ463" s="16" t="s">
        <v>78</v>
      </c>
      <c r="BK463" s="199">
        <f>ROUND(I463*H463,2)</f>
        <v>0</v>
      </c>
      <c r="BL463" s="16" t="s">
        <v>202</v>
      </c>
      <c r="BM463" s="198" t="s">
        <v>660</v>
      </c>
    </row>
    <row r="464" spans="1:47" s="2" customFormat="1" ht="19.2">
      <c r="A464" s="33"/>
      <c r="B464" s="34"/>
      <c r="C464" s="35"/>
      <c r="D464" s="200" t="s">
        <v>130</v>
      </c>
      <c r="E464" s="35"/>
      <c r="F464" s="201" t="s">
        <v>131</v>
      </c>
      <c r="G464" s="35"/>
      <c r="H464" s="35"/>
      <c r="I464" s="110"/>
      <c r="J464" s="35"/>
      <c r="K464" s="35"/>
      <c r="L464" s="38"/>
      <c r="M464" s="202"/>
      <c r="N464" s="203"/>
      <c r="O464" s="63"/>
      <c r="P464" s="63"/>
      <c r="Q464" s="63"/>
      <c r="R464" s="63"/>
      <c r="S464" s="63"/>
      <c r="T464" s="64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T464" s="16" t="s">
        <v>130</v>
      </c>
      <c r="AU464" s="16" t="s">
        <v>80</v>
      </c>
    </row>
    <row r="465" spans="2:51" s="13" customFormat="1" ht="10.2">
      <c r="B465" s="204"/>
      <c r="C465" s="205"/>
      <c r="D465" s="200" t="s">
        <v>132</v>
      </c>
      <c r="E465" s="206" t="s">
        <v>19</v>
      </c>
      <c r="F465" s="207" t="s">
        <v>656</v>
      </c>
      <c r="G465" s="205"/>
      <c r="H465" s="208">
        <v>3</v>
      </c>
      <c r="I465" s="209"/>
      <c r="J465" s="205"/>
      <c r="K465" s="205"/>
      <c r="L465" s="210"/>
      <c r="M465" s="211"/>
      <c r="N465" s="212"/>
      <c r="O465" s="212"/>
      <c r="P465" s="212"/>
      <c r="Q465" s="212"/>
      <c r="R465" s="212"/>
      <c r="S465" s="212"/>
      <c r="T465" s="213"/>
      <c r="AT465" s="214" t="s">
        <v>132</v>
      </c>
      <c r="AU465" s="214" t="s">
        <v>80</v>
      </c>
      <c r="AV465" s="13" t="s">
        <v>80</v>
      </c>
      <c r="AW465" s="13" t="s">
        <v>33</v>
      </c>
      <c r="AX465" s="13" t="s">
        <v>78</v>
      </c>
      <c r="AY465" s="214" t="s">
        <v>121</v>
      </c>
    </row>
    <row r="466" spans="1:65" s="2" customFormat="1" ht="16.5" customHeight="1">
      <c r="A466" s="33"/>
      <c r="B466" s="34"/>
      <c r="C466" s="215" t="s">
        <v>661</v>
      </c>
      <c r="D466" s="215" t="s">
        <v>151</v>
      </c>
      <c r="E466" s="216" t="s">
        <v>662</v>
      </c>
      <c r="F466" s="217" t="s">
        <v>663</v>
      </c>
      <c r="G466" s="218" t="s">
        <v>162</v>
      </c>
      <c r="H466" s="219">
        <v>3</v>
      </c>
      <c r="I466" s="220"/>
      <c r="J466" s="221">
        <f>ROUND(I466*H466,2)</f>
        <v>0</v>
      </c>
      <c r="K466" s="217" t="s">
        <v>127</v>
      </c>
      <c r="L466" s="222"/>
      <c r="M466" s="223" t="s">
        <v>19</v>
      </c>
      <c r="N466" s="224" t="s">
        <v>43</v>
      </c>
      <c r="O466" s="63"/>
      <c r="P466" s="196">
        <f>O466*H466</f>
        <v>0</v>
      </c>
      <c r="Q466" s="196">
        <v>0.001</v>
      </c>
      <c r="R466" s="196">
        <f>Q466*H466</f>
        <v>0.003</v>
      </c>
      <c r="S466" s="196">
        <v>0</v>
      </c>
      <c r="T466" s="197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98" t="s">
        <v>266</v>
      </c>
      <c r="AT466" s="198" t="s">
        <v>151</v>
      </c>
      <c r="AU466" s="198" t="s">
        <v>80</v>
      </c>
      <c r="AY466" s="16" t="s">
        <v>121</v>
      </c>
      <c r="BE466" s="199">
        <f>IF(N466="základní",J466,0)</f>
        <v>0</v>
      </c>
      <c r="BF466" s="199">
        <f>IF(N466="snížená",J466,0)</f>
        <v>0</v>
      </c>
      <c r="BG466" s="199">
        <f>IF(N466="zákl. přenesená",J466,0)</f>
        <v>0</v>
      </c>
      <c r="BH466" s="199">
        <f>IF(N466="sníž. přenesená",J466,0)</f>
        <v>0</v>
      </c>
      <c r="BI466" s="199">
        <f>IF(N466="nulová",J466,0)</f>
        <v>0</v>
      </c>
      <c r="BJ466" s="16" t="s">
        <v>78</v>
      </c>
      <c r="BK466" s="199">
        <f>ROUND(I466*H466,2)</f>
        <v>0</v>
      </c>
      <c r="BL466" s="16" t="s">
        <v>202</v>
      </c>
      <c r="BM466" s="198" t="s">
        <v>664</v>
      </c>
    </row>
    <row r="467" spans="1:47" s="2" customFormat="1" ht="19.2">
      <c r="A467" s="33"/>
      <c r="B467" s="34"/>
      <c r="C467" s="35"/>
      <c r="D467" s="200" t="s">
        <v>130</v>
      </c>
      <c r="E467" s="35"/>
      <c r="F467" s="201" t="s">
        <v>131</v>
      </c>
      <c r="G467" s="35"/>
      <c r="H467" s="35"/>
      <c r="I467" s="110"/>
      <c r="J467" s="35"/>
      <c r="K467" s="35"/>
      <c r="L467" s="38"/>
      <c r="M467" s="202"/>
      <c r="N467" s="203"/>
      <c r="O467" s="63"/>
      <c r="P467" s="63"/>
      <c r="Q467" s="63"/>
      <c r="R467" s="63"/>
      <c r="S467" s="63"/>
      <c r="T467" s="64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T467" s="16" t="s">
        <v>130</v>
      </c>
      <c r="AU467" s="16" t="s">
        <v>80</v>
      </c>
    </row>
    <row r="468" spans="2:51" s="13" customFormat="1" ht="10.2">
      <c r="B468" s="204"/>
      <c r="C468" s="205"/>
      <c r="D468" s="200" t="s">
        <v>132</v>
      </c>
      <c r="E468" s="206" t="s">
        <v>19</v>
      </c>
      <c r="F468" s="207" t="s">
        <v>656</v>
      </c>
      <c r="G468" s="205"/>
      <c r="H468" s="208">
        <v>3</v>
      </c>
      <c r="I468" s="209"/>
      <c r="J468" s="205"/>
      <c r="K468" s="205"/>
      <c r="L468" s="210"/>
      <c r="M468" s="211"/>
      <c r="N468" s="212"/>
      <c r="O468" s="212"/>
      <c r="P468" s="212"/>
      <c r="Q468" s="212"/>
      <c r="R468" s="212"/>
      <c r="S468" s="212"/>
      <c r="T468" s="213"/>
      <c r="AT468" s="214" t="s">
        <v>132</v>
      </c>
      <c r="AU468" s="214" t="s">
        <v>80</v>
      </c>
      <c r="AV468" s="13" t="s">
        <v>80</v>
      </c>
      <c r="AW468" s="13" t="s">
        <v>33</v>
      </c>
      <c r="AX468" s="13" t="s">
        <v>78</v>
      </c>
      <c r="AY468" s="214" t="s">
        <v>121</v>
      </c>
    </row>
    <row r="469" spans="1:65" s="2" customFormat="1" ht="16.5" customHeight="1">
      <c r="A469" s="33"/>
      <c r="B469" s="34"/>
      <c r="C469" s="187" t="s">
        <v>665</v>
      </c>
      <c r="D469" s="187" t="s">
        <v>123</v>
      </c>
      <c r="E469" s="188" t="s">
        <v>666</v>
      </c>
      <c r="F469" s="189" t="s">
        <v>667</v>
      </c>
      <c r="G469" s="190" t="s">
        <v>535</v>
      </c>
      <c r="H469" s="191">
        <v>3</v>
      </c>
      <c r="I469" s="192"/>
      <c r="J469" s="193">
        <f>ROUND(I469*H469,2)</f>
        <v>0</v>
      </c>
      <c r="K469" s="189" t="s">
        <v>127</v>
      </c>
      <c r="L469" s="38"/>
      <c r="M469" s="194" t="s">
        <v>19</v>
      </c>
      <c r="N469" s="195" t="s">
        <v>43</v>
      </c>
      <c r="O469" s="63"/>
      <c r="P469" s="196">
        <f>O469*H469</f>
        <v>0</v>
      </c>
      <c r="Q469" s="196">
        <v>0.00196</v>
      </c>
      <c r="R469" s="196">
        <f>Q469*H469</f>
        <v>0.00588</v>
      </c>
      <c r="S469" s="196">
        <v>0</v>
      </c>
      <c r="T469" s="197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98" t="s">
        <v>202</v>
      </c>
      <c r="AT469" s="198" t="s">
        <v>123</v>
      </c>
      <c r="AU469" s="198" t="s">
        <v>80</v>
      </c>
      <c r="AY469" s="16" t="s">
        <v>121</v>
      </c>
      <c r="BE469" s="199">
        <f>IF(N469="základní",J469,0)</f>
        <v>0</v>
      </c>
      <c r="BF469" s="199">
        <f>IF(N469="snížená",J469,0)</f>
        <v>0</v>
      </c>
      <c r="BG469" s="199">
        <f>IF(N469="zákl. přenesená",J469,0)</f>
        <v>0</v>
      </c>
      <c r="BH469" s="199">
        <f>IF(N469="sníž. přenesená",J469,0)</f>
        <v>0</v>
      </c>
      <c r="BI469" s="199">
        <f>IF(N469="nulová",J469,0)</f>
        <v>0</v>
      </c>
      <c r="BJ469" s="16" t="s">
        <v>78</v>
      </c>
      <c r="BK469" s="199">
        <f>ROUND(I469*H469,2)</f>
        <v>0</v>
      </c>
      <c r="BL469" s="16" t="s">
        <v>202</v>
      </c>
      <c r="BM469" s="198" t="s">
        <v>668</v>
      </c>
    </row>
    <row r="470" spans="1:47" s="2" customFormat="1" ht="19.2">
      <c r="A470" s="33"/>
      <c r="B470" s="34"/>
      <c r="C470" s="35"/>
      <c r="D470" s="200" t="s">
        <v>130</v>
      </c>
      <c r="E470" s="35"/>
      <c r="F470" s="201" t="s">
        <v>131</v>
      </c>
      <c r="G470" s="35"/>
      <c r="H470" s="35"/>
      <c r="I470" s="110"/>
      <c r="J470" s="35"/>
      <c r="K470" s="35"/>
      <c r="L470" s="38"/>
      <c r="M470" s="202"/>
      <c r="N470" s="203"/>
      <c r="O470" s="63"/>
      <c r="P470" s="63"/>
      <c r="Q470" s="63"/>
      <c r="R470" s="63"/>
      <c r="S470" s="63"/>
      <c r="T470" s="64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T470" s="16" t="s">
        <v>130</v>
      </c>
      <c r="AU470" s="16" t="s">
        <v>80</v>
      </c>
    </row>
    <row r="471" spans="2:51" s="13" customFormat="1" ht="10.2">
      <c r="B471" s="204"/>
      <c r="C471" s="205"/>
      <c r="D471" s="200" t="s">
        <v>132</v>
      </c>
      <c r="E471" s="206" t="s">
        <v>19</v>
      </c>
      <c r="F471" s="207" t="s">
        <v>656</v>
      </c>
      <c r="G471" s="205"/>
      <c r="H471" s="208">
        <v>3</v>
      </c>
      <c r="I471" s="209"/>
      <c r="J471" s="205"/>
      <c r="K471" s="205"/>
      <c r="L471" s="210"/>
      <c r="M471" s="211"/>
      <c r="N471" s="212"/>
      <c r="O471" s="212"/>
      <c r="P471" s="212"/>
      <c r="Q471" s="212"/>
      <c r="R471" s="212"/>
      <c r="S471" s="212"/>
      <c r="T471" s="213"/>
      <c r="AT471" s="214" t="s">
        <v>132</v>
      </c>
      <c r="AU471" s="214" t="s">
        <v>80</v>
      </c>
      <c r="AV471" s="13" t="s">
        <v>80</v>
      </c>
      <c r="AW471" s="13" t="s">
        <v>33</v>
      </c>
      <c r="AX471" s="13" t="s">
        <v>78</v>
      </c>
      <c r="AY471" s="214" t="s">
        <v>121</v>
      </c>
    </row>
    <row r="472" spans="1:65" s="2" customFormat="1" ht="16.5" customHeight="1">
      <c r="A472" s="33"/>
      <c r="B472" s="34"/>
      <c r="C472" s="187" t="s">
        <v>669</v>
      </c>
      <c r="D472" s="187" t="s">
        <v>123</v>
      </c>
      <c r="E472" s="188" t="s">
        <v>670</v>
      </c>
      <c r="F472" s="189" t="s">
        <v>671</v>
      </c>
      <c r="G472" s="190" t="s">
        <v>535</v>
      </c>
      <c r="H472" s="191">
        <v>6</v>
      </c>
      <c r="I472" s="192"/>
      <c r="J472" s="193">
        <f>ROUND(I472*H472,2)</f>
        <v>0</v>
      </c>
      <c r="K472" s="189" t="s">
        <v>127</v>
      </c>
      <c r="L472" s="38"/>
      <c r="M472" s="194" t="s">
        <v>19</v>
      </c>
      <c r="N472" s="195" t="s">
        <v>43</v>
      </c>
      <c r="O472" s="63"/>
      <c r="P472" s="196">
        <f>O472*H472</f>
        <v>0</v>
      </c>
      <c r="Q472" s="196">
        <v>0.00044</v>
      </c>
      <c r="R472" s="196">
        <f>Q472*H472</f>
        <v>0.00264</v>
      </c>
      <c r="S472" s="196">
        <v>0</v>
      </c>
      <c r="T472" s="197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98" t="s">
        <v>202</v>
      </c>
      <c r="AT472" s="198" t="s">
        <v>123</v>
      </c>
      <c r="AU472" s="198" t="s">
        <v>80</v>
      </c>
      <c r="AY472" s="16" t="s">
        <v>121</v>
      </c>
      <c r="BE472" s="199">
        <f>IF(N472="základní",J472,0)</f>
        <v>0</v>
      </c>
      <c r="BF472" s="199">
        <f>IF(N472="snížená",J472,0)</f>
        <v>0</v>
      </c>
      <c r="BG472" s="199">
        <f>IF(N472="zákl. přenesená",J472,0)</f>
        <v>0</v>
      </c>
      <c r="BH472" s="199">
        <f>IF(N472="sníž. přenesená",J472,0)</f>
        <v>0</v>
      </c>
      <c r="BI472" s="199">
        <f>IF(N472="nulová",J472,0)</f>
        <v>0</v>
      </c>
      <c r="BJ472" s="16" t="s">
        <v>78</v>
      </c>
      <c r="BK472" s="199">
        <f>ROUND(I472*H472,2)</f>
        <v>0</v>
      </c>
      <c r="BL472" s="16" t="s">
        <v>202</v>
      </c>
      <c r="BM472" s="198" t="s">
        <v>672</v>
      </c>
    </row>
    <row r="473" spans="1:47" s="2" customFormat="1" ht="19.2">
      <c r="A473" s="33"/>
      <c r="B473" s="34"/>
      <c r="C473" s="35"/>
      <c r="D473" s="200" t="s">
        <v>130</v>
      </c>
      <c r="E473" s="35"/>
      <c r="F473" s="201" t="s">
        <v>131</v>
      </c>
      <c r="G473" s="35"/>
      <c r="H473" s="35"/>
      <c r="I473" s="110"/>
      <c r="J473" s="35"/>
      <c r="K473" s="35"/>
      <c r="L473" s="38"/>
      <c r="M473" s="202"/>
      <c r="N473" s="203"/>
      <c r="O473" s="63"/>
      <c r="P473" s="63"/>
      <c r="Q473" s="63"/>
      <c r="R473" s="63"/>
      <c r="S473" s="63"/>
      <c r="T473" s="64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T473" s="16" t="s">
        <v>130</v>
      </c>
      <c r="AU473" s="16" t="s">
        <v>80</v>
      </c>
    </row>
    <row r="474" spans="2:51" s="13" customFormat="1" ht="10.2">
      <c r="B474" s="204"/>
      <c r="C474" s="205"/>
      <c r="D474" s="200" t="s">
        <v>132</v>
      </c>
      <c r="E474" s="206" t="s">
        <v>19</v>
      </c>
      <c r="F474" s="207" t="s">
        <v>673</v>
      </c>
      <c r="G474" s="205"/>
      <c r="H474" s="208">
        <v>6</v>
      </c>
      <c r="I474" s="209"/>
      <c r="J474" s="205"/>
      <c r="K474" s="205"/>
      <c r="L474" s="210"/>
      <c r="M474" s="211"/>
      <c r="N474" s="212"/>
      <c r="O474" s="212"/>
      <c r="P474" s="212"/>
      <c r="Q474" s="212"/>
      <c r="R474" s="212"/>
      <c r="S474" s="212"/>
      <c r="T474" s="213"/>
      <c r="AT474" s="214" t="s">
        <v>132</v>
      </c>
      <c r="AU474" s="214" t="s">
        <v>80</v>
      </c>
      <c r="AV474" s="13" t="s">
        <v>80</v>
      </c>
      <c r="AW474" s="13" t="s">
        <v>33</v>
      </c>
      <c r="AX474" s="13" t="s">
        <v>78</v>
      </c>
      <c r="AY474" s="214" t="s">
        <v>121</v>
      </c>
    </row>
    <row r="475" spans="1:65" s="2" customFormat="1" ht="16.5" customHeight="1">
      <c r="A475" s="33"/>
      <c r="B475" s="34"/>
      <c r="C475" s="215" t="s">
        <v>674</v>
      </c>
      <c r="D475" s="215" t="s">
        <v>151</v>
      </c>
      <c r="E475" s="216" t="s">
        <v>675</v>
      </c>
      <c r="F475" s="217" t="s">
        <v>676</v>
      </c>
      <c r="G475" s="218" t="s">
        <v>162</v>
      </c>
      <c r="H475" s="219">
        <v>6</v>
      </c>
      <c r="I475" s="220"/>
      <c r="J475" s="221">
        <f>ROUND(I475*H475,2)</f>
        <v>0</v>
      </c>
      <c r="K475" s="217" t="s">
        <v>127</v>
      </c>
      <c r="L475" s="222"/>
      <c r="M475" s="223" t="s">
        <v>19</v>
      </c>
      <c r="N475" s="224" t="s">
        <v>43</v>
      </c>
      <c r="O475" s="63"/>
      <c r="P475" s="196">
        <f>O475*H475</f>
        <v>0</v>
      </c>
      <c r="Q475" s="196">
        <v>0.0065</v>
      </c>
      <c r="R475" s="196">
        <f>Q475*H475</f>
        <v>0.039</v>
      </c>
      <c r="S475" s="196">
        <v>0</v>
      </c>
      <c r="T475" s="197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98" t="s">
        <v>266</v>
      </c>
      <c r="AT475" s="198" t="s">
        <v>151</v>
      </c>
      <c r="AU475" s="198" t="s">
        <v>80</v>
      </c>
      <c r="AY475" s="16" t="s">
        <v>121</v>
      </c>
      <c r="BE475" s="199">
        <f>IF(N475="základní",J475,0)</f>
        <v>0</v>
      </c>
      <c r="BF475" s="199">
        <f>IF(N475="snížená",J475,0)</f>
        <v>0</v>
      </c>
      <c r="BG475" s="199">
        <f>IF(N475="zákl. přenesená",J475,0)</f>
        <v>0</v>
      </c>
      <c r="BH475" s="199">
        <f>IF(N475="sníž. přenesená",J475,0)</f>
        <v>0</v>
      </c>
      <c r="BI475" s="199">
        <f>IF(N475="nulová",J475,0)</f>
        <v>0</v>
      </c>
      <c r="BJ475" s="16" t="s">
        <v>78</v>
      </c>
      <c r="BK475" s="199">
        <f>ROUND(I475*H475,2)</f>
        <v>0</v>
      </c>
      <c r="BL475" s="16" t="s">
        <v>202</v>
      </c>
      <c r="BM475" s="198" t="s">
        <v>677</v>
      </c>
    </row>
    <row r="476" spans="1:47" s="2" customFormat="1" ht="19.2">
      <c r="A476" s="33"/>
      <c r="B476" s="34"/>
      <c r="C476" s="35"/>
      <c r="D476" s="200" t="s">
        <v>130</v>
      </c>
      <c r="E476" s="35"/>
      <c r="F476" s="201" t="s">
        <v>131</v>
      </c>
      <c r="G476" s="35"/>
      <c r="H476" s="35"/>
      <c r="I476" s="110"/>
      <c r="J476" s="35"/>
      <c r="K476" s="35"/>
      <c r="L476" s="38"/>
      <c r="M476" s="202"/>
      <c r="N476" s="203"/>
      <c r="O476" s="63"/>
      <c r="P476" s="63"/>
      <c r="Q476" s="63"/>
      <c r="R476" s="63"/>
      <c r="S476" s="63"/>
      <c r="T476" s="64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T476" s="16" t="s">
        <v>130</v>
      </c>
      <c r="AU476" s="16" t="s">
        <v>80</v>
      </c>
    </row>
    <row r="477" spans="2:51" s="13" customFormat="1" ht="10.2">
      <c r="B477" s="204"/>
      <c r="C477" s="205"/>
      <c r="D477" s="200" t="s">
        <v>132</v>
      </c>
      <c r="E477" s="206" t="s">
        <v>19</v>
      </c>
      <c r="F477" s="207" t="s">
        <v>673</v>
      </c>
      <c r="G477" s="205"/>
      <c r="H477" s="208">
        <v>6</v>
      </c>
      <c r="I477" s="209"/>
      <c r="J477" s="205"/>
      <c r="K477" s="205"/>
      <c r="L477" s="210"/>
      <c r="M477" s="211"/>
      <c r="N477" s="212"/>
      <c r="O477" s="212"/>
      <c r="P477" s="212"/>
      <c r="Q477" s="212"/>
      <c r="R477" s="212"/>
      <c r="S477" s="212"/>
      <c r="T477" s="213"/>
      <c r="AT477" s="214" t="s">
        <v>132</v>
      </c>
      <c r="AU477" s="214" t="s">
        <v>80</v>
      </c>
      <c r="AV477" s="13" t="s">
        <v>80</v>
      </c>
      <c r="AW477" s="13" t="s">
        <v>33</v>
      </c>
      <c r="AX477" s="13" t="s">
        <v>78</v>
      </c>
      <c r="AY477" s="214" t="s">
        <v>121</v>
      </c>
    </row>
    <row r="478" spans="1:65" s="2" customFormat="1" ht="16.5" customHeight="1">
      <c r="A478" s="33"/>
      <c r="B478" s="34"/>
      <c r="C478" s="187" t="s">
        <v>186</v>
      </c>
      <c r="D478" s="187" t="s">
        <v>123</v>
      </c>
      <c r="E478" s="188" t="s">
        <v>678</v>
      </c>
      <c r="F478" s="189" t="s">
        <v>679</v>
      </c>
      <c r="G478" s="190" t="s">
        <v>535</v>
      </c>
      <c r="H478" s="191">
        <v>6</v>
      </c>
      <c r="I478" s="192"/>
      <c r="J478" s="193">
        <f>ROUND(I478*H478,2)</f>
        <v>0</v>
      </c>
      <c r="K478" s="189" t="s">
        <v>127</v>
      </c>
      <c r="L478" s="38"/>
      <c r="M478" s="194" t="s">
        <v>19</v>
      </c>
      <c r="N478" s="195" t="s">
        <v>43</v>
      </c>
      <c r="O478" s="63"/>
      <c r="P478" s="196">
        <f>O478*H478</f>
        <v>0</v>
      </c>
      <c r="Q478" s="196">
        <v>0.001</v>
      </c>
      <c r="R478" s="196">
        <f>Q478*H478</f>
        <v>0.006</v>
      </c>
      <c r="S478" s="196">
        <v>0</v>
      </c>
      <c r="T478" s="197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98" t="s">
        <v>202</v>
      </c>
      <c r="AT478" s="198" t="s">
        <v>123</v>
      </c>
      <c r="AU478" s="198" t="s">
        <v>80</v>
      </c>
      <c r="AY478" s="16" t="s">
        <v>121</v>
      </c>
      <c r="BE478" s="199">
        <f>IF(N478="základní",J478,0)</f>
        <v>0</v>
      </c>
      <c r="BF478" s="199">
        <f>IF(N478="snížená",J478,0)</f>
        <v>0</v>
      </c>
      <c r="BG478" s="199">
        <f>IF(N478="zákl. přenesená",J478,0)</f>
        <v>0</v>
      </c>
      <c r="BH478" s="199">
        <f>IF(N478="sníž. přenesená",J478,0)</f>
        <v>0</v>
      </c>
      <c r="BI478" s="199">
        <f>IF(N478="nulová",J478,0)</f>
        <v>0</v>
      </c>
      <c r="BJ478" s="16" t="s">
        <v>78</v>
      </c>
      <c r="BK478" s="199">
        <f>ROUND(I478*H478,2)</f>
        <v>0</v>
      </c>
      <c r="BL478" s="16" t="s">
        <v>202</v>
      </c>
      <c r="BM478" s="198" t="s">
        <v>680</v>
      </c>
    </row>
    <row r="479" spans="1:47" s="2" customFormat="1" ht="19.2">
      <c r="A479" s="33"/>
      <c r="B479" s="34"/>
      <c r="C479" s="35"/>
      <c r="D479" s="200" t="s">
        <v>130</v>
      </c>
      <c r="E479" s="35"/>
      <c r="F479" s="201" t="s">
        <v>131</v>
      </c>
      <c r="G479" s="35"/>
      <c r="H479" s="35"/>
      <c r="I479" s="110"/>
      <c r="J479" s="35"/>
      <c r="K479" s="35"/>
      <c r="L479" s="38"/>
      <c r="M479" s="202"/>
      <c r="N479" s="203"/>
      <c r="O479" s="63"/>
      <c r="P479" s="63"/>
      <c r="Q479" s="63"/>
      <c r="R479" s="63"/>
      <c r="S479" s="63"/>
      <c r="T479" s="64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T479" s="16" t="s">
        <v>130</v>
      </c>
      <c r="AU479" s="16" t="s">
        <v>80</v>
      </c>
    </row>
    <row r="480" spans="2:51" s="13" customFormat="1" ht="10.2">
      <c r="B480" s="204"/>
      <c r="C480" s="205"/>
      <c r="D480" s="200" t="s">
        <v>132</v>
      </c>
      <c r="E480" s="206" t="s">
        <v>19</v>
      </c>
      <c r="F480" s="207" t="s">
        <v>673</v>
      </c>
      <c r="G480" s="205"/>
      <c r="H480" s="208">
        <v>6</v>
      </c>
      <c r="I480" s="209"/>
      <c r="J480" s="205"/>
      <c r="K480" s="205"/>
      <c r="L480" s="210"/>
      <c r="M480" s="211"/>
      <c r="N480" s="212"/>
      <c r="O480" s="212"/>
      <c r="P480" s="212"/>
      <c r="Q480" s="212"/>
      <c r="R480" s="212"/>
      <c r="S480" s="212"/>
      <c r="T480" s="213"/>
      <c r="AT480" s="214" t="s">
        <v>132</v>
      </c>
      <c r="AU480" s="214" t="s">
        <v>80</v>
      </c>
      <c r="AV480" s="13" t="s">
        <v>80</v>
      </c>
      <c r="AW480" s="13" t="s">
        <v>33</v>
      </c>
      <c r="AX480" s="13" t="s">
        <v>78</v>
      </c>
      <c r="AY480" s="214" t="s">
        <v>121</v>
      </c>
    </row>
    <row r="481" spans="1:65" s="2" customFormat="1" ht="16.5" customHeight="1">
      <c r="A481" s="33"/>
      <c r="B481" s="34"/>
      <c r="C481" s="187" t="s">
        <v>681</v>
      </c>
      <c r="D481" s="187" t="s">
        <v>123</v>
      </c>
      <c r="E481" s="188" t="s">
        <v>682</v>
      </c>
      <c r="F481" s="189" t="s">
        <v>683</v>
      </c>
      <c r="G481" s="190" t="s">
        <v>162</v>
      </c>
      <c r="H481" s="191">
        <v>6</v>
      </c>
      <c r="I481" s="192"/>
      <c r="J481" s="193">
        <f>ROUND(I481*H481,2)</f>
        <v>0</v>
      </c>
      <c r="K481" s="189" t="s">
        <v>127</v>
      </c>
      <c r="L481" s="38"/>
      <c r="M481" s="194" t="s">
        <v>19</v>
      </c>
      <c r="N481" s="195" t="s">
        <v>43</v>
      </c>
      <c r="O481" s="63"/>
      <c r="P481" s="196">
        <f>O481*H481</f>
        <v>0</v>
      </c>
      <c r="Q481" s="196">
        <v>0.00016</v>
      </c>
      <c r="R481" s="196">
        <f>Q481*H481</f>
        <v>0.0009600000000000001</v>
      </c>
      <c r="S481" s="196">
        <v>0</v>
      </c>
      <c r="T481" s="197">
        <f>S481*H481</f>
        <v>0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198" t="s">
        <v>202</v>
      </c>
      <c r="AT481" s="198" t="s">
        <v>123</v>
      </c>
      <c r="AU481" s="198" t="s">
        <v>80</v>
      </c>
      <c r="AY481" s="16" t="s">
        <v>121</v>
      </c>
      <c r="BE481" s="199">
        <f>IF(N481="základní",J481,0)</f>
        <v>0</v>
      </c>
      <c r="BF481" s="199">
        <f>IF(N481="snížená",J481,0)</f>
        <v>0</v>
      </c>
      <c r="BG481" s="199">
        <f>IF(N481="zákl. přenesená",J481,0)</f>
        <v>0</v>
      </c>
      <c r="BH481" s="199">
        <f>IF(N481="sníž. přenesená",J481,0)</f>
        <v>0</v>
      </c>
      <c r="BI481" s="199">
        <f>IF(N481="nulová",J481,0)</f>
        <v>0</v>
      </c>
      <c r="BJ481" s="16" t="s">
        <v>78</v>
      </c>
      <c r="BK481" s="199">
        <f>ROUND(I481*H481,2)</f>
        <v>0</v>
      </c>
      <c r="BL481" s="16" t="s">
        <v>202</v>
      </c>
      <c r="BM481" s="198" t="s">
        <v>684</v>
      </c>
    </row>
    <row r="482" spans="1:47" s="2" customFormat="1" ht="19.2">
      <c r="A482" s="33"/>
      <c r="B482" s="34"/>
      <c r="C482" s="35"/>
      <c r="D482" s="200" t="s">
        <v>130</v>
      </c>
      <c r="E482" s="35"/>
      <c r="F482" s="201" t="s">
        <v>131</v>
      </c>
      <c r="G482" s="35"/>
      <c r="H482" s="35"/>
      <c r="I482" s="110"/>
      <c r="J482" s="35"/>
      <c r="K482" s="35"/>
      <c r="L482" s="38"/>
      <c r="M482" s="202"/>
      <c r="N482" s="203"/>
      <c r="O482" s="63"/>
      <c r="P482" s="63"/>
      <c r="Q482" s="63"/>
      <c r="R482" s="63"/>
      <c r="S482" s="63"/>
      <c r="T482" s="64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T482" s="16" t="s">
        <v>130</v>
      </c>
      <c r="AU482" s="16" t="s">
        <v>80</v>
      </c>
    </row>
    <row r="483" spans="2:51" s="13" customFormat="1" ht="10.2">
      <c r="B483" s="204"/>
      <c r="C483" s="205"/>
      <c r="D483" s="200" t="s">
        <v>132</v>
      </c>
      <c r="E483" s="206" t="s">
        <v>19</v>
      </c>
      <c r="F483" s="207" t="s">
        <v>673</v>
      </c>
      <c r="G483" s="205"/>
      <c r="H483" s="208">
        <v>6</v>
      </c>
      <c r="I483" s="209"/>
      <c r="J483" s="205"/>
      <c r="K483" s="205"/>
      <c r="L483" s="210"/>
      <c r="M483" s="211"/>
      <c r="N483" s="212"/>
      <c r="O483" s="212"/>
      <c r="P483" s="212"/>
      <c r="Q483" s="212"/>
      <c r="R483" s="212"/>
      <c r="S483" s="212"/>
      <c r="T483" s="213"/>
      <c r="AT483" s="214" t="s">
        <v>132</v>
      </c>
      <c r="AU483" s="214" t="s">
        <v>80</v>
      </c>
      <c r="AV483" s="13" t="s">
        <v>80</v>
      </c>
      <c r="AW483" s="13" t="s">
        <v>33</v>
      </c>
      <c r="AX483" s="13" t="s">
        <v>78</v>
      </c>
      <c r="AY483" s="214" t="s">
        <v>121</v>
      </c>
    </row>
    <row r="484" spans="1:65" s="2" customFormat="1" ht="16.5" customHeight="1">
      <c r="A484" s="33"/>
      <c r="B484" s="34"/>
      <c r="C484" s="215" t="s">
        <v>685</v>
      </c>
      <c r="D484" s="215" t="s">
        <v>151</v>
      </c>
      <c r="E484" s="216" t="s">
        <v>686</v>
      </c>
      <c r="F484" s="217" t="s">
        <v>687</v>
      </c>
      <c r="G484" s="218" t="s">
        <v>162</v>
      </c>
      <c r="H484" s="219">
        <v>6</v>
      </c>
      <c r="I484" s="220"/>
      <c r="J484" s="221">
        <f>ROUND(I484*H484,2)</f>
        <v>0</v>
      </c>
      <c r="K484" s="217" t="s">
        <v>127</v>
      </c>
      <c r="L484" s="222"/>
      <c r="M484" s="223" t="s">
        <v>19</v>
      </c>
      <c r="N484" s="224" t="s">
        <v>43</v>
      </c>
      <c r="O484" s="63"/>
      <c r="P484" s="196">
        <f>O484*H484</f>
        <v>0</v>
      </c>
      <c r="Q484" s="196">
        <v>0.00026</v>
      </c>
      <c r="R484" s="196">
        <f>Q484*H484</f>
        <v>0.0015599999999999998</v>
      </c>
      <c r="S484" s="196">
        <v>0</v>
      </c>
      <c r="T484" s="197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98" t="s">
        <v>266</v>
      </c>
      <c r="AT484" s="198" t="s">
        <v>151</v>
      </c>
      <c r="AU484" s="198" t="s">
        <v>80</v>
      </c>
      <c r="AY484" s="16" t="s">
        <v>121</v>
      </c>
      <c r="BE484" s="199">
        <f>IF(N484="základní",J484,0)</f>
        <v>0</v>
      </c>
      <c r="BF484" s="199">
        <f>IF(N484="snížená",J484,0)</f>
        <v>0</v>
      </c>
      <c r="BG484" s="199">
        <f>IF(N484="zákl. přenesená",J484,0)</f>
        <v>0</v>
      </c>
      <c r="BH484" s="199">
        <f>IF(N484="sníž. přenesená",J484,0)</f>
        <v>0</v>
      </c>
      <c r="BI484" s="199">
        <f>IF(N484="nulová",J484,0)</f>
        <v>0</v>
      </c>
      <c r="BJ484" s="16" t="s">
        <v>78</v>
      </c>
      <c r="BK484" s="199">
        <f>ROUND(I484*H484,2)</f>
        <v>0</v>
      </c>
      <c r="BL484" s="16" t="s">
        <v>202</v>
      </c>
      <c r="BM484" s="198" t="s">
        <v>688</v>
      </c>
    </row>
    <row r="485" spans="1:47" s="2" customFormat="1" ht="19.2">
      <c r="A485" s="33"/>
      <c r="B485" s="34"/>
      <c r="C485" s="35"/>
      <c r="D485" s="200" t="s">
        <v>130</v>
      </c>
      <c r="E485" s="35"/>
      <c r="F485" s="201" t="s">
        <v>131</v>
      </c>
      <c r="G485" s="35"/>
      <c r="H485" s="35"/>
      <c r="I485" s="110"/>
      <c r="J485" s="35"/>
      <c r="K485" s="35"/>
      <c r="L485" s="38"/>
      <c r="M485" s="202"/>
      <c r="N485" s="203"/>
      <c r="O485" s="63"/>
      <c r="P485" s="63"/>
      <c r="Q485" s="63"/>
      <c r="R485" s="63"/>
      <c r="S485" s="63"/>
      <c r="T485" s="64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T485" s="16" t="s">
        <v>130</v>
      </c>
      <c r="AU485" s="16" t="s">
        <v>80</v>
      </c>
    </row>
    <row r="486" spans="2:51" s="13" customFormat="1" ht="10.2">
      <c r="B486" s="204"/>
      <c r="C486" s="205"/>
      <c r="D486" s="200" t="s">
        <v>132</v>
      </c>
      <c r="E486" s="206" t="s">
        <v>19</v>
      </c>
      <c r="F486" s="207" t="s">
        <v>673</v>
      </c>
      <c r="G486" s="205"/>
      <c r="H486" s="208">
        <v>6</v>
      </c>
      <c r="I486" s="209"/>
      <c r="J486" s="205"/>
      <c r="K486" s="205"/>
      <c r="L486" s="210"/>
      <c r="M486" s="211"/>
      <c r="N486" s="212"/>
      <c r="O486" s="212"/>
      <c r="P486" s="212"/>
      <c r="Q486" s="212"/>
      <c r="R486" s="212"/>
      <c r="S486" s="212"/>
      <c r="T486" s="213"/>
      <c r="AT486" s="214" t="s">
        <v>132</v>
      </c>
      <c r="AU486" s="214" t="s">
        <v>80</v>
      </c>
      <c r="AV486" s="13" t="s">
        <v>80</v>
      </c>
      <c r="AW486" s="13" t="s">
        <v>33</v>
      </c>
      <c r="AX486" s="13" t="s">
        <v>78</v>
      </c>
      <c r="AY486" s="214" t="s">
        <v>121</v>
      </c>
    </row>
    <row r="487" spans="1:65" s="2" customFormat="1" ht="16.5" customHeight="1">
      <c r="A487" s="33"/>
      <c r="B487" s="34"/>
      <c r="C487" s="187" t="s">
        <v>689</v>
      </c>
      <c r="D487" s="187" t="s">
        <v>123</v>
      </c>
      <c r="E487" s="188" t="s">
        <v>690</v>
      </c>
      <c r="F487" s="189" t="s">
        <v>691</v>
      </c>
      <c r="G487" s="190" t="s">
        <v>162</v>
      </c>
      <c r="H487" s="191">
        <v>2</v>
      </c>
      <c r="I487" s="192"/>
      <c r="J487" s="193">
        <f>ROUND(I487*H487,2)</f>
        <v>0</v>
      </c>
      <c r="K487" s="189" t="s">
        <v>127</v>
      </c>
      <c r="L487" s="38"/>
      <c r="M487" s="194" t="s">
        <v>19</v>
      </c>
      <c r="N487" s="195" t="s">
        <v>43</v>
      </c>
      <c r="O487" s="63"/>
      <c r="P487" s="196">
        <f>O487*H487</f>
        <v>0</v>
      </c>
      <c r="Q487" s="196">
        <v>0.00234</v>
      </c>
      <c r="R487" s="196">
        <f>Q487*H487</f>
        <v>0.00468</v>
      </c>
      <c r="S487" s="196">
        <v>0</v>
      </c>
      <c r="T487" s="197">
        <f>S487*H487</f>
        <v>0</v>
      </c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R487" s="198" t="s">
        <v>202</v>
      </c>
      <c r="AT487" s="198" t="s">
        <v>123</v>
      </c>
      <c r="AU487" s="198" t="s">
        <v>80</v>
      </c>
      <c r="AY487" s="16" t="s">
        <v>121</v>
      </c>
      <c r="BE487" s="199">
        <f>IF(N487="základní",J487,0)</f>
        <v>0</v>
      </c>
      <c r="BF487" s="199">
        <f>IF(N487="snížená",J487,0)</f>
        <v>0</v>
      </c>
      <c r="BG487" s="199">
        <f>IF(N487="zákl. přenesená",J487,0)</f>
        <v>0</v>
      </c>
      <c r="BH487" s="199">
        <f>IF(N487="sníž. přenesená",J487,0)</f>
        <v>0</v>
      </c>
      <c r="BI487" s="199">
        <f>IF(N487="nulová",J487,0)</f>
        <v>0</v>
      </c>
      <c r="BJ487" s="16" t="s">
        <v>78</v>
      </c>
      <c r="BK487" s="199">
        <f>ROUND(I487*H487,2)</f>
        <v>0</v>
      </c>
      <c r="BL487" s="16" t="s">
        <v>202</v>
      </c>
      <c r="BM487" s="198" t="s">
        <v>692</v>
      </c>
    </row>
    <row r="488" spans="1:47" s="2" customFormat="1" ht="28.8">
      <c r="A488" s="33"/>
      <c r="B488" s="34"/>
      <c r="C488" s="35"/>
      <c r="D488" s="200" t="s">
        <v>130</v>
      </c>
      <c r="E488" s="35"/>
      <c r="F488" s="201" t="s">
        <v>577</v>
      </c>
      <c r="G488" s="35"/>
      <c r="H488" s="35"/>
      <c r="I488" s="110"/>
      <c r="J488" s="35"/>
      <c r="K488" s="35"/>
      <c r="L488" s="38"/>
      <c r="M488" s="202"/>
      <c r="N488" s="203"/>
      <c r="O488" s="63"/>
      <c r="P488" s="63"/>
      <c r="Q488" s="63"/>
      <c r="R488" s="63"/>
      <c r="S488" s="63"/>
      <c r="T488" s="64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T488" s="16" t="s">
        <v>130</v>
      </c>
      <c r="AU488" s="16" t="s">
        <v>80</v>
      </c>
    </row>
    <row r="489" spans="2:51" s="13" customFormat="1" ht="10.2">
      <c r="B489" s="204"/>
      <c r="C489" s="205"/>
      <c r="D489" s="200" t="s">
        <v>132</v>
      </c>
      <c r="E489" s="206" t="s">
        <v>19</v>
      </c>
      <c r="F489" s="207" t="s">
        <v>502</v>
      </c>
      <c r="G489" s="205"/>
      <c r="H489" s="208">
        <v>2</v>
      </c>
      <c r="I489" s="209"/>
      <c r="J489" s="205"/>
      <c r="K489" s="205"/>
      <c r="L489" s="210"/>
      <c r="M489" s="211"/>
      <c r="N489" s="212"/>
      <c r="O489" s="212"/>
      <c r="P489" s="212"/>
      <c r="Q489" s="212"/>
      <c r="R489" s="212"/>
      <c r="S489" s="212"/>
      <c r="T489" s="213"/>
      <c r="AT489" s="214" t="s">
        <v>132</v>
      </c>
      <c r="AU489" s="214" t="s">
        <v>80</v>
      </c>
      <c r="AV489" s="13" t="s">
        <v>80</v>
      </c>
      <c r="AW489" s="13" t="s">
        <v>33</v>
      </c>
      <c r="AX489" s="13" t="s">
        <v>78</v>
      </c>
      <c r="AY489" s="214" t="s">
        <v>121</v>
      </c>
    </row>
    <row r="490" spans="1:65" s="2" customFormat="1" ht="16.5" customHeight="1">
      <c r="A490" s="33"/>
      <c r="B490" s="34"/>
      <c r="C490" s="215" t="s">
        <v>693</v>
      </c>
      <c r="D490" s="215" t="s">
        <v>151</v>
      </c>
      <c r="E490" s="216" t="s">
        <v>694</v>
      </c>
      <c r="F490" s="217" t="s">
        <v>695</v>
      </c>
      <c r="G490" s="218" t="s">
        <v>162</v>
      </c>
      <c r="H490" s="219">
        <v>2</v>
      </c>
      <c r="I490" s="220"/>
      <c r="J490" s="221">
        <f>ROUND(I490*H490,2)</f>
        <v>0</v>
      </c>
      <c r="K490" s="217" t="s">
        <v>127</v>
      </c>
      <c r="L490" s="222"/>
      <c r="M490" s="223" t="s">
        <v>19</v>
      </c>
      <c r="N490" s="224" t="s">
        <v>43</v>
      </c>
      <c r="O490" s="63"/>
      <c r="P490" s="196">
        <f>O490*H490</f>
        <v>0</v>
      </c>
      <c r="Q490" s="196">
        <v>0.018</v>
      </c>
      <c r="R490" s="196">
        <f>Q490*H490</f>
        <v>0.036</v>
      </c>
      <c r="S490" s="196">
        <v>0</v>
      </c>
      <c r="T490" s="197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98" t="s">
        <v>266</v>
      </c>
      <c r="AT490" s="198" t="s">
        <v>151</v>
      </c>
      <c r="AU490" s="198" t="s">
        <v>80</v>
      </c>
      <c r="AY490" s="16" t="s">
        <v>121</v>
      </c>
      <c r="BE490" s="199">
        <f>IF(N490="základní",J490,0)</f>
        <v>0</v>
      </c>
      <c r="BF490" s="199">
        <f>IF(N490="snížená",J490,0)</f>
        <v>0</v>
      </c>
      <c r="BG490" s="199">
        <f>IF(N490="zákl. přenesená",J490,0)</f>
        <v>0</v>
      </c>
      <c r="BH490" s="199">
        <f>IF(N490="sníž. přenesená",J490,0)</f>
        <v>0</v>
      </c>
      <c r="BI490" s="199">
        <f>IF(N490="nulová",J490,0)</f>
        <v>0</v>
      </c>
      <c r="BJ490" s="16" t="s">
        <v>78</v>
      </c>
      <c r="BK490" s="199">
        <f>ROUND(I490*H490,2)</f>
        <v>0</v>
      </c>
      <c r="BL490" s="16" t="s">
        <v>202</v>
      </c>
      <c r="BM490" s="198" t="s">
        <v>696</v>
      </c>
    </row>
    <row r="491" spans="1:47" s="2" customFormat="1" ht="19.2">
      <c r="A491" s="33"/>
      <c r="B491" s="34"/>
      <c r="C491" s="35"/>
      <c r="D491" s="200" t="s">
        <v>130</v>
      </c>
      <c r="E491" s="35"/>
      <c r="F491" s="201" t="s">
        <v>131</v>
      </c>
      <c r="G491" s="35"/>
      <c r="H491" s="35"/>
      <c r="I491" s="110"/>
      <c r="J491" s="35"/>
      <c r="K491" s="35"/>
      <c r="L491" s="38"/>
      <c r="M491" s="202"/>
      <c r="N491" s="203"/>
      <c r="O491" s="63"/>
      <c r="P491" s="63"/>
      <c r="Q491" s="63"/>
      <c r="R491" s="63"/>
      <c r="S491" s="63"/>
      <c r="T491" s="64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T491" s="16" t="s">
        <v>130</v>
      </c>
      <c r="AU491" s="16" t="s">
        <v>80</v>
      </c>
    </row>
    <row r="492" spans="2:51" s="13" customFormat="1" ht="10.2">
      <c r="B492" s="204"/>
      <c r="C492" s="205"/>
      <c r="D492" s="200" t="s">
        <v>132</v>
      </c>
      <c r="E492" s="206" t="s">
        <v>19</v>
      </c>
      <c r="F492" s="207" t="s">
        <v>502</v>
      </c>
      <c r="G492" s="205"/>
      <c r="H492" s="208">
        <v>2</v>
      </c>
      <c r="I492" s="209"/>
      <c r="J492" s="205"/>
      <c r="K492" s="205"/>
      <c r="L492" s="210"/>
      <c r="M492" s="211"/>
      <c r="N492" s="212"/>
      <c r="O492" s="212"/>
      <c r="P492" s="212"/>
      <c r="Q492" s="212"/>
      <c r="R492" s="212"/>
      <c r="S492" s="212"/>
      <c r="T492" s="213"/>
      <c r="AT492" s="214" t="s">
        <v>132</v>
      </c>
      <c r="AU492" s="214" t="s">
        <v>80</v>
      </c>
      <c r="AV492" s="13" t="s">
        <v>80</v>
      </c>
      <c r="AW492" s="13" t="s">
        <v>33</v>
      </c>
      <c r="AX492" s="13" t="s">
        <v>78</v>
      </c>
      <c r="AY492" s="214" t="s">
        <v>121</v>
      </c>
    </row>
    <row r="493" spans="1:65" s="2" customFormat="1" ht="16.5" customHeight="1">
      <c r="A493" s="33"/>
      <c r="B493" s="34"/>
      <c r="C493" s="187" t="s">
        <v>697</v>
      </c>
      <c r="D493" s="187" t="s">
        <v>123</v>
      </c>
      <c r="E493" s="188" t="s">
        <v>698</v>
      </c>
      <c r="F493" s="189" t="s">
        <v>699</v>
      </c>
      <c r="G493" s="190" t="s">
        <v>162</v>
      </c>
      <c r="H493" s="191">
        <v>2</v>
      </c>
      <c r="I493" s="192"/>
      <c r="J493" s="193">
        <f>ROUND(I493*H493,2)</f>
        <v>0</v>
      </c>
      <c r="K493" s="189" t="s">
        <v>127</v>
      </c>
      <c r="L493" s="38"/>
      <c r="M493" s="194" t="s">
        <v>19</v>
      </c>
      <c r="N493" s="195" t="s">
        <v>43</v>
      </c>
      <c r="O493" s="63"/>
      <c r="P493" s="196">
        <f>O493*H493</f>
        <v>0</v>
      </c>
      <c r="Q493" s="196">
        <v>0.00028</v>
      </c>
      <c r="R493" s="196">
        <f>Q493*H493</f>
        <v>0.00056</v>
      </c>
      <c r="S493" s="196">
        <v>0</v>
      </c>
      <c r="T493" s="197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98" t="s">
        <v>202</v>
      </c>
      <c r="AT493" s="198" t="s">
        <v>123</v>
      </c>
      <c r="AU493" s="198" t="s">
        <v>80</v>
      </c>
      <c r="AY493" s="16" t="s">
        <v>121</v>
      </c>
      <c r="BE493" s="199">
        <f>IF(N493="základní",J493,0)</f>
        <v>0</v>
      </c>
      <c r="BF493" s="199">
        <f>IF(N493="snížená",J493,0)</f>
        <v>0</v>
      </c>
      <c r="BG493" s="199">
        <f>IF(N493="zákl. přenesená",J493,0)</f>
        <v>0</v>
      </c>
      <c r="BH493" s="199">
        <f>IF(N493="sníž. přenesená",J493,0)</f>
        <v>0</v>
      </c>
      <c r="BI493" s="199">
        <f>IF(N493="nulová",J493,0)</f>
        <v>0</v>
      </c>
      <c r="BJ493" s="16" t="s">
        <v>78</v>
      </c>
      <c r="BK493" s="199">
        <f>ROUND(I493*H493,2)</f>
        <v>0</v>
      </c>
      <c r="BL493" s="16" t="s">
        <v>202</v>
      </c>
      <c r="BM493" s="198" t="s">
        <v>700</v>
      </c>
    </row>
    <row r="494" spans="1:47" s="2" customFormat="1" ht="28.8">
      <c r="A494" s="33"/>
      <c r="B494" s="34"/>
      <c r="C494" s="35"/>
      <c r="D494" s="200" t="s">
        <v>130</v>
      </c>
      <c r="E494" s="35"/>
      <c r="F494" s="201" t="s">
        <v>577</v>
      </c>
      <c r="G494" s="35"/>
      <c r="H494" s="35"/>
      <c r="I494" s="110"/>
      <c r="J494" s="35"/>
      <c r="K494" s="35"/>
      <c r="L494" s="38"/>
      <c r="M494" s="202"/>
      <c r="N494" s="203"/>
      <c r="O494" s="63"/>
      <c r="P494" s="63"/>
      <c r="Q494" s="63"/>
      <c r="R494" s="63"/>
      <c r="S494" s="63"/>
      <c r="T494" s="64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T494" s="16" t="s">
        <v>130</v>
      </c>
      <c r="AU494" s="16" t="s">
        <v>80</v>
      </c>
    </row>
    <row r="495" spans="2:51" s="13" customFormat="1" ht="10.2">
      <c r="B495" s="204"/>
      <c r="C495" s="205"/>
      <c r="D495" s="200" t="s">
        <v>132</v>
      </c>
      <c r="E495" s="206" t="s">
        <v>19</v>
      </c>
      <c r="F495" s="207" t="s">
        <v>502</v>
      </c>
      <c r="G495" s="205"/>
      <c r="H495" s="208">
        <v>2</v>
      </c>
      <c r="I495" s="209"/>
      <c r="J495" s="205"/>
      <c r="K495" s="205"/>
      <c r="L495" s="210"/>
      <c r="M495" s="211"/>
      <c r="N495" s="212"/>
      <c r="O495" s="212"/>
      <c r="P495" s="212"/>
      <c r="Q495" s="212"/>
      <c r="R495" s="212"/>
      <c r="S495" s="212"/>
      <c r="T495" s="213"/>
      <c r="AT495" s="214" t="s">
        <v>132</v>
      </c>
      <c r="AU495" s="214" t="s">
        <v>80</v>
      </c>
      <c r="AV495" s="13" t="s">
        <v>80</v>
      </c>
      <c r="AW495" s="13" t="s">
        <v>33</v>
      </c>
      <c r="AX495" s="13" t="s">
        <v>78</v>
      </c>
      <c r="AY495" s="214" t="s">
        <v>121</v>
      </c>
    </row>
    <row r="496" spans="1:65" s="2" customFormat="1" ht="16.5" customHeight="1">
      <c r="A496" s="33"/>
      <c r="B496" s="34"/>
      <c r="C496" s="187" t="s">
        <v>701</v>
      </c>
      <c r="D496" s="187" t="s">
        <v>123</v>
      </c>
      <c r="E496" s="188" t="s">
        <v>702</v>
      </c>
      <c r="F496" s="189" t="s">
        <v>703</v>
      </c>
      <c r="G496" s="190" t="s">
        <v>535</v>
      </c>
      <c r="H496" s="191">
        <v>1</v>
      </c>
      <c r="I496" s="192"/>
      <c r="J496" s="193">
        <f>ROUND(I496*H496,2)</f>
        <v>0</v>
      </c>
      <c r="K496" s="189" t="s">
        <v>127</v>
      </c>
      <c r="L496" s="38"/>
      <c r="M496" s="194" t="s">
        <v>19</v>
      </c>
      <c r="N496" s="195" t="s">
        <v>43</v>
      </c>
      <c r="O496" s="63"/>
      <c r="P496" s="196">
        <f>O496*H496</f>
        <v>0</v>
      </c>
      <c r="Q496" s="196">
        <v>0.01088</v>
      </c>
      <c r="R496" s="196">
        <f>Q496*H496</f>
        <v>0.01088</v>
      </c>
      <c r="S496" s="196">
        <v>0</v>
      </c>
      <c r="T496" s="197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98" t="s">
        <v>202</v>
      </c>
      <c r="AT496" s="198" t="s">
        <v>123</v>
      </c>
      <c r="AU496" s="198" t="s">
        <v>80</v>
      </c>
      <c r="AY496" s="16" t="s">
        <v>121</v>
      </c>
      <c r="BE496" s="199">
        <f>IF(N496="základní",J496,0)</f>
        <v>0</v>
      </c>
      <c r="BF496" s="199">
        <f>IF(N496="snížená",J496,0)</f>
        <v>0</v>
      </c>
      <c r="BG496" s="199">
        <f>IF(N496="zákl. přenesená",J496,0)</f>
        <v>0</v>
      </c>
      <c r="BH496" s="199">
        <f>IF(N496="sníž. přenesená",J496,0)</f>
        <v>0</v>
      </c>
      <c r="BI496" s="199">
        <f>IF(N496="nulová",J496,0)</f>
        <v>0</v>
      </c>
      <c r="BJ496" s="16" t="s">
        <v>78</v>
      </c>
      <c r="BK496" s="199">
        <f>ROUND(I496*H496,2)</f>
        <v>0</v>
      </c>
      <c r="BL496" s="16" t="s">
        <v>202</v>
      </c>
      <c r="BM496" s="198" t="s">
        <v>704</v>
      </c>
    </row>
    <row r="497" spans="1:47" s="2" customFormat="1" ht="19.2">
      <c r="A497" s="33"/>
      <c r="B497" s="34"/>
      <c r="C497" s="35"/>
      <c r="D497" s="200" t="s">
        <v>130</v>
      </c>
      <c r="E497" s="35"/>
      <c r="F497" s="201" t="s">
        <v>131</v>
      </c>
      <c r="G497" s="35"/>
      <c r="H497" s="35"/>
      <c r="I497" s="110"/>
      <c r="J497" s="35"/>
      <c r="K497" s="35"/>
      <c r="L497" s="38"/>
      <c r="M497" s="202"/>
      <c r="N497" s="203"/>
      <c r="O497" s="63"/>
      <c r="P497" s="63"/>
      <c r="Q497" s="63"/>
      <c r="R497" s="63"/>
      <c r="S497" s="63"/>
      <c r="T497" s="64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T497" s="16" t="s">
        <v>130</v>
      </c>
      <c r="AU497" s="16" t="s">
        <v>80</v>
      </c>
    </row>
    <row r="498" spans="2:51" s="13" customFormat="1" ht="10.2">
      <c r="B498" s="204"/>
      <c r="C498" s="205"/>
      <c r="D498" s="200" t="s">
        <v>132</v>
      </c>
      <c r="E498" s="206" t="s">
        <v>19</v>
      </c>
      <c r="F498" s="207" t="s">
        <v>78</v>
      </c>
      <c r="G498" s="205"/>
      <c r="H498" s="208">
        <v>1</v>
      </c>
      <c r="I498" s="209"/>
      <c r="J498" s="205"/>
      <c r="K498" s="205"/>
      <c r="L498" s="210"/>
      <c r="M498" s="211"/>
      <c r="N498" s="212"/>
      <c r="O498" s="212"/>
      <c r="P498" s="212"/>
      <c r="Q498" s="212"/>
      <c r="R498" s="212"/>
      <c r="S498" s="212"/>
      <c r="T498" s="213"/>
      <c r="AT498" s="214" t="s">
        <v>132</v>
      </c>
      <c r="AU498" s="214" t="s">
        <v>80</v>
      </c>
      <c r="AV498" s="13" t="s">
        <v>80</v>
      </c>
      <c r="AW498" s="13" t="s">
        <v>33</v>
      </c>
      <c r="AX498" s="13" t="s">
        <v>78</v>
      </c>
      <c r="AY498" s="214" t="s">
        <v>121</v>
      </c>
    </row>
    <row r="499" spans="1:65" s="2" customFormat="1" ht="21.75" customHeight="1">
      <c r="A499" s="33"/>
      <c r="B499" s="34"/>
      <c r="C499" s="187" t="s">
        <v>705</v>
      </c>
      <c r="D499" s="187" t="s">
        <v>123</v>
      </c>
      <c r="E499" s="188" t="s">
        <v>706</v>
      </c>
      <c r="F499" s="189" t="s">
        <v>707</v>
      </c>
      <c r="G499" s="190" t="s">
        <v>535</v>
      </c>
      <c r="H499" s="191">
        <v>1</v>
      </c>
      <c r="I499" s="192"/>
      <c r="J499" s="193">
        <f>ROUND(I499*H499,2)</f>
        <v>0</v>
      </c>
      <c r="K499" s="189" t="s">
        <v>127</v>
      </c>
      <c r="L499" s="38"/>
      <c r="M499" s="194" t="s">
        <v>19</v>
      </c>
      <c r="N499" s="195" t="s">
        <v>43</v>
      </c>
      <c r="O499" s="63"/>
      <c r="P499" s="196">
        <f>O499*H499</f>
        <v>0</v>
      </c>
      <c r="Q499" s="196">
        <v>0.01034</v>
      </c>
      <c r="R499" s="196">
        <f>Q499*H499</f>
        <v>0.01034</v>
      </c>
      <c r="S499" s="196">
        <v>0</v>
      </c>
      <c r="T499" s="197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98" t="s">
        <v>202</v>
      </c>
      <c r="AT499" s="198" t="s">
        <v>123</v>
      </c>
      <c r="AU499" s="198" t="s">
        <v>80</v>
      </c>
      <c r="AY499" s="16" t="s">
        <v>121</v>
      </c>
      <c r="BE499" s="199">
        <f>IF(N499="základní",J499,0)</f>
        <v>0</v>
      </c>
      <c r="BF499" s="199">
        <f>IF(N499="snížená",J499,0)</f>
        <v>0</v>
      </c>
      <c r="BG499" s="199">
        <f>IF(N499="zákl. přenesená",J499,0)</f>
        <v>0</v>
      </c>
      <c r="BH499" s="199">
        <f>IF(N499="sníž. přenesená",J499,0)</f>
        <v>0</v>
      </c>
      <c r="BI499" s="199">
        <f>IF(N499="nulová",J499,0)</f>
        <v>0</v>
      </c>
      <c r="BJ499" s="16" t="s">
        <v>78</v>
      </c>
      <c r="BK499" s="199">
        <f>ROUND(I499*H499,2)</f>
        <v>0</v>
      </c>
      <c r="BL499" s="16" t="s">
        <v>202</v>
      </c>
      <c r="BM499" s="198" t="s">
        <v>708</v>
      </c>
    </row>
    <row r="500" spans="1:47" s="2" customFormat="1" ht="19.2">
      <c r="A500" s="33"/>
      <c r="B500" s="34"/>
      <c r="C500" s="35"/>
      <c r="D500" s="200" t="s">
        <v>130</v>
      </c>
      <c r="E500" s="35"/>
      <c r="F500" s="201" t="s">
        <v>131</v>
      </c>
      <c r="G500" s="35"/>
      <c r="H500" s="35"/>
      <c r="I500" s="110"/>
      <c r="J500" s="35"/>
      <c r="K500" s="35"/>
      <c r="L500" s="38"/>
      <c r="M500" s="202"/>
      <c r="N500" s="203"/>
      <c r="O500" s="63"/>
      <c r="P500" s="63"/>
      <c r="Q500" s="63"/>
      <c r="R500" s="63"/>
      <c r="S500" s="63"/>
      <c r="T500" s="64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T500" s="16" t="s">
        <v>130</v>
      </c>
      <c r="AU500" s="16" t="s">
        <v>80</v>
      </c>
    </row>
    <row r="501" spans="2:51" s="13" customFormat="1" ht="10.2">
      <c r="B501" s="204"/>
      <c r="C501" s="205"/>
      <c r="D501" s="200" t="s">
        <v>132</v>
      </c>
      <c r="E501" s="206" t="s">
        <v>19</v>
      </c>
      <c r="F501" s="207" t="s">
        <v>78</v>
      </c>
      <c r="G501" s="205"/>
      <c r="H501" s="208">
        <v>1</v>
      </c>
      <c r="I501" s="209"/>
      <c r="J501" s="205"/>
      <c r="K501" s="205"/>
      <c r="L501" s="210"/>
      <c r="M501" s="211"/>
      <c r="N501" s="212"/>
      <c r="O501" s="212"/>
      <c r="P501" s="212"/>
      <c r="Q501" s="212"/>
      <c r="R501" s="212"/>
      <c r="S501" s="212"/>
      <c r="T501" s="213"/>
      <c r="AT501" s="214" t="s">
        <v>132</v>
      </c>
      <c r="AU501" s="214" t="s">
        <v>80</v>
      </c>
      <c r="AV501" s="13" t="s">
        <v>80</v>
      </c>
      <c r="AW501" s="13" t="s">
        <v>33</v>
      </c>
      <c r="AX501" s="13" t="s">
        <v>78</v>
      </c>
      <c r="AY501" s="214" t="s">
        <v>121</v>
      </c>
    </row>
    <row r="502" spans="1:65" s="2" customFormat="1" ht="16.5" customHeight="1">
      <c r="A502" s="33"/>
      <c r="B502" s="34"/>
      <c r="C502" s="187" t="s">
        <v>709</v>
      </c>
      <c r="D502" s="187" t="s">
        <v>123</v>
      </c>
      <c r="E502" s="188" t="s">
        <v>710</v>
      </c>
      <c r="F502" s="189" t="s">
        <v>711</v>
      </c>
      <c r="G502" s="190" t="s">
        <v>162</v>
      </c>
      <c r="H502" s="191">
        <v>1</v>
      </c>
      <c r="I502" s="192"/>
      <c r="J502" s="193">
        <f>ROUND(I502*H502,2)</f>
        <v>0</v>
      </c>
      <c r="K502" s="189" t="s">
        <v>127</v>
      </c>
      <c r="L502" s="38"/>
      <c r="M502" s="194" t="s">
        <v>19</v>
      </c>
      <c r="N502" s="195" t="s">
        <v>43</v>
      </c>
      <c r="O502" s="63"/>
      <c r="P502" s="196">
        <f>O502*H502</f>
        <v>0</v>
      </c>
      <c r="Q502" s="196">
        <v>0.00013</v>
      </c>
      <c r="R502" s="196">
        <f>Q502*H502</f>
        <v>0.00013</v>
      </c>
      <c r="S502" s="196">
        <v>0</v>
      </c>
      <c r="T502" s="197">
        <f>S502*H502</f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98" t="s">
        <v>202</v>
      </c>
      <c r="AT502" s="198" t="s">
        <v>123</v>
      </c>
      <c r="AU502" s="198" t="s">
        <v>80</v>
      </c>
      <c r="AY502" s="16" t="s">
        <v>121</v>
      </c>
      <c r="BE502" s="199">
        <f>IF(N502="základní",J502,0)</f>
        <v>0</v>
      </c>
      <c r="BF502" s="199">
        <f>IF(N502="snížená",J502,0)</f>
        <v>0</v>
      </c>
      <c r="BG502" s="199">
        <f>IF(N502="zákl. přenesená",J502,0)</f>
        <v>0</v>
      </c>
      <c r="BH502" s="199">
        <f>IF(N502="sníž. přenesená",J502,0)</f>
        <v>0</v>
      </c>
      <c r="BI502" s="199">
        <f>IF(N502="nulová",J502,0)</f>
        <v>0</v>
      </c>
      <c r="BJ502" s="16" t="s">
        <v>78</v>
      </c>
      <c r="BK502" s="199">
        <f>ROUND(I502*H502,2)</f>
        <v>0</v>
      </c>
      <c r="BL502" s="16" t="s">
        <v>202</v>
      </c>
      <c r="BM502" s="198" t="s">
        <v>712</v>
      </c>
    </row>
    <row r="503" spans="1:47" s="2" customFormat="1" ht="19.2">
      <c r="A503" s="33"/>
      <c r="B503" s="34"/>
      <c r="C503" s="35"/>
      <c r="D503" s="200" t="s">
        <v>130</v>
      </c>
      <c r="E503" s="35"/>
      <c r="F503" s="201" t="s">
        <v>131</v>
      </c>
      <c r="G503" s="35"/>
      <c r="H503" s="35"/>
      <c r="I503" s="110"/>
      <c r="J503" s="35"/>
      <c r="K503" s="35"/>
      <c r="L503" s="38"/>
      <c r="M503" s="202"/>
      <c r="N503" s="203"/>
      <c r="O503" s="63"/>
      <c r="P503" s="63"/>
      <c r="Q503" s="63"/>
      <c r="R503" s="63"/>
      <c r="S503" s="63"/>
      <c r="T503" s="64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T503" s="16" t="s">
        <v>130</v>
      </c>
      <c r="AU503" s="16" t="s">
        <v>80</v>
      </c>
    </row>
    <row r="504" spans="2:51" s="13" customFormat="1" ht="10.2">
      <c r="B504" s="204"/>
      <c r="C504" s="205"/>
      <c r="D504" s="200" t="s">
        <v>132</v>
      </c>
      <c r="E504" s="206" t="s">
        <v>19</v>
      </c>
      <c r="F504" s="207" t="s">
        <v>78</v>
      </c>
      <c r="G504" s="205"/>
      <c r="H504" s="208">
        <v>1</v>
      </c>
      <c r="I504" s="209"/>
      <c r="J504" s="205"/>
      <c r="K504" s="205"/>
      <c r="L504" s="210"/>
      <c r="M504" s="211"/>
      <c r="N504" s="212"/>
      <c r="O504" s="212"/>
      <c r="P504" s="212"/>
      <c r="Q504" s="212"/>
      <c r="R504" s="212"/>
      <c r="S504" s="212"/>
      <c r="T504" s="213"/>
      <c r="AT504" s="214" t="s">
        <v>132</v>
      </c>
      <c r="AU504" s="214" t="s">
        <v>80</v>
      </c>
      <c r="AV504" s="13" t="s">
        <v>80</v>
      </c>
      <c r="AW504" s="13" t="s">
        <v>33</v>
      </c>
      <c r="AX504" s="13" t="s">
        <v>78</v>
      </c>
      <c r="AY504" s="214" t="s">
        <v>121</v>
      </c>
    </row>
    <row r="505" spans="1:65" s="2" customFormat="1" ht="16.5" customHeight="1">
      <c r="A505" s="33"/>
      <c r="B505" s="34"/>
      <c r="C505" s="215" t="s">
        <v>713</v>
      </c>
      <c r="D505" s="215" t="s">
        <v>151</v>
      </c>
      <c r="E505" s="216" t="s">
        <v>714</v>
      </c>
      <c r="F505" s="217" t="s">
        <v>715</v>
      </c>
      <c r="G505" s="218" t="s">
        <v>162</v>
      </c>
      <c r="H505" s="219">
        <v>1</v>
      </c>
      <c r="I505" s="220"/>
      <c r="J505" s="221">
        <f>ROUND(I505*H505,2)</f>
        <v>0</v>
      </c>
      <c r="K505" s="217" t="s">
        <v>127</v>
      </c>
      <c r="L505" s="222"/>
      <c r="M505" s="223" t="s">
        <v>19</v>
      </c>
      <c r="N505" s="224" t="s">
        <v>43</v>
      </c>
      <c r="O505" s="63"/>
      <c r="P505" s="196">
        <f>O505*H505</f>
        <v>0</v>
      </c>
      <c r="Q505" s="196">
        <v>0.00185</v>
      </c>
      <c r="R505" s="196">
        <f>Q505*H505</f>
        <v>0.00185</v>
      </c>
      <c r="S505" s="196">
        <v>0</v>
      </c>
      <c r="T505" s="197">
        <f>S505*H505</f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98" t="s">
        <v>266</v>
      </c>
      <c r="AT505" s="198" t="s">
        <v>151</v>
      </c>
      <c r="AU505" s="198" t="s">
        <v>80</v>
      </c>
      <c r="AY505" s="16" t="s">
        <v>121</v>
      </c>
      <c r="BE505" s="199">
        <f>IF(N505="základní",J505,0)</f>
        <v>0</v>
      </c>
      <c r="BF505" s="199">
        <f>IF(N505="snížená",J505,0)</f>
        <v>0</v>
      </c>
      <c r="BG505" s="199">
        <f>IF(N505="zákl. přenesená",J505,0)</f>
        <v>0</v>
      </c>
      <c r="BH505" s="199">
        <f>IF(N505="sníž. přenesená",J505,0)</f>
        <v>0</v>
      </c>
      <c r="BI505" s="199">
        <f>IF(N505="nulová",J505,0)</f>
        <v>0</v>
      </c>
      <c r="BJ505" s="16" t="s">
        <v>78</v>
      </c>
      <c r="BK505" s="199">
        <f>ROUND(I505*H505,2)</f>
        <v>0</v>
      </c>
      <c r="BL505" s="16" t="s">
        <v>202</v>
      </c>
      <c r="BM505" s="198" t="s">
        <v>716</v>
      </c>
    </row>
    <row r="506" spans="1:47" s="2" customFormat="1" ht="19.2">
      <c r="A506" s="33"/>
      <c r="B506" s="34"/>
      <c r="C506" s="35"/>
      <c r="D506" s="200" t="s">
        <v>130</v>
      </c>
      <c r="E506" s="35"/>
      <c r="F506" s="201" t="s">
        <v>131</v>
      </c>
      <c r="G506" s="35"/>
      <c r="H506" s="35"/>
      <c r="I506" s="110"/>
      <c r="J506" s="35"/>
      <c r="K506" s="35"/>
      <c r="L506" s="38"/>
      <c r="M506" s="202"/>
      <c r="N506" s="203"/>
      <c r="O506" s="63"/>
      <c r="P506" s="63"/>
      <c r="Q506" s="63"/>
      <c r="R506" s="63"/>
      <c r="S506" s="63"/>
      <c r="T506" s="64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T506" s="16" t="s">
        <v>130</v>
      </c>
      <c r="AU506" s="16" t="s">
        <v>80</v>
      </c>
    </row>
    <row r="507" spans="2:51" s="13" customFormat="1" ht="10.2">
      <c r="B507" s="204"/>
      <c r="C507" s="205"/>
      <c r="D507" s="200" t="s">
        <v>132</v>
      </c>
      <c r="E507" s="206" t="s">
        <v>19</v>
      </c>
      <c r="F507" s="207" t="s">
        <v>78</v>
      </c>
      <c r="G507" s="205"/>
      <c r="H507" s="208">
        <v>1</v>
      </c>
      <c r="I507" s="209"/>
      <c r="J507" s="205"/>
      <c r="K507" s="205"/>
      <c r="L507" s="210"/>
      <c r="M507" s="211"/>
      <c r="N507" s="212"/>
      <c r="O507" s="212"/>
      <c r="P507" s="212"/>
      <c r="Q507" s="212"/>
      <c r="R507" s="212"/>
      <c r="S507" s="212"/>
      <c r="T507" s="213"/>
      <c r="AT507" s="214" t="s">
        <v>132</v>
      </c>
      <c r="AU507" s="214" t="s">
        <v>80</v>
      </c>
      <c r="AV507" s="13" t="s">
        <v>80</v>
      </c>
      <c r="AW507" s="13" t="s">
        <v>33</v>
      </c>
      <c r="AX507" s="13" t="s">
        <v>78</v>
      </c>
      <c r="AY507" s="214" t="s">
        <v>121</v>
      </c>
    </row>
    <row r="508" spans="1:65" s="2" customFormat="1" ht="16.5" customHeight="1">
      <c r="A508" s="33"/>
      <c r="B508" s="34"/>
      <c r="C508" s="215" t="s">
        <v>717</v>
      </c>
      <c r="D508" s="215" t="s">
        <v>151</v>
      </c>
      <c r="E508" s="216" t="s">
        <v>718</v>
      </c>
      <c r="F508" s="217" t="s">
        <v>719</v>
      </c>
      <c r="G508" s="218" t="s">
        <v>162</v>
      </c>
      <c r="H508" s="219">
        <v>1</v>
      </c>
      <c r="I508" s="220"/>
      <c r="J508" s="221">
        <f>ROUND(I508*H508,2)</f>
        <v>0</v>
      </c>
      <c r="K508" s="217" t="s">
        <v>127</v>
      </c>
      <c r="L508" s="222"/>
      <c r="M508" s="223" t="s">
        <v>19</v>
      </c>
      <c r="N508" s="224" t="s">
        <v>43</v>
      </c>
      <c r="O508" s="63"/>
      <c r="P508" s="196">
        <f>O508*H508</f>
        <v>0</v>
      </c>
      <c r="Q508" s="196">
        <v>0.00015</v>
      </c>
      <c r="R508" s="196">
        <f>Q508*H508</f>
        <v>0.00015</v>
      </c>
      <c r="S508" s="196">
        <v>0</v>
      </c>
      <c r="T508" s="197">
        <f>S508*H508</f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98" t="s">
        <v>266</v>
      </c>
      <c r="AT508" s="198" t="s">
        <v>151</v>
      </c>
      <c r="AU508" s="198" t="s">
        <v>80</v>
      </c>
      <c r="AY508" s="16" t="s">
        <v>121</v>
      </c>
      <c r="BE508" s="199">
        <f>IF(N508="základní",J508,0)</f>
        <v>0</v>
      </c>
      <c r="BF508" s="199">
        <f>IF(N508="snížená",J508,0)</f>
        <v>0</v>
      </c>
      <c r="BG508" s="199">
        <f>IF(N508="zákl. přenesená",J508,0)</f>
        <v>0</v>
      </c>
      <c r="BH508" s="199">
        <f>IF(N508="sníž. přenesená",J508,0)</f>
        <v>0</v>
      </c>
      <c r="BI508" s="199">
        <f>IF(N508="nulová",J508,0)</f>
        <v>0</v>
      </c>
      <c r="BJ508" s="16" t="s">
        <v>78</v>
      </c>
      <c r="BK508" s="199">
        <f>ROUND(I508*H508,2)</f>
        <v>0</v>
      </c>
      <c r="BL508" s="16" t="s">
        <v>202</v>
      </c>
      <c r="BM508" s="198" t="s">
        <v>720</v>
      </c>
    </row>
    <row r="509" spans="1:47" s="2" customFormat="1" ht="19.2">
      <c r="A509" s="33"/>
      <c r="B509" s="34"/>
      <c r="C509" s="35"/>
      <c r="D509" s="200" t="s">
        <v>130</v>
      </c>
      <c r="E509" s="35"/>
      <c r="F509" s="201" t="s">
        <v>131</v>
      </c>
      <c r="G509" s="35"/>
      <c r="H509" s="35"/>
      <c r="I509" s="110"/>
      <c r="J509" s="35"/>
      <c r="K509" s="35"/>
      <c r="L509" s="38"/>
      <c r="M509" s="202"/>
      <c r="N509" s="203"/>
      <c r="O509" s="63"/>
      <c r="P509" s="63"/>
      <c r="Q509" s="63"/>
      <c r="R509" s="63"/>
      <c r="S509" s="63"/>
      <c r="T509" s="64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T509" s="16" t="s">
        <v>130</v>
      </c>
      <c r="AU509" s="16" t="s">
        <v>80</v>
      </c>
    </row>
    <row r="510" spans="2:51" s="13" customFormat="1" ht="10.2">
      <c r="B510" s="204"/>
      <c r="C510" s="205"/>
      <c r="D510" s="200" t="s">
        <v>132</v>
      </c>
      <c r="E510" s="206" t="s">
        <v>19</v>
      </c>
      <c r="F510" s="207" t="s">
        <v>78</v>
      </c>
      <c r="G510" s="205"/>
      <c r="H510" s="208">
        <v>1</v>
      </c>
      <c r="I510" s="209"/>
      <c r="J510" s="205"/>
      <c r="K510" s="205"/>
      <c r="L510" s="210"/>
      <c r="M510" s="211"/>
      <c r="N510" s="212"/>
      <c r="O510" s="212"/>
      <c r="P510" s="212"/>
      <c r="Q510" s="212"/>
      <c r="R510" s="212"/>
      <c r="S510" s="212"/>
      <c r="T510" s="213"/>
      <c r="AT510" s="214" t="s">
        <v>132</v>
      </c>
      <c r="AU510" s="214" t="s">
        <v>80</v>
      </c>
      <c r="AV510" s="13" t="s">
        <v>80</v>
      </c>
      <c r="AW510" s="13" t="s">
        <v>33</v>
      </c>
      <c r="AX510" s="13" t="s">
        <v>78</v>
      </c>
      <c r="AY510" s="214" t="s">
        <v>121</v>
      </c>
    </row>
    <row r="511" spans="1:65" s="2" customFormat="1" ht="16.5" customHeight="1">
      <c r="A511" s="33"/>
      <c r="B511" s="34"/>
      <c r="C511" s="215" t="s">
        <v>721</v>
      </c>
      <c r="D511" s="215" t="s">
        <v>151</v>
      </c>
      <c r="E511" s="216" t="s">
        <v>722</v>
      </c>
      <c r="F511" s="217" t="s">
        <v>723</v>
      </c>
      <c r="G511" s="218" t="s">
        <v>162</v>
      </c>
      <c r="H511" s="219">
        <v>1</v>
      </c>
      <c r="I511" s="220"/>
      <c r="J511" s="221">
        <f>ROUND(I511*H511,2)</f>
        <v>0</v>
      </c>
      <c r="K511" s="217" t="s">
        <v>127</v>
      </c>
      <c r="L511" s="222"/>
      <c r="M511" s="223" t="s">
        <v>19</v>
      </c>
      <c r="N511" s="224" t="s">
        <v>43</v>
      </c>
      <c r="O511" s="63"/>
      <c r="P511" s="196">
        <f>O511*H511</f>
        <v>0</v>
      </c>
      <c r="Q511" s="196">
        <v>0.0001</v>
      </c>
      <c r="R511" s="196">
        <f>Q511*H511</f>
        <v>0.0001</v>
      </c>
      <c r="S511" s="196">
        <v>0</v>
      </c>
      <c r="T511" s="197">
        <f>S511*H511</f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98" t="s">
        <v>266</v>
      </c>
      <c r="AT511" s="198" t="s">
        <v>151</v>
      </c>
      <c r="AU511" s="198" t="s">
        <v>80</v>
      </c>
      <c r="AY511" s="16" t="s">
        <v>121</v>
      </c>
      <c r="BE511" s="199">
        <f>IF(N511="základní",J511,0)</f>
        <v>0</v>
      </c>
      <c r="BF511" s="199">
        <f>IF(N511="snížená",J511,0)</f>
        <v>0</v>
      </c>
      <c r="BG511" s="199">
        <f>IF(N511="zákl. přenesená",J511,0)</f>
        <v>0</v>
      </c>
      <c r="BH511" s="199">
        <f>IF(N511="sníž. přenesená",J511,0)</f>
        <v>0</v>
      </c>
      <c r="BI511" s="199">
        <f>IF(N511="nulová",J511,0)</f>
        <v>0</v>
      </c>
      <c r="BJ511" s="16" t="s">
        <v>78</v>
      </c>
      <c r="BK511" s="199">
        <f>ROUND(I511*H511,2)</f>
        <v>0</v>
      </c>
      <c r="BL511" s="16" t="s">
        <v>202</v>
      </c>
      <c r="BM511" s="198" t="s">
        <v>724</v>
      </c>
    </row>
    <row r="512" spans="1:47" s="2" customFormat="1" ht="19.2">
      <c r="A512" s="33"/>
      <c r="B512" s="34"/>
      <c r="C512" s="35"/>
      <c r="D512" s="200" t="s">
        <v>130</v>
      </c>
      <c r="E512" s="35"/>
      <c r="F512" s="201" t="s">
        <v>131</v>
      </c>
      <c r="G512" s="35"/>
      <c r="H512" s="35"/>
      <c r="I512" s="110"/>
      <c r="J512" s="35"/>
      <c r="K512" s="35"/>
      <c r="L512" s="38"/>
      <c r="M512" s="202"/>
      <c r="N512" s="203"/>
      <c r="O512" s="63"/>
      <c r="P512" s="63"/>
      <c r="Q512" s="63"/>
      <c r="R512" s="63"/>
      <c r="S512" s="63"/>
      <c r="T512" s="64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T512" s="16" t="s">
        <v>130</v>
      </c>
      <c r="AU512" s="16" t="s">
        <v>80</v>
      </c>
    </row>
    <row r="513" spans="2:51" s="13" customFormat="1" ht="10.2">
      <c r="B513" s="204"/>
      <c r="C513" s="205"/>
      <c r="D513" s="200" t="s">
        <v>132</v>
      </c>
      <c r="E513" s="206" t="s">
        <v>19</v>
      </c>
      <c r="F513" s="207" t="s">
        <v>78</v>
      </c>
      <c r="G513" s="205"/>
      <c r="H513" s="208">
        <v>1</v>
      </c>
      <c r="I513" s="209"/>
      <c r="J513" s="205"/>
      <c r="K513" s="205"/>
      <c r="L513" s="210"/>
      <c r="M513" s="211"/>
      <c r="N513" s="212"/>
      <c r="O513" s="212"/>
      <c r="P513" s="212"/>
      <c r="Q513" s="212"/>
      <c r="R513" s="212"/>
      <c r="S513" s="212"/>
      <c r="T513" s="213"/>
      <c r="AT513" s="214" t="s">
        <v>132</v>
      </c>
      <c r="AU513" s="214" t="s">
        <v>80</v>
      </c>
      <c r="AV513" s="13" t="s">
        <v>80</v>
      </c>
      <c r="AW513" s="13" t="s">
        <v>33</v>
      </c>
      <c r="AX513" s="13" t="s">
        <v>78</v>
      </c>
      <c r="AY513" s="214" t="s">
        <v>121</v>
      </c>
    </row>
    <row r="514" spans="1:65" s="2" customFormat="1" ht="16.5" customHeight="1">
      <c r="A514" s="33"/>
      <c r="B514" s="34"/>
      <c r="C514" s="215" t="s">
        <v>725</v>
      </c>
      <c r="D514" s="215" t="s">
        <v>151</v>
      </c>
      <c r="E514" s="216" t="s">
        <v>726</v>
      </c>
      <c r="F514" s="217" t="s">
        <v>727</v>
      </c>
      <c r="G514" s="218" t="s">
        <v>162</v>
      </c>
      <c r="H514" s="219">
        <v>11</v>
      </c>
      <c r="I514" s="220"/>
      <c r="J514" s="221">
        <f>ROUND(I514*H514,2)</f>
        <v>0</v>
      </c>
      <c r="K514" s="217" t="s">
        <v>127</v>
      </c>
      <c r="L514" s="222"/>
      <c r="M514" s="223" t="s">
        <v>19</v>
      </c>
      <c r="N514" s="224" t="s">
        <v>43</v>
      </c>
      <c r="O514" s="63"/>
      <c r="P514" s="196">
        <f>O514*H514</f>
        <v>0</v>
      </c>
      <c r="Q514" s="196">
        <v>0.0005</v>
      </c>
      <c r="R514" s="196">
        <f>Q514*H514</f>
        <v>0.0055</v>
      </c>
      <c r="S514" s="196">
        <v>0</v>
      </c>
      <c r="T514" s="197">
        <f>S514*H514</f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98" t="s">
        <v>266</v>
      </c>
      <c r="AT514" s="198" t="s">
        <v>151</v>
      </c>
      <c r="AU514" s="198" t="s">
        <v>80</v>
      </c>
      <c r="AY514" s="16" t="s">
        <v>121</v>
      </c>
      <c r="BE514" s="199">
        <f>IF(N514="základní",J514,0)</f>
        <v>0</v>
      </c>
      <c r="BF514" s="199">
        <f>IF(N514="snížená",J514,0)</f>
        <v>0</v>
      </c>
      <c r="BG514" s="199">
        <f>IF(N514="zákl. přenesená",J514,0)</f>
        <v>0</v>
      </c>
      <c r="BH514" s="199">
        <f>IF(N514="sníž. přenesená",J514,0)</f>
        <v>0</v>
      </c>
      <c r="BI514" s="199">
        <f>IF(N514="nulová",J514,0)</f>
        <v>0</v>
      </c>
      <c r="BJ514" s="16" t="s">
        <v>78</v>
      </c>
      <c r="BK514" s="199">
        <f>ROUND(I514*H514,2)</f>
        <v>0</v>
      </c>
      <c r="BL514" s="16" t="s">
        <v>202</v>
      </c>
      <c r="BM514" s="198" t="s">
        <v>728</v>
      </c>
    </row>
    <row r="515" spans="1:47" s="2" customFormat="1" ht="19.2">
      <c r="A515" s="33"/>
      <c r="B515" s="34"/>
      <c r="C515" s="35"/>
      <c r="D515" s="200" t="s">
        <v>130</v>
      </c>
      <c r="E515" s="35"/>
      <c r="F515" s="201" t="s">
        <v>131</v>
      </c>
      <c r="G515" s="35"/>
      <c r="H515" s="35"/>
      <c r="I515" s="110"/>
      <c r="J515" s="35"/>
      <c r="K515" s="35"/>
      <c r="L515" s="38"/>
      <c r="M515" s="202"/>
      <c r="N515" s="203"/>
      <c r="O515" s="63"/>
      <c r="P515" s="63"/>
      <c r="Q515" s="63"/>
      <c r="R515" s="63"/>
      <c r="S515" s="63"/>
      <c r="T515" s="64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T515" s="16" t="s">
        <v>130</v>
      </c>
      <c r="AU515" s="16" t="s">
        <v>80</v>
      </c>
    </row>
    <row r="516" spans="2:51" s="13" customFormat="1" ht="10.2">
      <c r="B516" s="204"/>
      <c r="C516" s="205"/>
      <c r="D516" s="200" t="s">
        <v>132</v>
      </c>
      <c r="E516" s="206" t="s">
        <v>19</v>
      </c>
      <c r="F516" s="207" t="s">
        <v>619</v>
      </c>
      <c r="G516" s="205"/>
      <c r="H516" s="208">
        <v>11</v>
      </c>
      <c r="I516" s="209"/>
      <c r="J516" s="205"/>
      <c r="K516" s="205"/>
      <c r="L516" s="210"/>
      <c r="M516" s="211"/>
      <c r="N516" s="212"/>
      <c r="O516" s="212"/>
      <c r="P516" s="212"/>
      <c r="Q516" s="212"/>
      <c r="R516" s="212"/>
      <c r="S516" s="212"/>
      <c r="T516" s="213"/>
      <c r="AT516" s="214" t="s">
        <v>132</v>
      </c>
      <c r="AU516" s="214" t="s">
        <v>80</v>
      </c>
      <c r="AV516" s="13" t="s">
        <v>80</v>
      </c>
      <c r="AW516" s="13" t="s">
        <v>33</v>
      </c>
      <c r="AX516" s="13" t="s">
        <v>78</v>
      </c>
      <c r="AY516" s="214" t="s">
        <v>121</v>
      </c>
    </row>
    <row r="517" spans="1:65" s="2" customFormat="1" ht="16.5" customHeight="1">
      <c r="A517" s="33"/>
      <c r="B517" s="34"/>
      <c r="C517" s="215" t="s">
        <v>729</v>
      </c>
      <c r="D517" s="215" t="s">
        <v>151</v>
      </c>
      <c r="E517" s="216" t="s">
        <v>730</v>
      </c>
      <c r="F517" s="217" t="s">
        <v>731</v>
      </c>
      <c r="G517" s="218" t="s">
        <v>162</v>
      </c>
      <c r="H517" s="219">
        <v>13</v>
      </c>
      <c r="I517" s="220"/>
      <c r="J517" s="221">
        <f>ROUND(I517*H517,2)</f>
        <v>0</v>
      </c>
      <c r="K517" s="217" t="s">
        <v>127</v>
      </c>
      <c r="L517" s="222"/>
      <c r="M517" s="223" t="s">
        <v>19</v>
      </c>
      <c r="N517" s="224" t="s">
        <v>43</v>
      </c>
      <c r="O517" s="63"/>
      <c r="P517" s="196">
        <f>O517*H517</f>
        <v>0</v>
      </c>
      <c r="Q517" s="196">
        <v>0.0005</v>
      </c>
      <c r="R517" s="196">
        <f>Q517*H517</f>
        <v>0.006500000000000001</v>
      </c>
      <c r="S517" s="196">
        <v>0</v>
      </c>
      <c r="T517" s="197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98" t="s">
        <v>266</v>
      </c>
      <c r="AT517" s="198" t="s">
        <v>151</v>
      </c>
      <c r="AU517" s="198" t="s">
        <v>80</v>
      </c>
      <c r="AY517" s="16" t="s">
        <v>121</v>
      </c>
      <c r="BE517" s="199">
        <f>IF(N517="základní",J517,0)</f>
        <v>0</v>
      </c>
      <c r="BF517" s="199">
        <f>IF(N517="snížená",J517,0)</f>
        <v>0</v>
      </c>
      <c r="BG517" s="199">
        <f>IF(N517="zákl. přenesená",J517,0)</f>
        <v>0</v>
      </c>
      <c r="BH517" s="199">
        <f>IF(N517="sníž. přenesená",J517,0)</f>
        <v>0</v>
      </c>
      <c r="BI517" s="199">
        <f>IF(N517="nulová",J517,0)</f>
        <v>0</v>
      </c>
      <c r="BJ517" s="16" t="s">
        <v>78</v>
      </c>
      <c r="BK517" s="199">
        <f>ROUND(I517*H517,2)</f>
        <v>0</v>
      </c>
      <c r="BL517" s="16" t="s">
        <v>202</v>
      </c>
      <c r="BM517" s="198" t="s">
        <v>732</v>
      </c>
    </row>
    <row r="518" spans="1:47" s="2" customFormat="1" ht="19.2">
      <c r="A518" s="33"/>
      <c r="B518" s="34"/>
      <c r="C518" s="35"/>
      <c r="D518" s="200" t="s">
        <v>130</v>
      </c>
      <c r="E518" s="35"/>
      <c r="F518" s="201" t="s">
        <v>131</v>
      </c>
      <c r="G518" s="35"/>
      <c r="H518" s="35"/>
      <c r="I518" s="110"/>
      <c r="J518" s="35"/>
      <c r="K518" s="35"/>
      <c r="L518" s="38"/>
      <c r="M518" s="202"/>
      <c r="N518" s="203"/>
      <c r="O518" s="63"/>
      <c r="P518" s="63"/>
      <c r="Q518" s="63"/>
      <c r="R518" s="63"/>
      <c r="S518" s="63"/>
      <c r="T518" s="64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T518" s="16" t="s">
        <v>130</v>
      </c>
      <c r="AU518" s="16" t="s">
        <v>80</v>
      </c>
    </row>
    <row r="519" spans="2:51" s="13" customFormat="1" ht="10.2">
      <c r="B519" s="204"/>
      <c r="C519" s="205"/>
      <c r="D519" s="200" t="s">
        <v>132</v>
      </c>
      <c r="E519" s="206" t="s">
        <v>19</v>
      </c>
      <c r="F519" s="207" t="s">
        <v>598</v>
      </c>
      <c r="G519" s="205"/>
      <c r="H519" s="208">
        <v>13</v>
      </c>
      <c r="I519" s="209"/>
      <c r="J519" s="205"/>
      <c r="K519" s="205"/>
      <c r="L519" s="210"/>
      <c r="M519" s="211"/>
      <c r="N519" s="212"/>
      <c r="O519" s="212"/>
      <c r="P519" s="212"/>
      <c r="Q519" s="212"/>
      <c r="R519" s="212"/>
      <c r="S519" s="212"/>
      <c r="T519" s="213"/>
      <c r="AT519" s="214" t="s">
        <v>132</v>
      </c>
      <c r="AU519" s="214" t="s">
        <v>80</v>
      </c>
      <c r="AV519" s="13" t="s">
        <v>80</v>
      </c>
      <c r="AW519" s="13" t="s">
        <v>33</v>
      </c>
      <c r="AX519" s="13" t="s">
        <v>78</v>
      </c>
      <c r="AY519" s="214" t="s">
        <v>121</v>
      </c>
    </row>
    <row r="520" spans="1:65" s="2" customFormat="1" ht="16.5" customHeight="1">
      <c r="A520" s="33"/>
      <c r="B520" s="34"/>
      <c r="C520" s="215" t="s">
        <v>733</v>
      </c>
      <c r="D520" s="215" t="s">
        <v>151</v>
      </c>
      <c r="E520" s="216" t="s">
        <v>734</v>
      </c>
      <c r="F520" s="217" t="s">
        <v>735</v>
      </c>
      <c r="G520" s="218" t="s">
        <v>162</v>
      </c>
      <c r="H520" s="219">
        <v>1</v>
      </c>
      <c r="I520" s="220"/>
      <c r="J520" s="221">
        <f>ROUND(I520*H520,2)</f>
        <v>0</v>
      </c>
      <c r="K520" s="217" t="s">
        <v>127</v>
      </c>
      <c r="L520" s="222"/>
      <c r="M520" s="223" t="s">
        <v>19</v>
      </c>
      <c r="N520" s="224" t="s">
        <v>43</v>
      </c>
      <c r="O520" s="63"/>
      <c r="P520" s="196">
        <f>O520*H520</f>
        <v>0</v>
      </c>
      <c r="Q520" s="196">
        <v>0.00075</v>
      </c>
      <c r="R520" s="196">
        <f>Q520*H520</f>
        <v>0.00075</v>
      </c>
      <c r="S520" s="196">
        <v>0</v>
      </c>
      <c r="T520" s="197">
        <f>S520*H520</f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198" t="s">
        <v>266</v>
      </c>
      <c r="AT520" s="198" t="s">
        <v>151</v>
      </c>
      <c r="AU520" s="198" t="s">
        <v>80</v>
      </c>
      <c r="AY520" s="16" t="s">
        <v>121</v>
      </c>
      <c r="BE520" s="199">
        <f>IF(N520="základní",J520,0)</f>
        <v>0</v>
      </c>
      <c r="BF520" s="199">
        <f>IF(N520="snížená",J520,0)</f>
        <v>0</v>
      </c>
      <c r="BG520" s="199">
        <f>IF(N520="zákl. přenesená",J520,0)</f>
        <v>0</v>
      </c>
      <c r="BH520" s="199">
        <f>IF(N520="sníž. přenesená",J520,0)</f>
        <v>0</v>
      </c>
      <c r="BI520" s="199">
        <f>IF(N520="nulová",J520,0)</f>
        <v>0</v>
      </c>
      <c r="BJ520" s="16" t="s">
        <v>78</v>
      </c>
      <c r="BK520" s="199">
        <f>ROUND(I520*H520,2)</f>
        <v>0</v>
      </c>
      <c r="BL520" s="16" t="s">
        <v>202</v>
      </c>
      <c r="BM520" s="198" t="s">
        <v>736</v>
      </c>
    </row>
    <row r="521" spans="1:47" s="2" customFormat="1" ht="19.2">
      <c r="A521" s="33"/>
      <c r="B521" s="34"/>
      <c r="C521" s="35"/>
      <c r="D521" s="200" t="s">
        <v>130</v>
      </c>
      <c r="E521" s="35"/>
      <c r="F521" s="201" t="s">
        <v>131</v>
      </c>
      <c r="G521" s="35"/>
      <c r="H521" s="35"/>
      <c r="I521" s="110"/>
      <c r="J521" s="35"/>
      <c r="K521" s="35"/>
      <c r="L521" s="38"/>
      <c r="M521" s="202"/>
      <c r="N521" s="203"/>
      <c r="O521" s="63"/>
      <c r="P521" s="63"/>
      <c r="Q521" s="63"/>
      <c r="R521" s="63"/>
      <c r="S521" s="63"/>
      <c r="T521" s="64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T521" s="16" t="s">
        <v>130</v>
      </c>
      <c r="AU521" s="16" t="s">
        <v>80</v>
      </c>
    </row>
    <row r="522" spans="2:51" s="13" customFormat="1" ht="10.2">
      <c r="B522" s="204"/>
      <c r="C522" s="205"/>
      <c r="D522" s="200" t="s">
        <v>132</v>
      </c>
      <c r="E522" s="206" t="s">
        <v>19</v>
      </c>
      <c r="F522" s="207" t="s">
        <v>78</v>
      </c>
      <c r="G522" s="205"/>
      <c r="H522" s="208">
        <v>1</v>
      </c>
      <c r="I522" s="209"/>
      <c r="J522" s="205"/>
      <c r="K522" s="205"/>
      <c r="L522" s="210"/>
      <c r="M522" s="211"/>
      <c r="N522" s="212"/>
      <c r="O522" s="212"/>
      <c r="P522" s="212"/>
      <c r="Q522" s="212"/>
      <c r="R522" s="212"/>
      <c r="S522" s="212"/>
      <c r="T522" s="213"/>
      <c r="AT522" s="214" t="s">
        <v>132</v>
      </c>
      <c r="AU522" s="214" t="s">
        <v>80</v>
      </c>
      <c r="AV522" s="13" t="s">
        <v>80</v>
      </c>
      <c r="AW522" s="13" t="s">
        <v>33</v>
      </c>
      <c r="AX522" s="13" t="s">
        <v>78</v>
      </c>
      <c r="AY522" s="214" t="s">
        <v>121</v>
      </c>
    </row>
    <row r="523" spans="1:65" s="2" customFormat="1" ht="16.5" customHeight="1">
      <c r="A523" s="33"/>
      <c r="B523" s="34"/>
      <c r="C523" s="215" t="s">
        <v>737</v>
      </c>
      <c r="D523" s="215" t="s">
        <v>151</v>
      </c>
      <c r="E523" s="216" t="s">
        <v>738</v>
      </c>
      <c r="F523" s="217" t="s">
        <v>739</v>
      </c>
      <c r="G523" s="218" t="s">
        <v>162</v>
      </c>
      <c r="H523" s="219">
        <v>1</v>
      </c>
      <c r="I523" s="220"/>
      <c r="J523" s="221">
        <f>ROUND(I523*H523,2)</f>
        <v>0</v>
      </c>
      <c r="K523" s="217" t="s">
        <v>127</v>
      </c>
      <c r="L523" s="222"/>
      <c r="M523" s="223" t="s">
        <v>19</v>
      </c>
      <c r="N523" s="224" t="s">
        <v>43</v>
      </c>
      <c r="O523" s="63"/>
      <c r="P523" s="196">
        <f>O523*H523</f>
        <v>0</v>
      </c>
      <c r="Q523" s="196">
        <v>0.00075</v>
      </c>
      <c r="R523" s="196">
        <f>Q523*H523</f>
        <v>0.00075</v>
      </c>
      <c r="S523" s="196">
        <v>0</v>
      </c>
      <c r="T523" s="197">
        <f>S523*H523</f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98" t="s">
        <v>266</v>
      </c>
      <c r="AT523" s="198" t="s">
        <v>151</v>
      </c>
      <c r="AU523" s="198" t="s">
        <v>80</v>
      </c>
      <c r="AY523" s="16" t="s">
        <v>121</v>
      </c>
      <c r="BE523" s="199">
        <f>IF(N523="základní",J523,0)</f>
        <v>0</v>
      </c>
      <c r="BF523" s="199">
        <f>IF(N523="snížená",J523,0)</f>
        <v>0</v>
      </c>
      <c r="BG523" s="199">
        <f>IF(N523="zákl. přenesená",J523,0)</f>
        <v>0</v>
      </c>
      <c r="BH523" s="199">
        <f>IF(N523="sníž. přenesená",J523,0)</f>
        <v>0</v>
      </c>
      <c r="BI523" s="199">
        <f>IF(N523="nulová",J523,0)</f>
        <v>0</v>
      </c>
      <c r="BJ523" s="16" t="s">
        <v>78</v>
      </c>
      <c r="BK523" s="199">
        <f>ROUND(I523*H523,2)</f>
        <v>0</v>
      </c>
      <c r="BL523" s="16" t="s">
        <v>202</v>
      </c>
      <c r="BM523" s="198" t="s">
        <v>740</v>
      </c>
    </row>
    <row r="524" spans="1:47" s="2" customFormat="1" ht="19.2">
      <c r="A524" s="33"/>
      <c r="B524" s="34"/>
      <c r="C524" s="35"/>
      <c r="D524" s="200" t="s">
        <v>130</v>
      </c>
      <c r="E524" s="35"/>
      <c r="F524" s="201" t="s">
        <v>131</v>
      </c>
      <c r="G524" s="35"/>
      <c r="H524" s="35"/>
      <c r="I524" s="110"/>
      <c r="J524" s="35"/>
      <c r="K524" s="35"/>
      <c r="L524" s="38"/>
      <c r="M524" s="202"/>
      <c r="N524" s="203"/>
      <c r="O524" s="63"/>
      <c r="P524" s="63"/>
      <c r="Q524" s="63"/>
      <c r="R524" s="63"/>
      <c r="S524" s="63"/>
      <c r="T524" s="64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T524" s="16" t="s">
        <v>130</v>
      </c>
      <c r="AU524" s="16" t="s">
        <v>80</v>
      </c>
    </row>
    <row r="525" spans="2:51" s="13" customFormat="1" ht="10.2">
      <c r="B525" s="204"/>
      <c r="C525" s="205"/>
      <c r="D525" s="200" t="s">
        <v>132</v>
      </c>
      <c r="E525" s="206" t="s">
        <v>19</v>
      </c>
      <c r="F525" s="207" t="s">
        <v>78</v>
      </c>
      <c r="G525" s="205"/>
      <c r="H525" s="208">
        <v>1</v>
      </c>
      <c r="I525" s="209"/>
      <c r="J525" s="205"/>
      <c r="K525" s="205"/>
      <c r="L525" s="210"/>
      <c r="M525" s="211"/>
      <c r="N525" s="212"/>
      <c r="O525" s="212"/>
      <c r="P525" s="212"/>
      <c r="Q525" s="212"/>
      <c r="R525" s="212"/>
      <c r="S525" s="212"/>
      <c r="T525" s="213"/>
      <c r="AT525" s="214" t="s">
        <v>132</v>
      </c>
      <c r="AU525" s="214" t="s">
        <v>80</v>
      </c>
      <c r="AV525" s="13" t="s">
        <v>80</v>
      </c>
      <c r="AW525" s="13" t="s">
        <v>33</v>
      </c>
      <c r="AX525" s="13" t="s">
        <v>78</v>
      </c>
      <c r="AY525" s="214" t="s">
        <v>121</v>
      </c>
    </row>
    <row r="526" spans="1:65" s="2" customFormat="1" ht="16.5" customHeight="1">
      <c r="A526" s="33"/>
      <c r="B526" s="34"/>
      <c r="C526" s="215" t="s">
        <v>741</v>
      </c>
      <c r="D526" s="215" t="s">
        <v>151</v>
      </c>
      <c r="E526" s="216" t="s">
        <v>742</v>
      </c>
      <c r="F526" s="217" t="s">
        <v>743</v>
      </c>
      <c r="G526" s="218" t="s">
        <v>162</v>
      </c>
      <c r="H526" s="219">
        <v>1</v>
      </c>
      <c r="I526" s="220"/>
      <c r="J526" s="221">
        <f>ROUND(I526*H526,2)</f>
        <v>0</v>
      </c>
      <c r="K526" s="217" t="s">
        <v>127</v>
      </c>
      <c r="L526" s="222"/>
      <c r="M526" s="223" t="s">
        <v>19</v>
      </c>
      <c r="N526" s="224" t="s">
        <v>43</v>
      </c>
      <c r="O526" s="63"/>
      <c r="P526" s="196">
        <f>O526*H526</f>
        <v>0</v>
      </c>
      <c r="Q526" s="196">
        <v>0.00085</v>
      </c>
      <c r="R526" s="196">
        <f>Q526*H526</f>
        <v>0.00085</v>
      </c>
      <c r="S526" s="196">
        <v>0</v>
      </c>
      <c r="T526" s="197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98" t="s">
        <v>266</v>
      </c>
      <c r="AT526" s="198" t="s">
        <v>151</v>
      </c>
      <c r="AU526" s="198" t="s">
        <v>80</v>
      </c>
      <c r="AY526" s="16" t="s">
        <v>121</v>
      </c>
      <c r="BE526" s="199">
        <f>IF(N526="základní",J526,0)</f>
        <v>0</v>
      </c>
      <c r="BF526" s="199">
        <f>IF(N526="snížená",J526,0)</f>
        <v>0</v>
      </c>
      <c r="BG526" s="199">
        <f>IF(N526="zákl. přenesená",J526,0)</f>
        <v>0</v>
      </c>
      <c r="BH526" s="199">
        <f>IF(N526="sníž. přenesená",J526,0)</f>
        <v>0</v>
      </c>
      <c r="BI526" s="199">
        <f>IF(N526="nulová",J526,0)</f>
        <v>0</v>
      </c>
      <c r="BJ526" s="16" t="s">
        <v>78</v>
      </c>
      <c r="BK526" s="199">
        <f>ROUND(I526*H526,2)</f>
        <v>0</v>
      </c>
      <c r="BL526" s="16" t="s">
        <v>202</v>
      </c>
      <c r="BM526" s="198" t="s">
        <v>744</v>
      </c>
    </row>
    <row r="527" spans="1:47" s="2" customFormat="1" ht="19.2">
      <c r="A527" s="33"/>
      <c r="B527" s="34"/>
      <c r="C527" s="35"/>
      <c r="D527" s="200" t="s">
        <v>130</v>
      </c>
      <c r="E527" s="35"/>
      <c r="F527" s="201" t="s">
        <v>131</v>
      </c>
      <c r="G527" s="35"/>
      <c r="H527" s="35"/>
      <c r="I527" s="110"/>
      <c r="J527" s="35"/>
      <c r="K527" s="35"/>
      <c r="L527" s="38"/>
      <c r="M527" s="202"/>
      <c r="N527" s="203"/>
      <c r="O527" s="63"/>
      <c r="P527" s="63"/>
      <c r="Q527" s="63"/>
      <c r="R527" s="63"/>
      <c r="S527" s="63"/>
      <c r="T527" s="64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T527" s="16" t="s">
        <v>130</v>
      </c>
      <c r="AU527" s="16" t="s">
        <v>80</v>
      </c>
    </row>
    <row r="528" spans="2:51" s="13" customFormat="1" ht="10.2">
      <c r="B528" s="204"/>
      <c r="C528" s="205"/>
      <c r="D528" s="200" t="s">
        <v>132</v>
      </c>
      <c r="E528" s="206" t="s">
        <v>19</v>
      </c>
      <c r="F528" s="207" t="s">
        <v>78</v>
      </c>
      <c r="G528" s="205"/>
      <c r="H528" s="208">
        <v>1</v>
      </c>
      <c r="I528" s="209"/>
      <c r="J528" s="205"/>
      <c r="K528" s="205"/>
      <c r="L528" s="210"/>
      <c r="M528" s="211"/>
      <c r="N528" s="212"/>
      <c r="O528" s="212"/>
      <c r="P528" s="212"/>
      <c r="Q528" s="212"/>
      <c r="R528" s="212"/>
      <c r="S528" s="212"/>
      <c r="T528" s="213"/>
      <c r="AT528" s="214" t="s">
        <v>132</v>
      </c>
      <c r="AU528" s="214" t="s">
        <v>80</v>
      </c>
      <c r="AV528" s="13" t="s">
        <v>80</v>
      </c>
      <c r="AW528" s="13" t="s">
        <v>33</v>
      </c>
      <c r="AX528" s="13" t="s">
        <v>78</v>
      </c>
      <c r="AY528" s="214" t="s">
        <v>121</v>
      </c>
    </row>
    <row r="529" spans="1:65" s="2" customFormat="1" ht="16.5" customHeight="1">
      <c r="A529" s="33"/>
      <c r="B529" s="34"/>
      <c r="C529" s="215" t="s">
        <v>745</v>
      </c>
      <c r="D529" s="215" t="s">
        <v>151</v>
      </c>
      <c r="E529" s="216" t="s">
        <v>746</v>
      </c>
      <c r="F529" s="217" t="s">
        <v>747</v>
      </c>
      <c r="G529" s="218" t="s">
        <v>162</v>
      </c>
      <c r="H529" s="219">
        <v>1</v>
      </c>
      <c r="I529" s="220"/>
      <c r="J529" s="221">
        <f>ROUND(I529*H529,2)</f>
        <v>0</v>
      </c>
      <c r="K529" s="217" t="s">
        <v>127</v>
      </c>
      <c r="L529" s="222"/>
      <c r="M529" s="223" t="s">
        <v>19</v>
      </c>
      <c r="N529" s="224" t="s">
        <v>43</v>
      </c>
      <c r="O529" s="63"/>
      <c r="P529" s="196">
        <f>O529*H529</f>
        <v>0</v>
      </c>
      <c r="Q529" s="196">
        <v>0.00085</v>
      </c>
      <c r="R529" s="196">
        <f>Q529*H529</f>
        <v>0.00085</v>
      </c>
      <c r="S529" s="196">
        <v>0</v>
      </c>
      <c r="T529" s="197">
        <f>S529*H529</f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98" t="s">
        <v>266</v>
      </c>
      <c r="AT529" s="198" t="s">
        <v>151</v>
      </c>
      <c r="AU529" s="198" t="s">
        <v>80</v>
      </c>
      <c r="AY529" s="16" t="s">
        <v>121</v>
      </c>
      <c r="BE529" s="199">
        <f>IF(N529="základní",J529,0)</f>
        <v>0</v>
      </c>
      <c r="BF529" s="199">
        <f>IF(N529="snížená",J529,0)</f>
        <v>0</v>
      </c>
      <c r="BG529" s="199">
        <f>IF(N529="zákl. přenesená",J529,0)</f>
        <v>0</v>
      </c>
      <c r="BH529" s="199">
        <f>IF(N529="sníž. přenesená",J529,0)</f>
        <v>0</v>
      </c>
      <c r="BI529" s="199">
        <f>IF(N529="nulová",J529,0)</f>
        <v>0</v>
      </c>
      <c r="BJ529" s="16" t="s">
        <v>78</v>
      </c>
      <c r="BK529" s="199">
        <f>ROUND(I529*H529,2)</f>
        <v>0</v>
      </c>
      <c r="BL529" s="16" t="s">
        <v>202</v>
      </c>
      <c r="BM529" s="198" t="s">
        <v>748</v>
      </c>
    </row>
    <row r="530" spans="1:47" s="2" customFormat="1" ht="19.2">
      <c r="A530" s="33"/>
      <c r="B530" s="34"/>
      <c r="C530" s="35"/>
      <c r="D530" s="200" t="s">
        <v>130</v>
      </c>
      <c r="E530" s="35"/>
      <c r="F530" s="201" t="s">
        <v>131</v>
      </c>
      <c r="G530" s="35"/>
      <c r="H530" s="35"/>
      <c r="I530" s="110"/>
      <c r="J530" s="35"/>
      <c r="K530" s="35"/>
      <c r="L530" s="38"/>
      <c r="M530" s="202"/>
      <c r="N530" s="203"/>
      <c r="O530" s="63"/>
      <c r="P530" s="63"/>
      <c r="Q530" s="63"/>
      <c r="R530" s="63"/>
      <c r="S530" s="63"/>
      <c r="T530" s="64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T530" s="16" t="s">
        <v>130</v>
      </c>
      <c r="AU530" s="16" t="s">
        <v>80</v>
      </c>
    </row>
    <row r="531" spans="2:51" s="13" customFormat="1" ht="10.2">
      <c r="B531" s="204"/>
      <c r="C531" s="205"/>
      <c r="D531" s="200" t="s">
        <v>132</v>
      </c>
      <c r="E531" s="206" t="s">
        <v>19</v>
      </c>
      <c r="F531" s="207" t="s">
        <v>78</v>
      </c>
      <c r="G531" s="205"/>
      <c r="H531" s="208">
        <v>1</v>
      </c>
      <c r="I531" s="209"/>
      <c r="J531" s="205"/>
      <c r="K531" s="205"/>
      <c r="L531" s="210"/>
      <c r="M531" s="211"/>
      <c r="N531" s="212"/>
      <c r="O531" s="212"/>
      <c r="P531" s="212"/>
      <c r="Q531" s="212"/>
      <c r="R531" s="212"/>
      <c r="S531" s="212"/>
      <c r="T531" s="213"/>
      <c r="AT531" s="214" t="s">
        <v>132</v>
      </c>
      <c r="AU531" s="214" t="s">
        <v>80</v>
      </c>
      <c r="AV531" s="13" t="s">
        <v>80</v>
      </c>
      <c r="AW531" s="13" t="s">
        <v>33</v>
      </c>
      <c r="AX531" s="13" t="s">
        <v>78</v>
      </c>
      <c r="AY531" s="214" t="s">
        <v>121</v>
      </c>
    </row>
    <row r="532" spans="1:65" s="2" customFormat="1" ht="21.75" customHeight="1">
      <c r="A532" s="33"/>
      <c r="B532" s="34"/>
      <c r="C532" s="187" t="s">
        <v>749</v>
      </c>
      <c r="D532" s="187" t="s">
        <v>123</v>
      </c>
      <c r="E532" s="188" t="s">
        <v>750</v>
      </c>
      <c r="F532" s="189" t="s">
        <v>751</v>
      </c>
      <c r="G532" s="190" t="s">
        <v>154</v>
      </c>
      <c r="H532" s="191">
        <v>0.795</v>
      </c>
      <c r="I532" s="192"/>
      <c r="J532" s="193">
        <f>ROUND(I532*H532,2)</f>
        <v>0</v>
      </c>
      <c r="K532" s="189" t="s">
        <v>127</v>
      </c>
      <c r="L532" s="38"/>
      <c r="M532" s="194" t="s">
        <v>19</v>
      </c>
      <c r="N532" s="195" t="s">
        <v>43</v>
      </c>
      <c r="O532" s="63"/>
      <c r="P532" s="196">
        <f>O532*H532</f>
        <v>0</v>
      </c>
      <c r="Q532" s="196">
        <v>0</v>
      </c>
      <c r="R532" s="196">
        <f>Q532*H532</f>
        <v>0</v>
      </c>
      <c r="S532" s="196">
        <v>0</v>
      </c>
      <c r="T532" s="197">
        <f>S532*H532</f>
        <v>0</v>
      </c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R532" s="198" t="s">
        <v>202</v>
      </c>
      <c r="AT532" s="198" t="s">
        <v>123</v>
      </c>
      <c r="AU532" s="198" t="s">
        <v>80</v>
      </c>
      <c r="AY532" s="16" t="s">
        <v>121</v>
      </c>
      <c r="BE532" s="199">
        <f>IF(N532="základní",J532,0)</f>
        <v>0</v>
      </c>
      <c r="BF532" s="199">
        <f>IF(N532="snížená",J532,0)</f>
        <v>0</v>
      </c>
      <c r="BG532" s="199">
        <f>IF(N532="zákl. přenesená",J532,0)</f>
        <v>0</v>
      </c>
      <c r="BH532" s="199">
        <f>IF(N532="sníž. přenesená",J532,0)</f>
        <v>0</v>
      </c>
      <c r="BI532" s="199">
        <f>IF(N532="nulová",J532,0)</f>
        <v>0</v>
      </c>
      <c r="BJ532" s="16" t="s">
        <v>78</v>
      </c>
      <c r="BK532" s="199">
        <f>ROUND(I532*H532,2)</f>
        <v>0</v>
      </c>
      <c r="BL532" s="16" t="s">
        <v>202</v>
      </c>
      <c r="BM532" s="198" t="s">
        <v>752</v>
      </c>
    </row>
    <row r="533" spans="1:47" s="2" customFormat="1" ht="19.2">
      <c r="A533" s="33"/>
      <c r="B533" s="34"/>
      <c r="C533" s="35"/>
      <c r="D533" s="200" t="s">
        <v>130</v>
      </c>
      <c r="E533" s="35"/>
      <c r="F533" s="201" t="s">
        <v>131</v>
      </c>
      <c r="G533" s="35"/>
      <c r="H533" s="35"/>
      <c r="I533" s="110"/>
      <c r="J533" s="35"/>
      <c r="K533" s="35"/>
      <c r="L533" s="38"/>
      <c r="M533" s="202"/>
      <c r="N533" s="203"/>
      <c r="O533" s="63"/>
      <c r="P533" s="63"/>
      <c r="Q533" s="63"/>
      <c r="R533" s="63"/>
      <c r="S533" s="63"/>
      <c r="T533" s="64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T533" s="16" t="s">
        <v>130</v>
      </c>
      <c r="AU533" s="16" t="s">
        <v>80</v>
      </c>
    </row>
    <row r="534" spans="2:51" s="13" customFormat="1" ht="10.2">
      <c r="B534" s="204"/>
      <c r="C534" s="205"/>
      <c r="D534" s="200" t="s">
        <v>132</v>
      </c>
      <c r="E534" s="206" t="s">
        <v>19</v>
      </c>
      <c r="F534" s="207" t="s">
        <v>753</v>
      </c>
      <c r="G534" s="205"/>
      <c r="H534" s="208">
        <v>0.795</v>
      </c>
      <c r="I534" s="209"/>
      <c r="J534" s="205"/>
      <c r="K534" s="205"/>
      <c r="L534" s="210"/>
      <c r="M534" s="211"/>
      <c r="N534" s="212"/>
      <c r="O534" s="212"/>
      <c r="P534" s="212"/>
      <c r="Q534" s="212"/>
      <c r="R534" s="212"/>
      <c r="S534" s="212"/>
      <c r="T534" s="213"/>
      <c r="AT534" s="214" t="s">
        <v>132</v>
      </c>
      <c r="AU534" s="214" t="s">
        <v>80</v>
      </c>
      <c r="AV534" s="13" t="s">
        <v>80</v>
      </c>
      <c r="AW534" s="13" t="s">
        <v>33</v>
      </c>
      <c r="AX534" s="13" t="s">
        <v>78</v>
      </c>
      <c r="AY534" s="214" t="s">
        <v>121</v>
      </c>
    </row>
    <row r="535" spans="1:65" s="2" customFormat="1" ht="21.75" customHeight="1">
      <c r="A535" s="33"/>
      <c r="B535" s="34"/>
      <c r="C535" s="187" t="s">
        <v>754</v>
      </c>
      <c r="D535" s="187" t="s">
        <v>123</v>
      </c>
      <c r="E535" s="188" t="s">
        <v>755</v>
      </c>
      <c r="F535" s="189" t="s">
        <v>756</v>
      </c>
      <c r="G535" s="190" t="s">
        <v>154</v>
      </c>
      <c r="H535" s="191">
        <v>0.871</v>
      </c>
      <c r="I535" s="192"/>
      <c r="J535" s="193">
        <f>ROUND(I535*H535,2)</f>
        <v>0</v>
      </c>
      <c r="K535" s="189" t="s">
        <v>127</v>
      </c>
      <c r="L535" s="38"/>
      <c r="M535" s="194" t="s">
        <v>19</v>
      </c>
      <c r="N535" s="195" t="s">
        <v>43</v>
      </c>
      <c r="O535" s="63"/>
      <c r="P535" s="196">
        <f>O535*H535</f>
        <v>0</v>
      </c>
      <c r="Q535" s="196">
        <v>0</v>
      </c>
      <c r="R535" s="196">
        <f>Q535*H535</f>
        <v>0</v>
      </c>
      <c r="S535" s="196">
        <v>0</v>
      </c>
      <c r="T535" s="197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98" t="s">
        <v>202</v>
      </c>
      <c r="AT535" s="198" t="s">
        <v>123</v>
      </c>
      <c r="AU535" s="198" t="s">
        <v>80</v>
      </c>
      <c r="AY535" s="16" t="s">
        <v>121</v>
      </c>
      <c r="BE535" s="199">
        <f>IF(N535="základní",J535,0)</f>
        <v>0</v>
      </c>
      <c r="BF535" s="199">
        <f>IF(N535="snížená",J535,0)</f>
        <v>0</v>
      </c>
      <c r="BG535" s="199">
        <f>IF(N535="zákl. přenesená",J535,0)</f>
        <v>0</v>
      </c>
      <c r="BH535" s="199">
        <f>IF(N535="sníž. přenesená",J535,0)</f>
        <v>0</v>
      </c>
      <c r="BI535" s="199">
        <f>IF(N535="nulová",J535,0)</f>
        <v>0</v>
      </c>
      <c r="BJ535" s="16" t="s">
        <v>78</v>
      </c>
      <c r="BK535" s="199">
        <f>ROUND(I535*H535,2)</f>
        <v>0</v>
      </c>
      <c r="BL535" s="16" t="s">
        <v>202</v>
      </c>
      <c r="BM535" s="198" t="s">
        <v>757</v>
      </c>
    </row>
    <row r="536" spans="1:47" s="2" customFormat="1" ht="19.2">
      <c r="A536" s="33"/>
      <c r="B536" s="34"/>
      <c r="C536" s="35"/>
      <c r="D536" s="200" t="s">
        <v>130</v>
      </c>
      <c r="E536" s="35"/>
      <c r="F536" s="201" t="s">
        <v>131</v>
      </c>
      <c r="G536" s="35"/>
      <c r="H536" s="35"/>
      <c r="I536" s="110"/>
      <c r="J536" s="35"/>
      <c r="K536" s="35"/>
      <c r="L536" s="38"/>
      <c r="M536" s="202"/>
      <c r="N536" s="203"/>
      <c r="O536" s="63"/>
      <c r="P536" s="63"/>
      <c r="Q536" s="63"/>
      <c r="R536" s="63"/>
      <c r="S536" s="63"/>
      <c r="T536" s="64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T536" s="16" t="s">
        <v>130</v>
      </c>
      <c r="AU536" s="16" t="s">
        <v>80</v>
      </c>
    </row>
    <row r="537" spans="2:51" s="13" customFormat="1" ht="10.2">
      <c r="B537" s="204"/>
      <c r="C537" s="205"/>
      <c r="D537" s="200" t="s">
        <v>132</v>
      </c>
      <c r="E537" s="206" t="s">
        <v>19</v>
      </c>
      <c r="F537" s="207" t="s">
        <v>758</v>
      </c>
      <c r="G537" s="205"/>
      <c r="H537" s="208">
        <v>0.871</v>
      </c>
      <c r="I537" s="209"/>
      <c r="J537" s="205"/>
      <c r="K537" s="205"/>
      <c r="L537" s="210"/>
      <c r="M537" s="211"/>
      <c r="N537" s="212"/>
      <c r="O537" s="212"/>
      <c r="P537" s="212"/>
      <c r="Q537" s="212"/>
      <c r="R537" s="212"/>
      <c r="S537" s="212"/>
      <c r="T537" s="213"/>
      <c r="AT537" s="214" t="s">
        <v>132</v>
      </c>
      <c r="AU537" s="214" t="s">
        <v>80</v>
      </c>
      <c r="AV537" s="13" t="s">
        <v>80</v>
      </c>
      <c r="AW537" s="13" t="s">
        <v>33</v>
      </c>
      <c r="AX537" s="13" t="s">
        <v>78</v>
      </c>
      <c r="AY537" s="214" t="s">
        <v>121</v>
      </c>
    </row>
    <row r="538" spans="2:63" s="12" customFormat="1" ht="22.8" customHeight="1">
      <c r="B538" s="171"/>
      <c r="C538" s="172"/>
      <c r="D538" s="173" t="s">
        <v>71</v>
      </c>
      <c r="E538" s="185" t="s">
        <v>759</v>
      </c>
      <c r="F538" s="185" t="s">
        <v>760</v>
      </c>
      <c r="G538" s="172"/>
      <c r="H538" s="172"/>
      <c r="I538" s="175"/>
      <c r="J538" s="186">
        <f>BK538</f>
        <v>0</v>
      </c>
      <c r="K538" s="172"/>
      <c r="L538" s="177"/>
      <c r="M538" s="178"/>
      <c r="N538" s="179"/>
      <c r="O538" s="179"/>
      <c r="P538" s="180">
        <f>SUM(P539:P553)</f>
        <v>0</v>
      </c>
      <c r="Q538" s="179"/>
      <c r="R538" s="180">
        <f>SUM(R539:R553)</f>
        <v>0.2385</v>
      </c>
      <c r="S538" s="179"/>
      <c r="T538" s="181">
        <f>SUM(T539:T553)</f>
        <v>0</v>
      </c>
      <c r="AR538" s="182" t="s">
        <v>80</v>
      </c>
      <c r="AT538" s="183" t="s">
        <v>71</v>
      </c>
      <c r="AU538" s="183" t="s">
        <v>78</v>
      </c>
      <c r="AY538" s="182" t="s">
        <v>121</v>
      </c>
      <c r="BK538" s="184">
        <f>SUM(BK539:BK553)</f>
        <v>0</v>
      </c>
    </row>
    <row r="539" spans="1:65" s="2" customFormat="1" ht="16.5" customHeight="1">
      <c r="A539" s="33"/>
      <c r="B539" s="34"/>
      <c r="C539" s="187" t="s">
        <v>761</v>
      </c>
      <c r="D539" s="187" t="s">
        <v>123</v>
      </c>
      <c r="E539" s="188" t="s">
        <v>762</v>
      </c>
      <c r="F539" s="189" t="s">
        <v>763</v>
      </c>
      <c r="G539" s="190" t="s">
        <v>535</v>
      </c>
      <c r="H539" s="191">
        <v>13</v>
      </c>
      <c r="I539" s="192"/>
      <c r="J539" s="193">
        <f>ROUND(I539*H539,2)</f>
        <v>0</v>
      </c>
      <c r="K539" s="189" t="s">
        <v>127</v>
      </c>
      <c r="L539" s="38"/>
      <c r="M539" s="194" t="s">
        <v>19</v>
      </c>
      <c r="N539" s="195" t="s">
        <v>43</v>
      </c>
      <c r="O539" s="63"/>
      <c r="P539" s="196">
        <f>O539*H539</f>
        <v>0</v>
      </c>
      <c r="Q539" s="196">
        <v>0</v>
      </c>
      <c r="R539" s="196">
        <f>Q539*H539</f>
        <v>0</v>
      </c>
      <c r="S539" s="196">
        <v>0</v>
      </c>
      <c r="T539" s="197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98" t="s">
        <v>202</v>
      </c>
      <c r="AT539" s="198" t="s">
        <v>123</v>
      </c>
      <c r="AU539" s="198" t="s">
        <v>80</v>
      </c>
      <c r="AY539" s="16" t="s">
        <v>121</v>
      </c>
      <c r="BE539" s="199">
        <f>IF(N539="základní",J539,0)</f>
        <v>0</v>
      </c>
      <c r="BF539" s="199">
        <f>IF(N539="snížená",J539,0)</f>
        <v>0</v>
      </c>
      <c r="BG539" s="199">
        <f>IF(N539="zákl. přenesená",J539,0)</f>
        <v>0</v>
      </c>
      <c r="BH539" s="199">
        <f>IF(N539="sníž. přenesená",J539,0)</f>
        <v>0</v>
      </c>
      <c r="BI539" s="199">
        <f>IF(N539="nulová",J539,0)</f>
        <v>0</v>
      </c>
      <c r="BJ539" s="16" t="s">
        <v>78</v>
      </c>
      <c r="BK539" s="199">
        <f>ROUND(I539*H539,2)</f>
        <v>0</v>
      </c>
      <c r="BL539" s="16" t="s">
        <v>202</v>
      </c>
      <c r="BM539" s="198" t="s">
        <v>764</v>
      </c>
    </row>
    <row r="540" spans="1:47" s="2" customFormat="1" ht="19.2">
      <c r="A540" s="33"/>
      <c r="B540" s="34"/>
      <c r="C540" s="35"/>
      <c r="D540" s="200" t="s">
        <v>130</v>
      </c>
      <c r="E540" s="35"/>
      <c r="F540" s="201" t="s">
        <v>131</v>
      </c>
      <c r="G540" s="35"/>
      <c r="H540" s="35"/>
      <c r="I540" s="110"/>
      <c r="J540" s="35"/>
      <c r="K540" s="35"/>
      <c r="L540" s="38"/>
      <c r="M540" s="202"/>
      <c r="N540" s="203"/>
      <c r="O540" s="63"/>
      <c r="P540" s="63"/>
      <c r="Q540" s="63"/>
      <c r="R540" s="63"/>
      <c r="S540" s="63"/>
      <c r="T540" s="64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T540" s="16" t="s">
        <v>130</v>
      </c>
      <c r="AU540" s="16" t="s">
        <v>80</v>
      </c>
    </row>
    <row r="541" spans="2:51" s="13" customFormat="1" ht="10.2">
      <c r="B541" s="204"/>
      <c r="C541" s="205"/>
      <c r="D541" s="200" t="s">
        <v>132</v>
      </c>
      <c r="E541" s="206" t="s">
        <v>19</v>
      </c>
      <c r="F541" s="207" t="s">
        <v>598</v>
      </c>
      <c r="G541" s="205"/>
      <c r="H541" s="208">
        <v>13</v>
      </c>
      <c r="I541" s="209"/>
      <c r="J541" s="205"/>
      <c r="K541" s="205"/>
      <c r="L541" s="210"/>
      <c r="M541" s="211"/>
      <c r="N541" s="212"/>
      <c r="O541" s="212"/>
      <c r="P541" s="212"/>
      <c r="Q541" s="212"/>
      <c r="R541" s="212"/>
      <c r="S541" s="212"/>
      <c r="T541" s="213"/>
      <c r="AT541" s="214" t="s">
        <v>132</v>
      </c>
      <c r="AU541" s="214" t="s">
        <v>80</v>
      </c>
      <c r="AV541" s="13" t="s">
        <v>80</v>
      </c>
      <c r="AW541" s="13" t="s">
        <v>33</v>
      </c>
      <c r="AX541" s="13" t="s">
        <v>78</v>
      </c>
      <c r="AY541" s="214" t="s">
        <v>121</v>
      </c>
    </row>
    <row r="542" spans="1:65" s="2" customFormat="1" ht="16.5" customHeight="1">
      <c r="A542" s="33"/>
      <c r="B542" s="34"/>
      <c r="C542" s="215" t="s">
        <v>765</v>
      </c>
      <c r="D542" s="215" t="s">
        <v>151</v>
      </c>
      <c r="E542" s="216" t="s">
        <v>766</v>
      </c>
      <c r="F542" s="217" t="s">
        <v>767</v>
      </c>
      <c r="G542" s="218" t="s">
        <v>162</v>
      </c>
      <c r="H542" s="219">
        <v>12</v>
      </c>
      <c r="I542" s="220"/>
      <c r="J542" s="221">
        <f>ROUND(I542*H542,2)</f>
        <v>0</v>
      </c>
      <c r="K542" s="217" t="s">
        <v>127</v>
      </c>
      <c r="L542" s="222"/>
      <c r="M542" s="223" t="s">
        <v>19</v>
      </c>
      <c r="N542" s="224" t="s">
        <v>43</v>
      </c>
      <c r="O542" s="63"/>
      <c r="P542" s="196">
        <f>O542*H542</f>
        <v>0</v>
      </c>
      <c r="Q542" s="196">
        <v>0.018</v>
      </c>
      <c r="R542" s="196">
        <f>Q542*H542</f>
        <v>0.21599999999999997</v>
      </c>
      <c r="S542" s="196">
        <v>0</v>
      </c>
      <c r="T542" s="197">
        <f>S542*H542</f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98" t="s">
        <v>266</v>
      </c>
      <c r="AT542" s="198" t="s">
        <v>151</v>
      </c>
      <c r="AU542" s="198" t="s">
        <v>80</v>
      </c>
      <c r="AY542" s="16" t="s">
        <v>121</v>
      </c>
      <c r="BE542" s="199">
        <f>IF(N542="základní",J542,0)</f>
        <v>0</v>
      </c>
      <c r="BF542" s="199">
        <f>IF(N542="snížená",J542,0)</f>
        <v>0</v>
      </c>
      <c r="BG542" s="199">
        <f>IF(N542="zákl. přenesená",J542,0)</f>
        <v>0</v>
      </c>
      <c r="BH542" s="199">
        <f>IF(N542="sníž. přenesená",J542,0)</f>
        <v>0</v>
      </c>
      <c r="BI542" s="199">
        <f>IF(N542="nulová",J542,0)</f>
        <v>0</v>
      </c>
      <c r="BJ542" s="16" t="s">
        <v>78</v>
      </c>
      <c r="BK542" s="199">
        <f>ROUND(I542*H542,2)</f>
        <v>0</v>
      </c>
      <c r="BL542" s="16" t="s">
        <v>202</v>
      </c>
      <c r="BM542" s="198" t="s">
        <v>768</v>
      </c>
    </row>
    <row r="543" spans="1:47" s="2" customFormat="1" ht="19.2">
      <c r="A543" s="33"/>
      <c r="B543" s="34"/>
      <c r="C543" s="35"/>
      <c r="D543" s="200" t="s">
        <v>130</v>
      </c>
      <c r="E543" s="35"/>
      <c r="F543" s="201" t="s">
        <v>131</v>
      </c>
      <c r="G543" s="35"/>
      <c r="H543" s="35"/>
      <c r="I543" s="110"/>
      <c r="J543" s="35"/>
      <c r="K543" s="35"/>
      <c r="L543" s="38"/>
      <c r="M543" s="202"/>
      <c r="N543" s="203"/>
      <c r="O543" s="63"/>
      <c r="P543" s="63"/>
      <c r="Q543" s="63"/>
      <c r="R543" s="63"/>
      <c r="S543" s="63"/>
      <c r="T543" s="64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T543" s="16" t="s">
        <v>130</v>
      </c>
      <c r="AU543" s="16" t="s">
        <v>80</v>
      </c>
    </row>
    <row r="544" spans="2:51" s="13" customFormat="1" ht="10.2">
      <c r="B544" s="204"/>
      <c r="C544" s="205"/>
      <c r="D544" s="200" t="s">
        <v>132</v>
      </c>
      <c r="E544" s="206" t="s">
        <v>19</v>
      </c>
      <c r="F544" s="207" t="s">
        <v>187</v>
      </c>
      <c r="G544" s="205"/>
      <c r="H544" s="208">
        <v>12</v>
      </c>
      <c r="I544" s="209"/>
      <c r="J544" s="205"/>
      <c r="K544" s="205"/>
      <c r="L544" s="210"/>
      <c r="M544" s="211"/>
      <c r="N544" s="212"/>
      <c r="O544" s="212"/>
      <c r="P544" s="212"/>
      <c r="Q544" s="212"/>
      <c r="R544" s="212"/>
      <c r="S544" s="212"/>
      <c r="T544" s="213"/>
      <c r="AT544" s="214" t="s">
        <v>132</v>
      </c>
      <c r="AU544" s="214" t="s">
        <v>80</v>
      </c>
      <c r="AV544" s="13" t="s">
        <v>80</v>
      </c>
      <c r="AW544" s="13" t="s">
        <v>33</v>
      </c>
      <c r="AX544" s="13" t="s">
        <v>78</v>
      </c>
      <c r="AY544" s="214" t="s">
        <v>121</v>
      </c>
    </row>
    <row r="545" spans="1:65" s="2" customFormat="1" ht="16.5" customHeight="1">
      <c r="A545" s="33"/>
      <c r="B545" s="34"/>
      <c r="C545" s="215" t="s">
        <v>769</v>
      </c>
      <c r="D545" s="215" t="s">
        <v>151</v>
      </c>
      <c r="E545" s="216" t="s">
        <v>770</v>
      </c>
      <c r="F545" s="217" t="s">
        <v>771</v>
      </c>
      <c r="G545" s="218" t="s">
        <v>162</v>
      </c>
      <c r="H545" s="219">
        <v>1</v>
      </c>
      <c r="I545" s="220"/>
      <c r="J545" s="221">
        <f>ROUND(I545*H545,2)</f>
        <v>0</v>
      </c>
      <c r="K545" s="217" t="s">
        <v>127</v>
      </c>
      <c r="L545" s="222"/>
      <c r="M545" s="223" t="s">
        <v>19</v>
      </c>
      <c r="N545" s="224" t="s">
        <v>43</v>
      </c>
      <c r="O545" s="63"/>
      <c r="P545" s="196">
        <f>O545*H545</f>
        <v>0</v>
      </c>
      <c r="Q545" s="196">
        <v>0.016</v>
      </c>
      <c r="R545" s="196">
        <f>Q545*H545</f>
        <v>0.016</v>
      </c>
      <c r="S545" s="196">
        <v>0</v>
      </c>
      <c r="T545" s="197">
        <f>S545*H545</f>
        <v>0</v>
      </c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R545" s="198" t="s">
        <v>266</v>
      </c>
      <c r="AT545" s="198" t="s">
        <v>151</v>
      </c>
      <c r="AU545" s="198" t="s">
        <v>80</v>
      </c>
      <c r="AY545" s="16" t="s">
        <v>121</v>
      </c>
      <c r="BE545" s="199">
        <f>IF(N545="základní",J545,0)</f>
        <v>0</v>
      </c>
      <c r="BF545" s="199">
        <f>IF(N545="snížená",J545,0)</f>
        <v>0</v>
      </c>
      <c r="BG545" s="199">
        <f>IF(N545="zákl. přenesená",J545,0)</f>
        <v>0</v>
      </c>
      <c r="BH545" s="199">
        <f>IF(N545="sníž. přenesená",J545,0)</f>
        <v>0</v>
      </c>
      <c r="BI545" s="199">
        <f>IF(N545="nulová",J545,0)</f>
        <v>0</v>
      </c>
      <c r="BJ545" s="16" t="s">
        <v>78</v>
      </c>
      <c r="BK545" s="199">
        <f>ROUND(I545*H545,2)</f>
        <v>0</v>
      </c>
      <c r="BL545" s="16" t="s">
        <v>202</v>
      </c>
      <c r="BM545" s="198" t="s">
        <v>772</v>
      </c>
    </row>
    <row r="546" spans="1:47" s="2" customFormat="1" ht="19.2">
      <c r="A546" s="33"/>
      <c r="B546" s="34"/>
      <c r="C546" s="35"/>
      <c r="D546" s="200" t="s">
        <v>130</v>
      </c>
      <c r="E546" s="35"/>
      <c r="F546" s="201" t="s">
        <v>131</v>
      </c>
      <c r="G546" s="35"/>
      <c r="H546" s="35"/>
      <c r="I546" s="110"/>
      <c r="J546" s="35"/>
      <c r="K546" s="35"/>
      <c r="L546" s="38"/>
      <c r="M546" s="202"/>
      <c r="N546" s="203"/>
      <c r="O546" s="63"/>
      <c r="P546" s="63"/>
      <c r="Q546" s="63"/>
      <c r="R546" s="63"/>
      <c r="S546" s="63"/>
      <c r="T546" s="64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T546" s="16" t="s">
        <v>130</v>
      </c>
      <c r="AU546" s="16" t="s">
        <v>80</v>
      </c>
    </row>
    <row r="547" spans="2:51" s="13" customFormat="1" ht="10.2">
      <c r="B547" s="204"/>
      <c r="C547" s="205"/>
      <c r="D547" s="200" t="s">
        <v>132</v>
      </c>
      <c r="E547" s="206" t="s">
        <v>19</v>
      </c>
      <c r="F547" s="207" t="s">
        <v>78</v>
      </c>
      <c r="G547" s="205"/>
      <c r="H547" s="208">
        <v>1</v>
      </c>
      <c r="I547" s="209"/>
      <c r="J547" s="205"/>
      <c r="K547" s="205"/>
      <c r="L547" s="210"/>
      <c r="M547" s="211"/>
      <c r="N547" s="212"/>
      <c r="O547" s="212"/>
      <c r="P547" s="212"/>
      <c r="Q547" s="212"/>
      <c r="R547" s="212"/>
      <c r="S547" s="212"/>
      <c r="T547" s="213"/>
      <c r="AT547" s="214" t="s">
        <v>132</v>
      </c>
      <c r="AU547" s="214" t="s">
        <v>80</v>
      </c>
      <c r="AV547" s="13" t="s">
        <v>80</v>
      </c>
      <c r="AW547" s="13" t="s">
        <v>33</v>
      </c>
      <c r="AX547" s="13" t="s">
        <v>78</v>
      </c>
      <c r="AY547" s="214" t="s">
        <v>121</v>
      </c>
    </row>
    <row r="548" spans="1:65" s="2" customFormat="1" ht="16.5" customHeight="1">
      <c r="A548" s="33"/>
      <c r="B548" s="34"/>
      <c r="C548" s="215" t="s">
        <v>773</v>
      </c>
      <c r="D548" s="215" t="s">
        <v>151</v>
      </c>
      <c r="E548" s="216" t="s">
        <v>774</v>
      </c>
      <c r="F548" s="217" t="s">
        <v>775</v>
      </c>
      <c r="G548" s="218" t="s">
        <v>162</v>
      </c>
      <c r="H548" s="219">
        <v>13</v>
      </c>
      <c r="I548" s="220"/>
      <c r="J548" s="221">
        <f>ROUND(I548*H548,2)</f>
        <v>0</v>
      </c>
      <c r="K548" s="217" t="s">
        <v>127</v>
      </c>
      <c r="L548" s="222"/>
      <c r="M548" s="223" t="s">
        <v>19</v>
      </c>
      <c r="N548" s="224" t="s">
        <v>43</v>
      </c>
      <c r="O548" s="63"/>
      <c r="P548" s="196">
        <f>O548*H548</f>
        <v>0</v>
      </c>
      <c r="Q548" s="196">
        <v>0.0005</v>
      </c>
      <c r="R548" s="196">
        <f>Q548*H548</f>
        <v>0.006500000000000001</v>
      </c>
      <c r="S548" s="196">
        <v>0</v>
      </c>
      <c r="T548" s="197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98" t="s">
        <v>266</v>
      </c>
      <c r="AT548" s="198" t="s">
        <v>151</v>
      </c>
      <c r="AU548" s="198" t="s">
        <v>80</v>
      </c>
      <c r="AY548" s="16" t="s">
        <v>121</v>
      </c>
      <c r="BE548" s="199">
        <f>IF(N548="základní",J548,0)</f>
        <v>0</v>
      </c>
      <c r="BF548" s="199">
        <f>IF(N548="snížená",J548,0)</f>
        <v>0</v>
      </c>
      <c r="BG548" s="199">
        <f>IF(N548="zákl. přenesená",J548,0)</f>
        <v>0</v>
      </c>
      <c r="BH548" s="199">
        <f>IF(N548="sníž. přenesená",J548,0)</f>
        <v>0</v>
      </c>
      <c r="BI548" s="199">
        <f>IF(N548="nulová",J548,0)</f>
        <v>0</v>
      </c>
      <c r="BJ548" s="16" t="s">
        <v>78</v>
      </c>
      <c r="BK548" s="199">
        <f>ROUND(I548*H548,2)</f>
        <v>0</v>
      </c>
      <c r="BL548" s="16" t="s">
        <v>202</v>
      </c>
      <c r="BM548" s="198" t="s">
        <v>776</v>
      </c>
    </row>
    <row r="549" spans="1:47" s="2" customFormat="1" ht="19.2">
      <c r="A549" s="33"/>
      <c r="B549" s="34"/>
      <c r="C549" s="35"/>
      <c r="D549" s="200" t="s">
        <v>130</v>
      </c>
      <c r="E549" s="35"/>
      <c r="F549" s="201" t="s">
        <v>131</v>
      </c>
      <c r="G549" s="35"/>
      <c r="H549" s="35"/>
      <c r="I549" s="110"/>
      <c r="J549" s="35"/>
      <c r="K549" s="35"/>
      <c r="L549" s="38"/>
      <c r="M549" s="202"/>
      <c r="N549" s="203"/>
      <c r="O549" s="63"/>
      <c r="P549" s="63"/>
      <c r="Q549" s="63"/>
      <c r="R549" s="63"/>
      <c r="S549" s="63"/>
      <c r="T549" s="64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T549" s="16" t="s">
        <v>130</v>
      </c>
      <c r="AU549" s="16" t="s">
        <v>80</v>
      </c>
    </row>
    <row r="550" spans="2:51" s="13" customFormat="1" ht="10.2">
      <c r="B550" s="204"/>
      <c r="C550" s="205"/>
      <c r="D550" s="200" t="s">
        <v>132</v>
      </c>
      <c r="E550" s="206" t="s">
        <v>19</v>
      </c>
      <c r="F550" s="207" t="s">
        <v>598</v>
      </c>
      <c r="G550" s="205"/>
      <c r="H550" s="208">
        <v>13</v>
      </c>
      <c r="I550" s="209"/>
      <c r="J550" s="205"/>
      <c r="K550" s="205"/>
      <c r="L550" s="210"/>
      <c r="M550" s="211"/>
      <c r="N550" s="212"/>
      <c r="O550" s="212"/>
      <c r="P550" s="212"/>
      <c r="Q550" s="212"/>
      <c r="R550" s="212"/>
      <c r="S550" s="212"/>
      <c r="T550" s="213"/>
      <c r="AT550" s="214" t="s">
        <v>132</v>
      </c>
      <c r="AU550" s="214" t="s">
        <v>80</v>
      </c>
      <c r="AV550" s="13" t="s">
        <v>80</v>
      </c>
      <c r="AW550" s="13" t="s">
        <v>33</v>
      </c>
      <c r="AX550" s="13" t="s">
        <v>78</v>
      </c>
      <c r="AY550" s="214" t="s">
        <v>121</v>
      </c>
    </row>
    <row r="551" spans="1:65" s="2" customFormat="1" ht="21.75" customHeight="1">
      <c r="A551" s="33"/>
      <c r="B551" s="34"/>
      <c r="C551" s="187" t="s">
        <v>777</v>
      </c>
      <c r="D551" s="187" t="s">
        <v>123</v>
      </c>
      <c r="E551" s="188" t="s">
        <v>778</v>
      </c>
      <c r="F551" s="189" t="s">
        <v>779</v>
      </c>
      <c r="G551" s="190" t="s">
        <v>154</v>
      </c>
      <c r="H551" s="191">
        <v>0.239</v>
      </c>
      <c r="I551" s="192"/>
      <c r="J551" s="193">
        <f>ROUND(I551*H551,2)</f>
        <v>0</v>
      </c>
      <c r="K551" s="189" t="s">
        <v>127</v>
      </c>
      <c r="L551" s="38"/>
      <c r="M551" s="194" t="s">
        <v>19</v>
      </c>
      <c r="N551" s="195" t="s">
        <v>43</v>
      </c>
      <c r="O551" s="63"/>
      <c r="P551" s="196">
        <f>O551*H551</f>
        <v>0</v>
      </c>
      <c r="Q551" s="196">
        <v>0</v>
      </c>
      <c r="R551" s="196">
        <f>Q551*H551</f>
        <v>0</v>
      </c>
      <c r="S551" s="196">
        <v>0</v>
      </c>
      <c r="T551" s="197">
        <f>S551*H551</f>
        <v>0</v>
      </c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R551" s="198" t="s">
        <v>202</v>
      </c>
      <c r="AT551" s="198" t="s">
        <v>123</v>
      </c>
      <c r="AU551" s="198" t="s">
        <v>80</v>
      </c>
      <c r="AY551" s="16" t="s">
        <v>121</v>
      </c>
      <c r="BE551" s="199">
        <f>IF(N551="základní",J551,0)</f>
        <v>0</v>
      </c>
      <c r="BF551" s="199">
        <f>IF(N551="snížená",J551,0)</f>
        <v>0</v>
      </c>
      <c r="BG551" s="199">
        <f>IF(N551="zákl. přenesená",J551,0)</f>
        <v>0</v>
      </c>
      <c r="BH551" s="199">
        <f>IF(N551="sníž. přenesená",J551,0)</f>
        <v>0</v>
      </c>
      <c r="BI551" s="199">
        <f>IF(N551="nulová",J551,0)</f>
        <v>0</v>
      </c>
      <c r="BJ551" s="16" t="s">
        <v>78</v>
      </c>
      <c r="BK551" s="199">
        <f>ROUND(I551*H551,2)</f>
        <v>0</v>
      </c>
      <c r="BL551" s="16" t="s">
        <v>202</v>
      </c>
      <c r="BM551" s="198" t="s">
        <v>780</v>
      </c>
    </row>
    <row r="552" spans="1:47" s="2" customFormat="1" ht="19.2">
      <c r="A552" s="33"/>
      <c r="B552" s="34"/>
      <c r="C552" s="35"/>
      <c r="D552" s="200" t="s">
        <v>130</v>
      </c>
      <c r="E552" s="35"/>
      <c r="F552" s="201" t="s">
        <v>131</v>
      </c>
      <c r="G552" s="35"/>
      <c r="H552" s="35"/>
      <c r="I552" s="110"/>
      <c r="J552" s="35"/>
      <c r="K552" s="35"/>
      <c r="L552" s="38"/>
      <c r="M552" s="202"/>
      <c r="N552" s="203"/>
      <c r="O552" s="63"/>
      <c r="P552" s="63"/>
      <c r="Q552" s="63"/>
      <c r="R552" s="63"/>
      <c r="S552" s="63"/>
      <c r="T552" s="64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T552" s="16" t="s">
        <v>130</v>
      </c>
      <c r="AU552" s="16" t="s">
        <v>80</v>
      </c>
    </row>
    <row r="553" spans="2:51" s="13" customFormat="1" ht="10.2">
      <c r="B553" s="204"/>
      <c r="C553" s="205"/>
      <c r="D553" s="200" t="s">
        <v>132</v>
      </c>
      <c r="E553" s="206" t="s">
        <v>19</v>
      </c>
      <c r="F553" s="207" t="s">
        <v>781</v>
      </c>
      <c r="G553" s="205"/>
      <c r="H553" s="208">
        <v>0.239</v>
      </c>
      <c r="I553" s="209"/>
      <c r="J553" s="205"/>
      <c r="K553" s="205"/>
      <c r="L553" s="210"/>
      <c r="M553" s="211"/>
      <c r="N553" s="212"/>
      <c r="O553" s="212"/>
      <c r="P553" s="212"/>
      <c r="Q553" s="212"/>
      <c r="R553" s="212"/>
      <c r="S553" s="212"/>
      <c r="T553" s="213"/>
      <c r="AT553" s="214" t="s">
        <v>132</v>
      </c>
      <c r="AU553" s="214" t="s">
        <v>80</v>
      </c>
      <c r="AV553" s="13" t="s">
        <v>80</v>
      </c>
      <c r="AW553" s="13" t="s">
        <v>33</v>
      </c>
      <c r="AX553" s="13" t="s">
        <v>78</v>
      </c>
      <c r="AY553" s="214" t="s">
        <v>121</v>
      </c>
    </row>
    <row r="554" spans="2:63" s="12" customFormat="1" ht="22.8" customHeight="1">
      <c r="B554" s="171"/>
      <c r="C554" s="172"/>
      <c r="D554" s="173" t="s">
        <v>71</v>
      </c>
      <c r="E554" s="185" t="s">
        <v>782</v>
      </c>
      <c r="F554" s="185" t="s">
        <v>783</v>
      </c>
      <c r="G554" s="172"/>
      <c r="H554" s="172"/>
      <c r="I554" s="175"/>
      <c r="J554" s="186">
        <f>BK554</f>
        <v>0</v>
      </c>
      <c r="K554" s="172"/>
      <c r="L554" s="177"/>
      <c r="M554" s="178"/>
      <c r="N554" s="179"/>
      <c r="O554" s="179"/>
      <c r="P554" s="180">
        <f>SUM(P555:P575)</f>
        <v>0</v>
      </c>
      <c r="Q554" s="179"/>
      <c r="R554" s="180">
        <f>SUM(R555:R575)</f>
        <v>0.020269999999999996</v>
      </c>
      <c r="S554" s="179"/>
      <c r="T554" s="181">
        <f>SUM(T555:T575)</f>
        <v>0</v>
      </c>
      <c r="AR554" s="182" t="s">
        <v>80</v>
      </c>
      <c r="AT554" s="183" t="s">
        <v>71</v>
      </c>
      <c r="AU554" s="183" t="s">
        <v>78</v>
      </c>
      <c r="AY554" s="182" t="s">
        <v>121</v>
      </c>
      <c r="BK554" s="184">
        <f>SUM(BK555:BK575)</f>
        <v>0</v>
      </c>
    </row>
    <row r="555" spans="1:65" s="2" customFormat="1" ht="21.75" customHeight="1">
      <c r="A555" s="33"/>
      <c r="B555" s="34"/>
      <c r="C555" s="187" t="s">
        <v>784</v>
      </c>
      <c r="D555" s="187" t="s">
        <v>123</v>
      </c>
      <c r="E555" s="188" t="s">
        <v>785</v>
      </c>
      <c r="F555" s="189" t="s">
        <v>786</v>
      </c>
      <c r="G555" s="190" t="s">
        <v>162</v>
      </c>
      <c r="H555" s="191">
        <v>11</v>
      </c>
      <c r="I555" s="192"/>
      <c r="J555" s="193">
        <f>ROUND(I555*H555,2)</f>
        <v>0</v>
      </c>
      <c r="K555" s="189" t="s">
        <v>127</v>
      </c>
      <c r="L555" s="38"/>
      <c r="M555" s="194" t="s">
        <v>19</v>
      </c>
      <c r="N555" s="195" t="s">
        <v>43</v>
      </c>
      <c r="O555" s="63"/>
      <c r="P555" s="196">
        <f>O555*H555</f>
        <v>0</v>
      </c>
      <c r="Q555" s="196">
        <v>0.00025</v>
      </c>
      <c r="R555" s="196">
        <f>Q555*H555</f>
        <v>0.00275</v>
      </c>
      <c r="S555" s="196">
        <v>0</v>
      </c>
      <c r="T555" s="197">
        <f>S555*H555</f>
        <v>0</v>
      </c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R555" s="198" t="s">
        <v>202</v>
      </c>
      <c r="AT555" s="198" t="s">
        <v>123</v>
      </c>
      <c r="AU555" s="198" t="s">
        <v>80</v>
      </c>
      <c r="AY555" s="16" t="s">
        <v>121</v>
      </c>
      <c r="BE555" s="199">
        <f>IF(N555="základní",J555,0)</f>
        <v>0</v>
      </c>
      <c r="BF555" s="199">
        <f>IF(N555="snížená",J555,0)</f>
        <v>0</v>
      </c>
      <c r="BG555" s="199">
        <f>IF(N555="zákl. přenesená",J555,0)</f>
        <v>0</v>
      </c>
      <c r="BH555" s="199">
        <f>IF(N555="sníž. přenesená",J555,0)</f>
        <v>0</v>
      </c>
      <c r="BI555" s="199">
        <f>IF(N555="nulová",J555,0)</f>
        <v>0</v>
      </c>
      <c r="BJ555" s="16" t="s">
        <v>78</v>
      </c>
      <c r="BK555" s="199">
        <f>ROUND(I555*H555,2)</f>
        <v>0</v>
      </c>
      <c r="BL555" s="16" t="s">
        <v>202</v>
      </c>
      <c r="BM555" s="198" t="s">
        <v>787</v>
      </c>
    </row>
    <row r="556" spans="1:47" s="2" customFormat="1" ht="19.2">
      <c r="A556" s="33"/>
      <c r="B556" s="34"/>
      <c r="C556" s="35"/>
      <c r="D556" s="200" t="s">
        <v>130</v>
      </c>
      <c r="E556" s="35"/>
      <c r="F556" s="201" t="s">
        <v>131</v>
      </c>
      <c r="G556" s="35"/>
      <c r="H556" s="35"/>
      <c r="I556" s="110"/>
      <c r="J556" s="35"/>
      <c r="K556" s="35"/>
      <c r="L556" s="38"/>
      <c r="M556" s="202"/>
      <c r="N556" s="203"/>
      <c r="O556" s="63"/>
      <c r="P556" s="63"/>
      <c r="Q556" s="63"/>
      <c r="R556" s="63"/>
      <c r="S556" s="63"/>
      <c r="T556" s="64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T556" s="16" t="s">
        <v>130</v>
      </c>
      <c r="AU556" s="16" t="s">
        <v>80</v>
      </c>
    </row>
    <row r="557" spans="2:51" s="13" customFormat="1" ht="10.2">
      <c r="B557" s="204"/>
      <c r="C557" s="205"/>
      <c r="D557" s="200" t="s">
        <v>132</v>
      </c>
      <c r="E557" s="206" t="s">
        <v>19</v>
      </c>
      <c r="F557" s="207" t="s">
        <v>182</v>
      </c>
      <c r="G557" s="205"/>
      <c r="H557" s="208">
        <v>11</v>
      </c>
      <c r="I557" s="209"/>
      <c r="J557" s="205"/>
      <c r="K557" s="205"/>
      <c r="L557" s="210"/>
      <c r="M557" s="211"/>
      <c r="N557" s="212"/>
      <c r="O557" s="212"/>
      <c r="P557" s="212"/>
      <c r="Q557" s="212"/>
      <c r="R557" s="212"/>
      <c r="S557" s="212"/>
      <c r="T557" s="213"/>
      <c r="AT557" s="214" t="s">
        <v>132</v>
      </c>
      <c r="AU557" s="214" t="s">
        <v>80</v>
      </c>
      <c r="AV557" s="13" t="s">
        <v>80</v>
      </c>
      <c r="AW557" s="13" t="s">
        <v>33</v>
      </c>
      <c r="AX557" s="13" t="s">
        <v>78</v>
      </c>
      <c r="AY557" s="214" t="s">
        <v>121</v>
      </c>
    </row>
    <row r="558" spans="1:65" s="2" customFormat="1" ht="21.75" customHeight="1">
      <c r="A558" s="33"/>
      <c r="B558" s="34"/>
      <c r="C558" s="187" t="s">
        <v>788</v>
      </c>
      <c r="D558" s="187" t="s">
        <v>123</v>
      </c>
      <c r="E558" s="188" t="s">
        <v>789</v>
      </c>
      <c r="F558" s="189" t="s">
        <v>790</v>
      </c>
      <c r="G558" s="190" t="s">
        <v>162</v>
      </c>
      <c r="H558" s="191">
        <v>10</v>
      </c>
      <c r="I558" s="192"/>
      <c r="J558" s="193">
        <f>ROUND(I558*H558,2)</f>
        <v>0</v>
      </c>
      <c r="K558" s="189" t="s">
        <v>127</v>
      </c>
      <c r="L558" s="38"/>
      <c r="M558" s="194" t="s">
        <v>19</v>
      </c>
      <c r="N558" s="195" t="s">
        <v>43</v>
      </c>
      <c r="O558" s="63"/>
      <c r="P558" s="196">
        <f>O558*H558</f>
        <v>0</v>
      </c>
      <c r="Q558" s="196">
        <v>0.00027</v>
      </c>
      <c r="R558" s="196">
        <f>Q558*H558</f>
        <v>0.0027</v>
      </c>
      <c r="S558" s="196">
        <v>0</v>
      </c>
      <c r="T558" s="197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98" t="s">
        <v>202</v>
      </c>
      <c r="AT558" s="198" t="s">
        <v>123</v>
      </c>
      <c r="AU558" s="198" t="s">
        <v>80</v>
      </c>
      <c r="AY558" s="16" t="s">
        <v>121</v>
      </c>
      <c r="BE558" s="199">
        <f>IF(N558="základní",J558,0)</f>
        <v>0</v>
      </c>
      <c r="BF558" s="199">
        <f>IF(N558="snížená",J558,0)</f>
        <v>0</v>
      </c>
      <c r="BG558" s="199">
        <f>IF(N558="zákl. přenesená",J558,0)</f>
        <v>0</v>
      </c>
      <c r="BH558" s="199">
        <f>IF(N558="sníž. přenesená",J558,0)</f>
        <v>0</v>
      </c>
      <c r="BI558" s="199">
        <f>IF(N558="nulová",J558,0)</f>
        <v>0</v>
      </c>
      <c r="BJ558" s="16" t="s">
        <v>78</v>
      </c>
      <c r="BK558" s="199">
        <f>ROUND(I558*H558,2)</f>
        <v>0</v>
      </c>
      <c r="BL558" s="16" t="s">
        <v>202</v>
      </c>
      <c r="BM558" s="198" t="s">
        <v>791</v>
      </c>
    </row>
    <row r="559" spans="1:47" s="2" customFormat="1" ht="19.2">
      <c r="A559" s="33"/>
      <c r="B559" s="34"/>
      <c r="C559" s="35"/>
      <c r="D559" s="200" t="s">
        <v>130</v>
      </c>
      <c r="E559" s="35"/>
      <c r="F559" s="201" t="s">
        <v>131</v>
      </c>
      <c r="G559" s="35"/>
      <c r="H559" s="35"/>
      <c r="I559" s="110"/>
      <c r="J559" s="35"/>
      <c r="K559" s="35"/>
      <c r="L559" s="38"/>
      <c r="M559" s="202"/>
      <c r="N559" s="203"/>
      <c r="O559" s="63"/>
      <c r="P559" s="63"/>
      <c r="Q559" s="63"/>
      <c r="R559" s="63"/>
      <c r="S559" s="63"/>
      <c r="T559" s="64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T559" s="16" t="s">
        <v>130</v>
      </c>
      <c r="AU559" s="16" t="s">
        <v>80</v>
      </c>
    </row>
    <row r="560" spans="2:51" s="13" customFormat="1" ht="10.2">
      <c r="B560" s="204"/>
      <c r="C560" s="205"/>
      <c r="D560" s="200" t="s">
        <v>132</v>
      </c>
      <c r="E560" s="206" t="s">
        <v>19</v>
      </c>
      <c r="F560" s="207" t="s">
        <v>177</v>
      </c>
      <c r="G560" s="205"/>
      <c r="H560" s="208">
        <v>10</v>
      </c>
      <c r="I560" s="209"/>
      <c r="J560" s="205"/>
      <c r="K560" s="205"/>
      <c r="L560" s="210"/>
      <c r="M560" s="211"/>
      <c r="N560" s="212"/>
      <c r="O560" s="212"/>
      <c r="P560" s="212"/>
      <c r="Q560" s="212"/>
      <c r="R560" s="212"/>
      <c r="S560" s="212"/>
      <c r="T560" s="213"/>
      <c r="AT560" s="214" t="s">
        <v>132</v>
      </c>
      <c r="AU560" s="214" t="s">
        <v>80</v>
      </c>
      <c r="AV560" s="13" t="s">
        <v>80</v>
      </c>
      <c r="AW560" s="13" t="s">
        <v>33</v>
      </c>
      <c r="AX560" s="13" t="s">
        <v>78</v>
      </c>
      <c r="AY560" s="214" t="s">
        <v>121</v>
      </c>
    </row>
    <row r="561" spans="1:65" s="2" customFormat="1" ht="21.75" customHeight="1">
      <c r="A561" s="33"/>
      <c r="B561" s="34"/>
      <c r="C561" s="187" t="s">
        <v>792</v>
      </c>
      <c r="D561" s="187" t="s">
        <v>123</v>
      </c>
      <c r="E561" s="188" t="s">
        <v>793</v>
      </c>
      <c r="F561" s="189" t="s">
        <v>794</v>
      </c>
      <c r="G561" s="190" t="s">
        <v>162</v>
      </c>
      <c r="H561" s="191">
        <v>7</v>
      </c>
      <c r="I561" s="192"/>
      <c r="J561" s="193">
        <f>ROUND(I561*H561,2)</f>
        <v>0</v>
      </c>
      <c r="K561" s="189" t="s">
        <v>127</v>
      </c>
      <c r="L561" s="38"/>
      <c r="M561" s="194" t="s">
        <v>19</v>
      </c>
      <c r="N561" s="195" t="s">
        <v>43</v>
      </c>
      <c r="O561" s="63"/>
      <c r="P561" s="196">
        <f>O561*H561</f>
        <v>0</v>
      </c>
      <c r="Q561" s="196">
        <v>0.00033</v>
      </c>
      <c r="R561" s="196">
        <f>Q561*H561</f>
        <v>0.00231</v>
      </c>
      <c r="S561" s="196">
        <v>0</v>
      </c>
      <c r="T561" s="197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198" t="s">
        <v>202</v>
      </c>
      <c r="AT561" s="198" t="s">
        <v>123</v>
      </c>
      <c r="AU561" s="198" t="s">
        <v>80</v>
      </c>
      <c r="AY561" s="16" t="s">
        <v>121</v>
      </c>
      <c r="BE561" s="199">
        <f>IF(N561="základní",J561,0)</f>
        <v>0</v>
      </c>
      <c r="BF561" s="199">
        <f>IF(N561="snížená",J561,0)</f>
        <v>0</v>
      </c>
      <c r="BG561" s="199">
        <f>IF(N561="zákl. přenesená",J561,0)</f>
        <v>0</v>
      </c>
      <c r="BH561" s="199">
        <f>IF(N561="sníž. přenesená",J561,0)</f>
        <v>0</v>
      </c>
      <c r="BI561" s="199">
        <f>IF(N561="nulová",J561,0)</f>
        <v>0</v>
      </c>
      <c r="BJ561" s="16" t="s">
        <v>78</v>
      </c>
      <c r="BK561" s="199">
        <f>ROUND(I561*H561,2)</f>
        <v>0</v>
      </c>
      <c r="BL561" s="16" t="s">
        <v>202</v>
      </c>
      <c r="BM561" s="198" t="s">
        <v>795</v>
      </c>
    </row>
    <row r="562" spans="1:47" s="2" customFormat="1" ht="19.2">
      <c r="A562" s="33"/>
      <c r="B562" s="34"/>
      <c r="C562" s="35"/>
      <c r="D562" s="200" t="s">
        <v>130</v>
      </c>
      <c r="E562" s="35"/>
      <c r="F562" s="201" t="s">
        <v>131</v>
      </c>
      <c r="G562" s="35"/>
      <c r="H562" s="35"/>
      <c r="I562" s="110"/>
      <c r="J562" s="35"/>
      <c r="K562" s="35"/>
      <c r="L562" s="38"/>
      <c r="M562" s="202"/>
      <c r="N562" s="203"/>
      <c r="O562" s="63"/>
      <c r="P562" s="63"/>
      <c r="Q562" s="63"/>
      <c r="R562" s="63"/>
      <c r="S562" s="63"/>
      <c r="T562" s="64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T562" s="16" t="s">
        <v>130</v>
      </c>
      <c r="AU562" s="16" t="s">
        <v>80</v>
      </c>
    </row>
    <row r="563" spans="2:51" s="13" customFormat="1" ht="10.2">
      <c r="B563" s="204"/>
      <c r="C563" s="205"/>
      <c r="D563" s="200" t="s">
        <v>132</v>
      </c>
      <c r="E563" s="206" t="s">
        <v>19</v>
      </c>
      <c r="F563" s="207" t="s">
        <v>583</v>
      </c>
      <c r="G563" s="205"/>
      <c r="H563" s="208">
        <v>7</v>
      </c>
      <c r="I563" s="209"/>
      <c r="J563" s="205"/>
      <c r="K563" s="205"/>
      <c r="L563" s="210"/>
      <c r="M563" s="211"/>
      <c r="N563" s="212"/>
      <c r="O563" s="212"/>
      <c r="P563" s="212"/>
      <c r="Q563" s="212"/>
      <c r="R563" s="212"/>
      <c r="S563" s="212"/>
      <c r="T563" s="213"/>
      <c r="AT563" s="214" t="s">
        <v>132</v>
      </c>
      <c r="AU563" s="214" t="s">
        <v>80</v>
      </c>
      <c r="AV563" s="13" t="s">
        <v>80</v>
      </c>
      <c r="AW563" s="13" t="s">
        <v>33</v>
      </c>
      <c r="AX563" s="13" t="s">
        <v>78</v>
      </c>
      <c r="AY563" s="214" t="s">
        <v>121</v>
      </c>
    </row>
    <row r="564" spans="1:65" s="2" customFormat="1" ht="21.75" customHeight="1">
      <c r="A564" s="33"/>
      <c r="B564" s="34"/>
      <c r="C564" s="187" t="s">
        <v>796</v>
      </c>
      <c r="D564" s="187" t="s">
        <v>123</v>
      </c>
      <c r="E564" s="188" t="s">
        <v>797</v>
      </c>
      <c r="F564" s="189" t="s">
        <v>798</v>
      </c>
      <c r="G564" s="190" t="s">
        <v>162</v>
      </c>
      <c r="H564" s="191">
        <v>9</v>
      </c>
      <c r="I564" s="192"/>
      <c r="J564" s="193">
        <f>ROUND(I564*H564,2)</f>
        <v>0</v>
      </c>
      <c r="K564" s="189" t="s">
        <v>127</v>
      </c>
      <c r="L564" s="38"/>
      <c r="M564" s="194" t="s">
        <v>19</v>
      </c>
      <c r="N564" s="195" t="s">
        <v>43</v>
      </c>
      <c r="O564" s="63"/>
      <c r="P564" s="196">
        <f>O564*H564</f>
        <v>0</v>
      </c>
      <c r="Q564" s="196">
        <v>0.00039</v>
      </c>
      <c r="R564" s="196">
        <f>Q564*H564</f>
        <v>0.00351</v>
      </c>
      <c r="S564" s="196">
        <v>0</v>
      </c>
      <c r="T564" s="197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98" t="s">
        <v>202</v>
      </c>
      <c r="AT564" s="198" t="s">
        <v>123</v>
      </c>
      <c r="AU564" s="198" t="s">
        <v>80</v>
      </c>
      <c r="AY564" s="16" t="s">
        <v>121</v>
      </c>
      <c r="BE564" s="199">
        <f>IF(N564="základní",J564,0)</f>
        <v>0</v>
      </c>
      <c r="BF564" s="199">
        <f>IF(N564="snížená",J564,0)</f>
        <v>0</v>
      </c>
      <c r="BG564" s="199">
        <f>IF(N564="zákl. přenesená",J564,0)</f>
        <v>0</v>
      </c>
      <c r="BH564" s="199">
        <f>IF(N564="sníž. přenesená",J564,0)</f>
        <v>0</v>
      </c>
      <c r="BI564" s="199">
        <f>IF(N564="nulová",J564,0)</f>
        <v>0</v>
      </c>
      <c r="BJ564" s="16" t="s">
        <v>78</v>
      </c>
      <c r="BK564" s="199">
        <f>ROUND(I564*H564,2)</f>
        <v>0</v>
      </c>
      <c r="BL564" s="16" t="s">
        <v>202</v>
      </c>
      <c r="BM564" s="198" t="s">
        <v>799</v>
      </c>
    </row>
    <row r="565" spans="1:47" s="2" customFormat="1" ht="19.2">
      <c r="A565" s="33"/>
      <c r="B565" s="34"/>
      <c r="C565" s="35"/>
      <c r="D565" s="200" t="s">
        <v>130</v>
      </c>
      <c r="E565" s="35"/>
      <c r="F565" s="201" t="s">
        <v>131</v>
      </c>
      <c r="G565" s="35"/>
      <c r="H565" s="35"/>
      <c r="I565" s="110"/>
      <c r="J565" s="35"/>
      <c r="K565" s="35"/>
      <c r="L565" s="38"/>
      <c r="M565" s="202"/>
      <c r="N565" s="203"/>
      <c r="O565" s="63"/>
      <c r="P565" s="63"/>
      <c r="Q565" s="63"/>
      <c r="R565" s="63"/>
      <c r="S565" s="63"/>
      <c r="T565" s="64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T565" s="16" t="s">
        <v>130</v>
      </c>
      <c r="AU565" s="16" t="s">
        <v>80</v>
      </c>
    </row>
    <row r="566" spans="2:51" s="13" customFormat="1" ht="10.2">
      <c r="B566" s="204"/>
      <c r="C566" s="205"/>
      <c r="D566" s="200" t="s">
        <v>132</v>
      </c>
      <c r="E566" s="206" t="s">
        <v>19</v>
      </c>
      <c r="F566" s="207" t="s">
        <v>170</v>
      </c>
      <c r="G566" s="205"/>
      <c r="H566" s="208">
        <v>9</v>
      </c>
      <c r="I566" s="209"/>
      <c r="J566" s="205"/>
      <c r="K566" s="205"/>
      <c r="L566" s="210"/>
      <c r="M566" s="211"/>
      <c r="N566" s="212"/>
      <c r="O566" s="212"/>
      <c r="P566" s="212"/>
      <c r="Q566" s="212"/>
      <c r="R566" s="212"/>
      <c r="S566" s="212"/>
      <c r="T566" s="213"/>
      <c r="AT566" s="214" t="s">
        <v>132</v>
      </c>
      <c r="AU566" s="214" t="s">
        <v>80</v>
      </c>
      <c r="AV566" s="13" t="s">
        <v>80</v>
      </c>
      <c r="AW566" s="13" t="s">
        <v>33</v>
      </c>
      <c r="AX566" s="13" t="s">
        <v>78</v>
      </c>
      <c r="AY566" s="214" t="s">
        <v>121</v>
      </c>
    </row>
    <row r="567" spans="1:65" s="2" customFormat="1" ht="16.5" customHeight="1">
      <c r="A567" s="33"/>
      <c r="B567" s="34"/>
      <c r="C567" s="187" t="s">
        <v>800</v>
      </c>
      <c r="D567" s="187" t="s">
        <v>123</v>
      </c>
      <c r="E567" s="188" t="s">
        <v>801</v>
      </c>
      <c r="F567" s="189" t="s">
        <v>802</v>
      </c>
      <c r="G567" s="190" t="s">
        <v>162</v>
      </c>
      <c r="H567" s="191">
        <v>1</v>
      </c>
      <c r="I567" s="192"/>
      <c r="J567" s="193">
        <f>ROUND(I567*H567,2)</f>
        <v>0</v>
      </c>
      <c r="K567" s="189" t="s">
        <v>127</v>
      </c>
      <c r="L567" s="38"/>
      <c r="M567" s="194" t="s">
        <v>19</v>
      </c>
      <c r="N567" s="195" t="s">
        <v>43</v>
      </c>
      <c r="O567" s="63"/>
      <c r="P567" s="196">
        <f>O567*H567</f>
        <v>0</v>
      </c>
      <c r="Q567" s="196">
        <v>0.0002</v>
      </c>
      <c r="R567" s="196">
        <f>Q567*H567</f>
        <v>0.0002</v>
      </c>
      <c r="S567" s="196">
        <v>0</v>
      </c>
      <c r="T567" s="197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98" t="s">
        <v>202</v>
      </c>
      <c r="AT567" s="198" t="s">
        <v>123</v>
      </c>
      <c r="AU567" s="198" t="s">
        <v>80</v>
      </c>
      <c r="AY567" s="16" t="s">
        <v>121</v>
      </c>
      <c r="BE567" s="199">
        <f>IF(N567="základní",J567,0)</f>
        <v>0</v>
      </c>
      <c r="BF567" s="199">
        <f>IF(N567="snížená",J567,0)</f>
        <v>0</v>
      </c>
      <c r="BG567" s="199">
        <f>IF(N567="zákl. přenesená",J567,0)</f>
        <v>0</v>
      </c>
      <c r="BH567" s="199">
        <f>IF(N567="sníž. přenesená",J567,0)</f>
        <v>0</v>
      </c>
      <c r="BI567" s="199">
        <f>IF(N567="nulová",J567,0)</f>
        <v>0</v>
      </c>
      <c r="BJ567" s="16" t="s">
        <v>78</v>
      </c>
      <c r="BK567" s="199">
        <f>ROUND(I567*H567,2)</f>
        <v>0</v>
      </c>
      <c r="BL567" s="16" t="s">
        <v>202</v>
      </c>
      <c r="BM567" s="198" t="s">
        <v>803</v>
      </c>
    </row>
    <row r="568" spans="1:47" s="2" customFormat="1" ht="19.2">
      <c r="A568" s="33"/>
      <c r="B568" s="34"/>
      <c r="C568" s="35"/>
      <c r="D568" s="200" t="s">
        <v>130</v>
      </c>
      <c r="E568" s="35"/>
      <c r="F568" s="201" t="s">
        <v>131</v>
      </c>
      <c r="G568" s="35"/>
      <c r="H568" s="35"/>
      <c r="I568" s="110"/>
      <c r="J568" s="35"/>
      <c r="K568" s="35"/>
      <c r="L568" s="38"/>
      <c r="M568" s="202"/>
      <c r="N568" s="203"/>
      <c r="O568" s="63"/>
      <c r="P568" s="63"/>
      <c r="Q568" s="63"/>
      <c r="R568" s="63"/>
      <c r="S568" s="63"/>
      <c r="T568" s="64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T568" s="16" t="s">
        <v>130</v>
      </c>
      <c r="AU568" s="16" t="s">
        <v>80</v>
      </c>
    </row>
    <row r="569" spans="2:51" s="13" customFormat="1" ht="10.2">
      <c r="B569" s="204"/>
      <c r="C569" s="205"/>
      <c r="D569" s="200" t="s">
        <v>132</v>
      </c>
      <c r="E569" s="206" t="s">
        <v>19</v>
      </c>
      <c r="F569" s="207" t="s">
        <v>78</v>
      </c>
      <c r="G569" s="205"/>
      <c r="H569" s="208">
        <v>1</v>
      </c>
      <c r="I569" s="209"/>
      <c r="J569" s="205"/>
      <c r="K569" s="205"/>
      <c r="L569" s="210"/>
      <c r="M569" s="211"/>
      <c r="N569" s="212"/>
      <c r="O569" s="212"/>
      <c r="P569" s="212"/>
      <c r="Q569" s="212"/>
      <c r="R569" s="212"/>
      <c r="S569" s="212"/>
      <c r="T569" s="213"/>
      <c r="AT569" s="214" t="s">
        <v>132</v>
      </c>
      <c r="AU569" s="214" t="s">
        <v>80</v>
      </c>
      <c r="AV569" s="13" t="s">
        <v>80</v>
      </c>
      <c r="AW569" s="13" t="s">
        <v>33</v>
      </c>
      <c r="AX569" s="13" t="s">
        <v>78</v>
      </c>
      <c r="AY569" s="214" t="s">
        <v>121</v>
      </c>
    </row>
    <row r="570" spans="1:65" s="2" customFormat="1" ht="16.5" customHeight="1">
      <c r="A570" s="33"/>
      <c r="B570" s="34"/>
      <c r="C570" s="187" t="s">
        <v>804</v>
      </c>
      <c r="D570" s="187" t="s">
        <v>123</v>
      </c>
      <c r="E570" s="188" t="s">
        <v>805</v>
      </c>
      <c r="F570" s="189" t="s">
        <v>806</v>
      </c>
      <c r="G570" s="190" t="s">
        <v>162</v>
      </c>
      <c r="H570" s="191">
        <v>1</v>
      </c>
      <c r="I570" s="192"/>
      <c r="J570" s="193">
        <f>ROUND(I570*H570,2)</f>
        <v>0</v>
      </c>
      <c r="K570" s="189" t="s">
        <v>127</v>
      </c>
      <c r="L570" s="38"/>
      <c r="M570" s="194" t="s">
        <v>19</v>
      </c>
      <c r="N570" s="195" t="s">
        <v>43</v>
      </c>
      <c r="O570" s="63"/>
      <c r="P570" s="196">
        <f>O570*H570</f>
        <v>0</v>
      </c>
      <c r="Q570" s="196">
        <v>0.0004</v>
      </c>
      <c r="R570" s="196">
        <f>Q570*H570</f>
        <v>0.0004</v>
      </c>
      <c r="S570" s="196">
        <v>0</v>
      </c>
      <c r="T570" s="197">
        <f>S570*H570</f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98" t="s">
        <v>202</v>
      </c>
      <c r="AT570" s="198" t="s">
        <v>123</v>
      </c>
      <c r="AU570" s="198" t="s">
        <v>80</v>
      </c>
      <c r="AY570" s="16" t="s">
        <v>121</v>
      </c>
      <c r="BE570" s="199">
        <f>IF(N570="základní",J570,0)</f>
        <v>0</v>
      </c>
      <c r="BF570" s="199">
        <f>IF(N570="snížená",J570,0)</f>
        <v>0</v>
      </c>
      <c r="BG570" s="199">
        <f>IF(N570="zákl. přenesená",J570,0)</f>
        <v>0</v>
      </c>
      <c r="BH570" s="199">
        <f>IF(N570="sníž. přenesená",J570,0)</f>
        <v>0</v>
      </c>
      <c r="BI570" s="199">
        <f>IF(N570="nulová",J570,0)</f>
        <v>0</v>
      </c>
      <c r="BJ570" s="16" t="s">
        <v>78</v>
      </c>
      <c r="BK570" s="199">
        <f>ROUND(I570*H570,2)</f>
        <v>0</v>
      </c>
      <c r="BL570" s="16" t="s">
        <v>202</v>
      </c>
      <c r="BM570" s="198" t="s">
        <v>807</v>
      </c>
    </row>
    <row r="571" spans="1:47" s="2" customFormat="1" ht="28.8">
      <c r="A571" s="33"/>
      <c r="B571" s="34"/>
      <c r="C571" s="35"/>
      <c r="D571" s="200" t="s">
        <v>130</v>
      </c>
      <c r="E571" s="35"/>
      <c r="F571" s="201" t="s">
        <v>577</v>
      </c>
      <c r="G571" s="35"/>
      <c r="H571" s="35"/>
      <c r="I571" s="110"/>
      <c r="J571" s="35"/>
      <c r="K571" s="35"/>
      <c r="L571" s="38"/>
      <c r="M571" s="202"/>
      <c r="N571" s="203"/>
      <c r="O571" s="63"/>
      <c r="P571" s="63"/>
      <c r="Q571" s="63"/>
      <c r="R571" s="63"/>
      <c r="S571" s="63"/>
      <c r="T571" s="64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T571" s="16" t="s">
        <v>130</v>
      </c>
      <c r="AU571" s="16" t="s">
        <v>80</v>
      </c>
    </row>
    <row r="572" spans="2:51" s="13" customFormat="1" ht="10.2">
      <c r="B572" s="204"/>
      <c r="C572" s="205"/>
      <c r="D572" s="200" t="s">
        <v>132</v>
      </c>
      <c r="E572" s="206" t="s">
        <v>19</v>
      </c>
      <c r="F572" s="207" t="s">
        <v>78</v>
      </c>
      <c r="G572" s="205"/>
      <c r="H572" s="208">
        <v>1</v>
      </c>
      <c r="I572" s="209"/>
      <c r="J572" s="205"/>
      <c r="K572" s="205"/>
      <c r="L572" s="210"/>
      <c r="M572" s="211"/>
      <c r="N572" s="212"/>
      <c r="O572" s="212"/>
      <c r="P572" s="212"/>
      <c r="Q572" s="212"/>
      <c r="R572" s="212"/>
      <c r="S572" s="212"/>
      <c r="T572" s="213"/>
      <c r="AT572" s="214" t="s">
        <v>132</v>
      </c>
      <c r="AU572" s="214" t="s">
        <v>80</v>
      </c>
      <c r="AV572" s="13" t="s">
        <v>80</v>
      </c>
      <c r="AW572" s="13" t="s">
        <v>33</v>
      </c>
      <c r="AX572" s="13" t="s">
        <v>78</v>
      </c>
      <c r="AY572" s="214" t="s">
        <v>121</v>
      </c>
    </row>
    <row r="573" spans="1:65" s="2" customFormat="1" ht="16.5" customHeight="1">
      <c r="A573" s="33"/>
      <c r="B573" s="34"/>
      <c r="C573" s="187" t="s">
        <v>808</v>
      </c>
      <c r="D573" s="187" t="s">
        <v>123</v>
      </c>
      <c r="E573" s="188" t="s">
        <v>809</v>
      </c>
      <c r="F573" s="189" t="s">
        <v>810</v>
      </c>
      <c r="G573" s="190" t="s">
        <v>162</v>
      </c>
      <c r="H573" s="191">
        <v>14</v>
      </c>
      <c r="I573" s="192"/>
      <c r="J573" s="193">
        <f>ROUND(I573*H573,2)</f>
        <v>0</v>
      </c>
      <c r="K573" s="189" t="s">
        <v>127</v>
      </c>
      <c r="L573" s="38"/>
      <c r="M573" s="194" t="s">
        <v>19</v>
      </c>
      <c r="N573" s="195" t="s">
        <v>43</v>
      </c>
      <c r="O573" s="63"/>
      <c r="P573" s="196">
        <f>O573*H573</f>
        <v>0</v>
      </c>
      <c r="Q573" s="196">
        <v>0.0006</v>
      </c>
      <c r="R573" s="196">
        <f>Q573*H573</f>
        <v>0.0084</v>
      </c>
      <c r="S573" s="196">
        <v>0</v>
      </c>
      <c r="T573" s="197">
        <f>S573*H573</f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98" t="s">
        <v>202</v>
      </c>
      <c r="AT573" s="198" t="s">
        <v>123</v>
      </c>
      <c r="AU573" s="198" t="s">
        <v>80</v>
      </c>
      <c r="AY573" s="16" t="s">
        <v>121</v>
      </c>
      <c r="BE573" s="199">
        <f>IF(N573="základní",J573,0)</f>
        <v>0</v>
      </c>
      <c r="BF573" s="199">
        <f>IF(N573="snížená",J573,0)</f>
        <v>0</v>
      </c>
      <c r="BG573" s="199">
        <f>IF(N573="zákl. přenesená",J573,0)</f>
        <v>0</v>
      </c>
      <c r="BH573" s="199">
        <f>IF(N573="sníž. přenesená",J573,0)</f>
        <v>0</v>
      </c>
      <c r="BI573" s="199">
        <f>IF(N573="nulová",J573,0)</f>
        <v>0</v>
      </c>
      <c r="BJ573" s="16" t="s">
        <v>78</v>
      </c>
      <c r="BK573" s="199">
        <f>ROUND(I573*H573,2)</f>
        <v>0</v>
      </c>
      <c r="BL573" s="16" t="s">
        <v>202</v>
      </c>
      <c r="BM573" s="198" t="s">
        <v>811</v>
      </c>
    </row>
    <row r="574" spans="1:47" s="2" customFormat="1" ht="28.8">
      <c r="A574" s="33"/>
      <c r="B574" s="34"/>
      <c r="C574" s="35"/>
      <c r="D574" s="200" t="s">
        <v>130</v>
      </c>
      <c r="E574" s="35"/>
      <c r="F574" s="201" t="s">
        <v>577</v>
      </c>
      <c r="G574" s="35"/>
      <c r="H574" s="35"/>
      <c r="I574" s="110"/>
      <c r="J574" s="35"/>
      <c r="K574" s="35"/>
      <c r="L574" s="38"/>
      <c r="M574" s="202"/>
      <c r="N574" s="203"/>
      <c r="O574" s="63"/>
      <c r="P574" s="63"/>
      <c r="Q574" s="63"/>
      <c r="R574" s="63"/>
      <c r="S574" s="63"/>
      <c r="T574" s="64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T574" s="16" t="s">
        <v>130</v>
      </c>
      <c r="AU574" s="16" t="s">
        <v>80</v>
      </c>
    </row>
    <row r="575" spans="2:51" s="13" customFormat="1" ht="10.2">
      <c r="B575" s="204"/>
      <c r="C575" s="205"/>
      <c r="D575" s="200" t="s">
        <v>132</v>
      </c>
      <c r="E575" s="206" t="s">
        <v>19</v>
      </c>
      <c r="F575" s="207" t="s">
        <v>195</v>
      </c>
      <c r="G575" s="205"/>
      <c r="H575" s="208">
        <v>14</v>
      </c>
      <c r="I575" s="209"/>
      <c r="J575" s="205"/>
      <c r="K575" s="205"/>
      <c r="L575" s="210"/>
      <c r="M575" s="225"/>
      <c r="N575" s="226"/>
      <c r="O575" s="226"/>
      <c r="P575" s="226"/>
      <c r="Q575" s="226"/>
      <c r="R575" s="226"/>
      <c r="S575" s="226"/>
      <c r="T575" s="227"/>
      <c r="AT575" s="214" t="s">
        <v>132</v>
      </c>
      <c r="AU575" s="214" t="s">
        <v>80</v>
      </c>
      <c r="AV575" s="13" t="s">
        <v>80</v>
      </c>
      <c r="AW575" s="13" t="s">
        <v>33</v>
      </c>
      <c r="AX575" s="13" t="s">
        <v>78</v>
      </c>
      <c r="AY575" s="214" t="s">
        <v>121</v>
      </c>
    </row>
    <row r="576" spans="1:31" s="2" customFormat="1" ht="6.9" customHeight="1">
      <c r="A576" s="33"/>
      <c r="B576" s="46"/>
      <c r="C576" s="47"/>
      <c r="D576" s="47"/>
      <c r="E576" s="47"/>
      <c r="F576" s="47"/>
      <c r="G576" s="47"/>
      <c r="H576" s="47"/>
      <c r="I576" s="137"/>
      <c r="J576" s="47"/>
      <c r="K576" s="47"/>
      <c r="L576" s="38"/>
      <c r="M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</row>
  </sheetData>
  <sheetProtection algorithmName="SHA-512" hashValue="IuxzYB1/1I6Xf0jeB0RPTp18MkpOhh06nFlaYmo6Bgoh/dJb0v4JcQCjzrzFPdossXg5X4WLR7bwe9y2iNK/Sw==" saltValue="gCmxUrK4kPvP8ZqNKRPrDKtUYNec+s/uMBP0Y2z4Si+xosVm5d3q5moBzz3B0H5ufZMF5OTUUCtnqDb9UOgGtQ==" spinCount="100000" sheet="1" objects="1" scenarios="1" formatColumns="0" formatRows="0" autoFilter="0"/>
  <autoFilter ref="C96:K575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8" customWidth="1"/>
    <col min="2" max="2" width="1.7109375" style="228" customWidth="1"/>
    <col min="3" max="4" width="5.00390625" style="228" customWidth="1"/>
    <col min="5" max="5" width="11.7109375" style="228" customWidth="1"/>
    <col min="6" max="6" width="9.140625" style="228" customWidth="1"/>
    <col min="7" max="7" width="5.00390625" style="228" customWidth="1"/>
    <col min="8" max="8" width="77.8515625" style="228" customWidth="1"/>
    <col min="9" max="10" width="20.00390625" style="228" customWidth="1"/>
    <col min="11" max="11" width="1.7109375" style="228" customWidth="1"/>
  </cols>
  <sheetData>
    <row r="1" s="1" customFormat="1" ht="37.5" customHeight="1"/>
    <row r="2" spans="2:11" s="1" customFormat="1" ht="7.5" customHeight="1">
      <c r="B2" s="229"/>
      <c r="C2" s="230"/>
      <c r="D2" s="230"/>
      <c r="E2" s="230"/>
      <c r="F2" s="230"/>
      <c r="G2" s="230"/>
      <c r="H2" s="230"/>
      <c r="I2" s="230"/>
      <c r="J2" s="230"/>
      <c r="K2" s="231"/>
    </row>
    <row r="3" spans="2:11" s="14" customFormat="1" ht="45" customHeight="1">
      <c r="B3" s="232"/>
      <c r="C3" s="361" t="s">
        <v>812</v>
      </c>
      <c r="D3" s="361"/>
      <c r="E3" s="361"/>
      <c r="F3" s="361"/>
      <c r="G3" s="361"/>
      <c r="H3" s="361"/>
      <c r="I3" s="361"/>
      <c r="J3" s="361"/>
      <c r="K3" s="233"/>
    </row>
    <row r="4" spans="2:11" s="1" customFormat="1" ht="25.5" customHeight="1">
      <c r="B4" s="234"/>
      <c r="C4" s="366" t="s">
        <v>813</v>
      </c>
      <c r="D4" s="366"/>
      <c r="E4" s="366"/>
      <c r="F4" s="366"/>
      <c r="G4" s="366"/>
      <c r="H4" s="366"/>
      <c r="I4" s="366"/>
      <c r="J4" s="366"/>
      <c r="K4" s="235"/>
    </row>
    <row r="5" spans="2:11" s="1" customFormat="1" ht="5.25" customHeight="1">
      <c r="B5" s="234"/>
      <c r="C5" s="236"/>
      <c r="D5" s="236"/>
      <c r="E5" s="236"/>
      <c r="F5" s="236"/>
      <c r="G5" s="236"/>
      <c r="H5" s="236"/>
      <c r="I5" s="236"/>
      <c r="J5" s="236"/>
      <c r="K5" s="235"/>
    </row>
    <row r="6" spans="2:11" s="1" customFormat="1" ht="15" customHeight="1">
      <c r="B6" s="234"/>
      <c r="C6" s="365" t="s">
        <v>814</v>
      </c>
      <c r="D6" s="365"/>
      <c r="E6" s="365"/>
      <c r="F6" s="365"/>
      <c r="G6" s="365"/>
      <c r="H6" s="365"/>
      <c r="I6" s="365"/>
      <c r="J6" s="365"/>
      <c r="K6" s="235"/>
    </row>
    <row r="7" spans="2:11" s="1" customFormat="1" ht="15" customHeight="1">
      <c r="B7" s="238"/>
      <c r="C7" s="365" t="s">
        <v>815</v>
      </c>
      <c r="D7" s="365"/>
      <c r="E7" s="365"/>
      <c r="F7" s="365"/>
      <c r="G7" s="365"/>
      <c r="H7" s="365"/>
      <c r="I7" s="365"/>
      <c r="J7" s="365"/>
      <c r="K7" s="235"/>
    </row>
    <row r="8" spans="2:11" s="1" customFormat="1" ht="12.75" customHeight="1">
      <c r="B8" s="238"/>
      <c r="C8" s="237"/>
      <c r="D8" s="237"/>
      <c r="E8" s="237"/>
      <c r="F8" s="237"/>
      <c r="G8" s="237"/>
      <c r="H8" s="237"/>
      <c r="I8" s="237"/>
      <c r="J8" s="237"/>
      <c r="K8" s="235"/>
    </row>
    <row r="9" spans="2:11" s="1" customFormat="1" ht="15" customHeight="1">
      <c r="B9" s="238"/>
      <c r="C9" s="365" t="s">
        <v>816</v>
      </c>
      <c r="D9" s="365"/>
      <c r="E9" s="365"/>
      <c r="F9" s="365"/>
      <c r="G9" s="365"/>
      <c r="H9" s="365"/>
      <c r="I9" s="365"/>
      <c r="J9" s="365"/>
      <c r="K9" s="235"/>
    </row>
    <row r="10" spans="2:11" s="1" customFormat="1" ht="15" customHeight="1">
      <c r="B10" s="238"/>
      <c r="C10" s="237"/>
      <c r="D10" s="365" t="s">
        <v>817</v>
      </c>
      <c r="E10" s="365"/>
      <c r="F10" s="365"/>
      <c r="G10" s="365"/>
      <c r="H10" s="365"/>
      <c r="I10" s="365"/>
      <c r="J10" s="365"/>
      <c r="K10" s="235"/>
    </row>
    <row r="11" spans="2:11" s="1" customFormat="1" ht="15" customHeight="1">
      <c r="B11" s="238"/>
      <c r="C11" s="239"/>
      <c r="D11" s="365" t="s">
        <v>818</v>
      </c>
      <c r="E11" s="365"/>
      <c r="F11" s="365"/>
      <c r="G11" s="365"/>
      <c r="H11" s="365"/>
      <c r="I11" s="365"/>
      <c r="J11" s="365"/>
      <c r="K11" s="235"/>
    </row>
    <row r="12" spans="2:11" s="1" customFormat="1" ht="15" customHeight="1">
      <c r="B12" s="238"/>
      <c r="C12" s="239"/>
      <c r="D12" s="237"/>
      <c r="E12" s="237"/>
      <c r="F12" s="237"/>
      <c r="G12" s="237"/>
      <c r="H12" s="237"/>
      <c r="I12" s="237"/>
      <c r="J12" s="237"/>
      <c r="K12" s="235"/>
    </row>
    <row r="13" spans="2:11" s="1" customFormat="1" ht="15" customHeight="1">
      <c r="B13" s="238"/>
      <c r="C13" s="239"/>
      <c r="D13" s="240" t="s">
        <v>819</v>
      </c>
      <c r="E13" s="237"/>
      <c r="F13" s="237"/>
      <c r="G13" s="237"/>
      <c r="H13" s="237"/>
      <c r="I13" s="237"/>
      <c r="J13" s="237"/>
      <c r="K13" s="235"/>
    </row>
    <row r="14" spans="2:11" s="1" customFormat="1" ht="12.75" customHeight="1">
      <c r="B14" s="238"/>
      <c r="C14" s="239"/>
      <c r="D14" s="239"/>
      <c r="E14" s="239"/>
      <c r="F14" s="239"/>
      <c r="G14" s="239"/>
      <c r="H14" s="239"/>
      <c r="I14" s="239"/>
      <c r="J14" s="239"/>
      <c r="K14" s="235"/>
    </row>
    <row r="15" spans="2:11" s="1" customFormat="1" ht="15" customHeight="1">
      <c r="B15" s="238"/>
      <c r="C15" s="239"/>
      <c r="D15" s="365" t="s">
        <v>820</v>
      </c>
      <c r="E15" s="365"/>
      <c r="F15" s="365"/>
      <c r="G15" s="365"/>
      <c r="H15" s="365"/>
      <c r="I15" s="365"/>
      <c r="J15" s="365"/>
      <c r="K15" s="235"/>
    </row>
    <row r="16" spans="2:11" s="1" customFormat="1" ht="15" customHeight="1">
      <c r="B16" s="238"/>
      <c r="C16" s="239"/>
      <c r="D16" s="365" t="s">
        <v>821</v>
      </c>
      <c r="E16" s="365"/>
      <c r="F16" s="365"/>
      <c r="G16" s="365"/>
      <c r="H16" s="365"/>
      <c r="I16" s="365"/>
      <c r="J16" s="365"/>
      <c r="K16" s="235"/>
    </row>
    <row r="17" spans="2:11" s="1" customFormat="1" ht="15" customHeight="1">
      <c r="B17" s="238"/>
      <c r="C17" s="239"/>
      <c r="D17" s="365" t="s">
        <v>822</v>
      </c>
      <c r="E17" s="365"/>
      <c r="F17" s="365"/>
      <c r="G17" s="365"/>
      <c r="H17" s="365"/>
      <c r="I17" s="365"/>
      <c r="J17" s="365"/>
      <c r="K17" s="235"/>
    </row>
    <row r="18" spans="2:11" s="1" customFormat="1" ht="15" customHeight="1">
      <c r="B18" s="238"/>
      <c r="C18" s="239"/>
      <c r="D18" s="239"/>
      <c r="E18" s="241" t="s">
        <v>77</v>
      </c>
      <c r="F18" s="365" t="s">
        <v>823</v>
      </c>
      <c r="G18" s="365"/>
      <c r="H18" s="365"/>
      <c r="I18" s="365"/>
      <c r="J18" s="365"/>
      <c r="K18" s="235"/>
    </row>
    <row r="19" spans="2:11" s="1" customFormat="1" ht="15" customHeight="1">
      <c r="B19" s="238"/>
      <c r="C19" s="239"/>
      <c r="D19" s="239"/>
      <c r="E19" s="241" t="s">
        <v>824</v>
      </c>
      <c r="F19" s="365" t="s">
        <v>825</v>
      </c>
      <c r="G19" s="365"/>
      <c r="H19" s="365"/>
      <c r="I19" s="365"/>
      <c r="J19" s="365"/>
      <c r="K19" s="235"/>
    </row>
    <row r="20" spans="2:11" s="1" customFormat="1" ht="15" customHeight="1">
      <c r="B20" s="238"/>
      <c r="C20" s="239"/>
      <c r="D20" s="239"/>
      <c r="E20" s="241" t="s">
        <v>826</v>
      </c>
      <c r="F20" s="365" t="s">
        <v>827</v>
      </c>
      <c r="G20" s="365"/>
      <c r="H20" s="365"/>
      <c r="I20" s="365"/>
      <c r="J20" s="365"/>
      <c r="K20" s="235"/>
    </row>
    <row r="21" spans="2:11" s="1" customFormat="1" ht="15" customHeight="1">
      <c r="B21" s="238"/>
      <c r="C21" s="239"/>
      <c r="D21" s="239"/>
      <c r="E21" s="241" t="s">
        <v>828</v>
      </c>
      <c r="F21" s="365" t="s">
        <v>829</v>
      </c>
      <c r="G21" s="365"/>
      <c r="H21" s="365"/>
      <c r="I21" s="365"/>
      <c r="J21" s="365"/>
      <c r="K21" s="235"/>
    </row>
    <row r="22" spans="2:11" s="1" customFormat="1" ht="15" customHeight="1">
      <c r="B22" s="238"/>
      <c r="C22" s="239"/>
      <c r="D22" s="239"/>
      <c r="E22" s="241" t="s">
        <v>830</v>
      </c>
      <c r="F22" s="365" t="s">
        <v>831</v>
      </c>
      <c r="G22" s="365"/>
      <c r="H22" s="365"/>
      <c r="I22" s="365"/>
      <c r="J22" s="365"/>
      <c r="K22" s="235"/>
    </row>
    <row r="23" spans="2:11" s="1" customFormat="1" ht="15" customHeight="1">
      <c r="B23" s="238"/>
      <c r="C23" s="239"/>
      <c r="D23" s="239"/>
      <c r="E23" s="241" t="s">
        <v>83</v>
      </c>
      <c r="F23" s="365" t="s">
        <v>832</v>
      </c>
      <c r="G23" s="365"/>
      <c r="H23" s="365"/>
      <c r="I23" s="365"/>
      <c r="J23" s="365"/>
      <c r="K23" s="235"/>
    </row>
    <row r="24" spans="2:11" s="1" customFormat="1" ht="12.75" customHeight="1">
      <c r="B24" s="238"/>
      <c r="C24" s="239"/>
      <c r="D24" s="239"/>
      <c r="E24" s="239"/>
      <c r="F24" s="239"/>
      <c r="G24" s="239"/>
      <c r="H24" s="239"/>
      <c r="I24" s="239"/>
      <c r="J24" s="239"/>
      <c r="K24" s="235"/>
    </row>
    <row r="25" spans="2:11" s="1" customFormat="1" ht="15" customHeight="1">
      <c r="B25" s="238"/>
      <c r="C25" s="365" t="s">
        <v>833</v>
      </c>
      <c r="D25" s="365"/>
      <c r="E25" s="365"/>
      <c r="F25" s="365"/>
      <c r="G25" s="365"/>
      <c r="H25" s="365"/>
      <c r="I25" s="365"/>
      <c r="J25" s="365"/>
      <c r="K25" s="235"/>
    </row>
    <row r="26" spans="2:11" s="1" customFormat="1" ht="15" customHeight="1">
      <c r="B26" s="238"/>
      <c r="C26" s="365" t="s">
        <v>834</v>
      </c>
      <c r="D26" s="365"/>
      <c r="E26" s="365"/>
      <c r="F26" s="365"/>
      <c r="G26" s="365"/>
      <c r="H26" s="365"/>
      <c r="I26" s="365"/>
      <c r="J26" s="365"/>
      <c r="K26" s="235"/>
    </row>
    <row r="27" spans="2:11" s="1" customFormat="1" ht="15" customHeight="1">
      <c r="B27" s="238"/>
      <c r="C27" s="237"/>
      <c r="D27" s="365" t="s">
        <v>835</v>
      </c>
      <c r="E27" s="365"/>
      <c r="F27" s="365"/>
      <c r="G27" s="365"/>
      <c r="H27" s="365"/>
      <c r="I27" s="365"/>
      <c r="J27" s="365"/>
      <c r="K27" s="235"/>
    </row>
    <row r="28" spans="2:11" s="1" customFormat="1" ht="15" customHeight="1">
      <c r="B28" s="238"/>
      <c r="C28" s="239"/>
      <c r="D28" s="365" t="s">
        <v>836</v>
      </c>
      <c r="E28" s="365"/>
      <c r="F28" s="365"/>
      <c r="G28" s="365"/>
      <c r="H28" s="365"/>
      <c r="I28" s="365"/>
      <c r="J28" s="365"/>
      <c r="K28" s="235"/>
    </row>
    <row r="29" spans="2:11" s="1" customFormat="1" ht="12.75" customHeight="1">
      <c r="B29" s="238"/>
      <c r="C29" s="239"/>
      <c r="D29" s="239"/>
      <c r="E29" s="239"/>
      <c r="F29" s="239"/>
      <c r="G29" s="239"/>
      <c r="H29" s="239"/>
      <c r="I29" s="239"/>
      <c r="J29" s="239"/>
      <c r="K29" s="235"/>
    </row>
    <row r="30" spans="2:11" s="1" customFormat="1" ht="15" customHeight="1">
      <c r="B30" s="238"/>
      <c r="C30" s="239"/>
      <c r="D30" s="365" t="s">
        <v>837</v>
      </c>
      <c r="E30" s="365"/>
      <c r="F30" s="365"/>
      <c r="G30" s="365"/>
      <c r="H30" s="365"/>
      <c r="I30" s="365"/>
      <c r="J30" s="365"/>
      <c r="K30" s="235"/>
    </row>
    <row r="31" spans="2:11" s="1" customFormat="1" ht="15" customHeight="1">
      <c r="B31" s="238"/>
      <c r="C31" s="239"/>
      <c r="D31" s="365" t="s">
        <v>838</v>
      </c>
      <c r="E31" s="365"/>
      <c r="F31" s="365"/>
      <c r="G31" s="365"/>
      <c r="H31" s="365"/>
      <c r="I31" s="365"/>
      <c r="J31" s="365"/>
      <c r="K31" s="235"/>
    </row>
    <row r="32" spans="2:11" s="1" customFormat="1" ht="12.75" customHeight="1">
      <c r="B32" s="238"/>
      <c r="C32" s="239"/>
      <c r="D32" s="239"/>
      <c r="E32" s="239"/>
      <c r="F32" s="239"/>
      <c r="G32" s="239"/>
      <c r="H32" s="239"/>
      <c r="I32" s="239"/>
      <c r="J32" s="239"/>
      <c r="K32" s="235"/>
    </row>
    <row r="33" spans="2:11" s="1" customFormat="1" ht="15" customHeight="1">
      <c r="B33" s="238"/>
      <c r="C33" s="239"/>
      <c r="D33" s="365" t="s">
        <v>839</v>
      </c>
      <c r="E33" s="365"/>
      <c r="F33" s="365"/>
      <c r="G33" s="365"/>
      <c r="H33" s="365"/>
      <c r="I33" s="365"/>
      <c r="J33" s="365"/>
      <c r="K33" s="235"/>
    </row>
    <row r="34" spans="2:11" s="1" customFormat="1" ht="15" customHeight="1">
      <c r="B34" s="238"/>
      <c r="C34" s="239"/>
      <c r="D34" s="365" t="s">
        <v>840</v>
      </c>
      <c r="E34" s="365"/>
      <c r="F34" s="365"/>
      <c r="G34" s="365"/>
      <c r="H34" s="365"/>
      <c r="I34" s="365"/>
      <c r="J34" s="365"/>
      <c r="K34" s="235"/>
    </row>
    <row r="35" spans="2:11" s="1" customFormat="1" ht="15" customHeight="1">
      <c r="B35" s="238"/>
      <c r="C35" s="239"/>
      <c r="D35" s="365" t="s">
        <v>841</v>
      </c>
      <c r="E35" s="365"/>
      <c r="F35" s="365"/>
      <c r="G35" s="365"/>
      <c r="H35" s="365"/>
      <c r="I35" s="365"/>
      <c r="J35" s="365"/>
      <c r="K35" s="235"/>
    </row>
    <row r="36" spans="2:11" s="1" customFormat="1" ht="15" customHeight="1">
      <c r="B36" s="238"/>
      <c r="C36" s="239"/>
      <c r="D36" s="237"/>
      <c r="E36" s="240" t="s">
        <v>107</v>
      </c>
      <c r="F36" s="237"/>
      <c r="G36" s="365" t="s">
        <v>842</v>
      </c>
      <c r="H36" s="365"/>
      <c r="I36" s="365"/>
      <c r="J36" s="365"/>
      <c r="K36" s="235"/>
    </row>
    <row r="37" spans="2:11" s="1" customFormat="1" ht="30.75" customHeight="1">
      <c r="B37" s="238"/>
      <c r="C37" s="239"/>
      <c r="D37" s="237"/>
      <c r="E37" s="240" t="s">
        <v>843</v>
      </c>
      <c r="F37" s="237"/>
      <c r="G37" s="365" t="s">
        <v>844</v>
      </c>
      <c r="H37" s="365"/>
      <c r="I37" s="365"/>
      <c r="J37" s="365"/>
      <c r="K37" s="235"/>
    </row>
    <row r="38" spans="2:11" s="1" customFormat="1" ht="15" customHeight="1">
      <c r="B38" s="238"/>
      <c r="C38" s="239"/>
      <c r="D38" s="237"/>
      <c r="E38" s="240" t="s">
        <v>53</v>
      </c>
      <c r="F38" s="237"/>
      <c r="G38" s="365" t="s">
        <v>845</v>
      </c>
      <c r="H38" s="365"/>
      <c r="I38" s="365"/>
      <c r="J38" s="365"/>
      <c r="K38" s="235"/>
    </row>
    <row r="39" spans="2:11" s="1" customFormat="1" ht="15" customHeight="1">
      <c r="B39" s="238"/>
      <c r="C39" s="239"/>
      <c r="D39" s="237"/>
      <c r="E39" s="240" t="s">
        <v>54</v>
      </c>
      <c r="F39" s="237"/>
      <c r="G39" s="365" t="s">
        <v>846</v>
      </c>
      <c r="H39" s="365"/>
      <c r="I39" s="365"/>
      <c r="J39" s="365"/>
      <c r="K39" s="235"/>
    </row>
    <row r="40" spans="2:11" s="1" customFormat="1" ht="15" customHeight="1">
      <c r="B40" s="238"/>
      <c r="C40" s="239"/>
      <c r="D40" s="237"/>
      <c r="E40" s="240" t="s">
        <v>108</v>
      </c>
      <c r="F40" s="237"/>
      <c r="G40" s="365" t="s">
        <v>847</v>
      </c>
      <c r="H40" s="365"/>
      <c r="I40" s="365"/>
      <c r="J40" s="365"/>
      <c r="K40" s="235"/>
    </row>
    <row r="41" spans="2:11" s="1" customFormat="1" ht="15" customHeight="1">
      <c r="B41" s="238"/>
      <c r="C41" s="239"/>
      <c r="D41" s="237"/>
      <c r="E41" s="240" t="s">
        <v>109</v>
      </c>
      <c r="F41" s="237"/>
      <c r="G41" s="365" t="s">
        <v>848</v>
      </c>
      <c r="H41" s="365"/>
      <c r="I41" s="365"/>
      <c r="J41" s="365"/>
      <c r="K41" s="235"/>
    </row>
    <row r="42" spans="2:11" s="1" customFormat="1" ht="15" customHeight="1">
      <c r="B42" s="238"/>
      <c r="C42" s="239"/>
      <c r="D42" s="237"/>
      <c r="E42" s="240" t="s">
        <v>849</v>
      </c>
      <c r="F42" s="237"/>
      <c r="G42" s="365" t="s">
        <v>850</v>
      </c>
      <c r="H42" s="365"/>
      <c r="I42" s="365"/>
      <c r="J42" s="365"/>
      <c r="K42" s="235"/>
    </row>
    <row r="43" spans="2:11" s="1" customFormat="1" ht="15" customHeight="1">
      <c r="B43" s="238"/>
      <c r="C43" s="239"/>
      <c r="D43" s="237"/>
      <c r="E43" s="240"/>
      <c r="F43" s="237"/>
      <c r="G43" s="365" t="s">
        <v>851</v>
      </c>
      <c r="H43" s="365"/>
      <c r="I43" s="365"/>
      <c r="J43" s="365"/>
      <c r="K43" s="235"/>
    </row>
    <row r="44" spans="2:11" s="1" customFormat="1" ht="15" customHeight="1">
      <c r="B44" s="238"/>
      <c r="C44" s="239"/>
      <c r="D44" s="237"/>
      <c r="E44" s="240" t="s">
        <v>852</v>
      </c>
      <c r="F44" s="237"/>
      <c r="G44" s="365" t="s">
        <v>853</v>
      </c>
      <c r="H44" s="365"/>
      <c r="I44" s="365"/>
      <c r="J44" s="365"/>
      <c r="K44" s="235"/>
    </row>
    <row r="45" spans="2:11" s="1" customFormat="1" ht="15" customHeight="1">
      <c r="B45" s="238"/>
      <c r="C45" s="239"/>
      <c r="D45" s="237"/>
      <c r="E45" s="240" t="s">
        <v>111</v>
      </c>
      <c r="F45" s="237"/>
      <c r="G45" s="365" t="s">
        <v>854</v>
      </c>
      <c r="H45" s="365"/>
      <c r="I45" s="365"/>
      <c r="J45" s="365"/>
      <c r="K45" s="235"/>
    </row>
    <row r="46" spans="2:11" s="1" customFormat="1" ht="12.75" customHeight="1">
      <c r="B46" s="238"/>
      <c r="C46" s="239"/>
      <c r="D46" s="237"/>
      <c r="E46" s="237"/>
      <c r="F46" s="237"/>
      <c r="G46" s="237"/>
      <c r="H46" s="237"/>
      <c r="I46" s="237"/>
      <c r="J46" s="237"/>
      <c r="K46" s="235"/>
    </row>
    <row r="47" spans="2:11" s="1" customFormat="1" ht="15" customHeight="1">
      <c r="B47" s="238"/>
      <c r="C47" s="239"/>
      <c r="D47" s="365" t="s">
        <v>855</v>
      </c>
      <c r="E47" s="365"/>
      <c r="F47" s="365"/>
      <c r="G47" s="365"/>
      <c r="H47" s="365"/>
      <c r="I47" s="365"/>
      <c r="J47" s="365"/>
      <c r="K47" s="235"/>
    </row>
    <row r="48" spans="2:11" s="1" customFormat="1" ht="15" customHeight="1">
      <c r="B48" s="238"/>
      <c r="C48" s="239"/>
      <c r="D48" s="239"/>
      <c r="E48" s="365" t="s">
        <v>856</v>
      </c>
      <c r="F48" s="365"/>
      <c r="G48" s="365"/>
      <c r="H48" s="365"/>
      <c r="I48" s="365"/>
      <c r="J48" s="365"/>
      <c r="K48" s="235"/>
    </row>
    <row r="49" spans="2:11" s="1" customFormat="1" ht="15" customHeight="1">
      <c r="B49" s="238"/>
      <c r="C49" s="239"/>
      <c r="D49" s="239"/>
      <c r="E49" s="365" t="s">
        <v>857</v>
      </c>
      <c r="F49" s="365"/>
      <c r="G49" s="365"/>
      <c r="H49" s="365"/>
      <c r="I49" s="365"/>
      <c r="J49" s="365"/>
      <c r="K49" s="235"/>
    </row>
    <row r="50" spans="2:11" s="1" customFormat="1" ht="15" customHeight="1">
      <c r="B50" s="238"/>
      <c r="C50" s="239"/>
      <c r="D50" s="239"/>
      <c r="E50" s="365" t="s">
        <v>858</v>
      </c>
      <c r="F50" s="365"/>
      <c r="G50" s="365"/>
      <c r="H50" s="365"/>
      <c r="I50" s="365"/>
      <c r="J50" s="365"/>
      <c r="K50" s="235"/>
    </row>
    <row r="51" spans="2:11" s="1" customFormat="1" ht="15" customHeight="1">
      <c r="B51" s="238"/>
      <c r="C51" s="239"/>
      <c r="D51" s="365" t="s">
        <v>859</v>
      </c>
      <c r="E51" s="365"/>
      <c r="F51" s="365"/>
      <c r="G51" s="365"/>
      <c r="H51" s="365"/>
      <c r="I51" s="365"/>
      <c r="J51" s="365"/>
      <c r="K51" s="235"/>
    </row>
    <row r="52" spans="2:11" s="1" customFormat="1" ht="25.5" customHeight="1">
      <c r="B52" s="234"/>
      <c r="C52" s="366" t="s">
        <v>860</v>
      </c>
      <c r="D52" s="366"/>
      <c r="E52" s="366"/>
      <c r="F52" s="366"/>
      <c r="G52" s="366"/>
      <c r="H52" s="366"/>
      <c r="I52" s="366"/>
      <c r="J52" s="366"/>
      <c r="K52" s="235"/>
    </row>
    <row r="53" spans="2:11" s="1" customFormat="1" ht="5.25" customHeight="1">
      <c r="B53" s="234"/>
      <c r="C53" s="236"/>
      <c r="D53" s="236"/>
      <c r="E53" s="236"/>
      <c r="F53" s="236"/>
      <c r="G53" s="236"/>
      <c r="H53" s="236"/>
      <c r="I53" s="236"/>
      <c r="J53" s="236"/>
      <c r="K53" s="235"/>
    </row>
    <row r="54" spans="2:11" s="1" customFormat="1" ht="15" customHeight="1">
      <c r="B54" s="234"/>
      <c r="C54" s="365" t="s">
        <v>861</v>
      </c>
      <c r="D54" s="365"/>
      <c r="E54" s="365"/>
      <c r="F54" s="365"/>
      <c r="G54" s="365"/>
      <c r="H54" s="365"/>
      <c r="I54" s="365"/>
      <c r="J54" s="365"/>
      <c r="K54" s="235"/>
    </row>
    <row r="55" spans="2:11" s="1" customFormat="1" ht="15" customHeight="1">
      <c r="B55" s="234"/>
      <c r="C55" s="365" t="s">
        <v>862</v>
      </c>
      <c r="D55" s="365"/>
      <c r="E55" s="365"/>
      <c r="F55" s="365"/>
      <c r="G55" s="365"/>
      <c r="H55" s="365"/>
      <c r="I55" s="365"/>
      <c r="J55" s="365"/>
      <c r="K55" s="235"/>
    </row>
    <row r="56" spans="2:11" s="1" customFormat="1" ht="12.75" customHeight="1">
      <c r="B56" s="234"/>
      <c r="C56" s="237"/>
      <c r="D56" s="237"/>
      <c r="E56" s="237"/>
      <c r="F56" s="237"/>
      <c r="G56" s="237"/>
      <c r="H56" s="237"/>
      <c r="I56" s="237"/>
      <c r="J56" s="237"/>
      <c r="K56" s="235"/>
    </row>
    <row r="57" spans="2:11" s="1" customFormat="1" ht="15" customHeight="1">
      <c r="B57" s="234"/>
      <c r="C57" s="365" t="s">
        <v>863</v>
      </c>
      <c r="D57" s="365"/>
      <c r="E57" s="365"/>
      <c r="F57" s="365"/>
      <c r="G57" s="365"/>
      <c r="H57" s="365"/>
      <c r="I57" s="365"/>
      <c r="J57" s="365"/>
      <c r="K57" s="235"/>
    </row>
    <row r="58" spans="2:11" s="1" customFormat="1" ht="15" customHeight="1">
      <c r="B58" s="234"/>
      <c r="C58" s="239"/>
      <c r="D58" s="365" t="s">
        <v>864</v>
      </c>
      <c r="E58" s="365"/>
      <c r="F58" s="365"/>
      <c r="G58" s="365"/>
      <c r="H58" s="365"/>
      <c r="I58" s="365"/>
      <c r="J58" s="365"/>
      <c r="K58" s="235"/>
    </row>
    <row r="59" spans="2:11" s="1" customFormat="1" ht="15" customHeight="1">
      <c r="B59" s="234"/>
      <c r="C59" s="239"/>
      <c r="D59" s="365" t="s">
        <v>865</v>
      </c>
      <c r="E59" s="365"/>
      <c r="F59" s="365"/>
      <c r="G59" s="365"/>
      <c r="H59" s="365"/>
      <c r="I59" s="365"/>
      <c r="J59" s="365"/>
      <c r="K59" s="235"/>
    </row>
    <row r="60" spans="2:11" s="1" customFormat="1" ht="15" customHeight="1">
      <c r="B60" s="234"/>
      <c r="C60" s="239"/>
      <c r="D60" s="365" t="s">
        <v>866</v>
      </c>
      <c r="E60" s="365"/>
      <c r="F60" s="365"/>
      <c r="G60" s="365"/>
      <c r="H60" s="365"/>
      <c r="I60" s="365"/>
      <c r="J60" s="365"/>
      <c r="K60" s="235"/>
    </row>
    <row r="61" spans="2:11" s="1" customFormat="1" ht="15" customHeight="1">
      <c r="B61" s="234"/>
      <c r="C61" s="239"/>
      <c r="D61" s="365" t="s">
        <v>867</v>
      </c>
      <c r="E61" s="365"/>
      <c r="F61" s="365"/>
      <c r="G61" s="365"/>
      <c r="H61" s="365"/>
      <c r="I61" s="365"/>
      <c r="J61" s="365"/>
      <c r="K61" s="235"/>
    </row>
    <row r="62" spans="2:11" s="1" customFormat="1" ht="15" customHeight="1">
      <c r="B62" s="234"/>
      <c r="C62" s="239"/>
      <c r="D62" s="367" t="s">
        <v>868</v>
      </c>
      <c r="E62" s="367"/>
      <c r="F62" s="367"/>
      <c r="G62" s="367"/>
      <c r="H62" s="367"/>
      <c r="I62" s="367"/>
      <c r="J62" s="367"/>
      <c r="K62" s="235"/>
    </row>
    <row r="63" spans="2:11" s="1" customFormat="1" ht="15" customHeight="1">
      <c r="B63" s="234"/>
      <c r="C63" s="239"/>
      <c r="D63" s="365" t="s">
        <v>869</v>
      </c>
      <c r="E63" s="365"/>
      <c r="F63" s="365"/>
      <c r="G63" s="365"/>
      <c r="H63" s="365"/>
      <c r="I63" s="365"/>
      <c r="J63" s="365"/>
      <c r="K63" s="235"/>
    </row>
    <row r="64" spans="2:11" s="1" customFormat="1" ht="12.75" customHeight="1">
      <c r="B64" s="234"/>
      <c r="C64" s="239"/>
      <c r="D64" s="239"/>
      <c r="E64" s="242"/>
      <c r="F64" s="239"/>
      <c r="G64" s="239"/>
      <c r="H64" s="239"/>
      <c r="I64" s="239"/>
      <c r="J64" s="239"/>
      <c r="K64" s="235"/>
    </row>
    <row r="65" spans="2:11" s="1" customFormat="1" ht="15" customHeight="1">
      <c r="B65" s="234"/>
      <c r="C65" s="239"/>
      <c r="D65" s="365" t="s">
        <v>870</v>
      </c>
      <c r="E65" s="365"/>
      <c r="F65" s="365"/>
      <c r="G65" s="365"/>
      <c r="H65" s="365"/>
      <c r="I65" s="365"/>
      <c r="J65" s="365"/>
      <c r="K65" s="235"/>
    </row>
    <row r="66" spans="2:11" s="1" customFormat="1" ht="15" customHeight="1">
      <c r="B66" s="234"/>
      <c r="C66" s="239"/>
      <c r="D66" s="367" t="s">
        <v>871</v>
      </c>
      <c r="E66" s="367"/>
      <c r="F66" s="367"/>
      <c r="G66" s="367"/>
      <c r="H66" s="367"/>
      <c r="I66" s="367"/>
      <c r="J66" s="367"/>
      <c r="K66" s="235"/>
    </row>
    <row r="67" spans="2:11" s="1" customFormat="1" ht="15" customHeight="1">
      <c r="B67" s="234"/>
      <c r="C67" s="239"/>
      <c r="D67" s="365" t="s">
        <v>872</v>
      </c>
      <c r="E67" s="365"/>
      <c r="F67" s="365"/>
      <c r="G67" s="365"/>
      <c r="H67" s="365"/>
      <c r="I67" s="365"/>
      <c r="J67" s="365"/>
      <c r="K67" s="235"/>
    </row>
    <row r="68" spans="2:11" s="1" customFormat="1" ht="15" customHeight="1">
      <c r="B68" s="234"/>
      <c r="C68" s="239"/>
      <c r="D68" s="365" t="s">
        <v>873</v>
      </c>
      <c r="E68" s="365"/>
      <c r="F68" s="365"/>
      <c r="G68" s="365"/>
      <c r="H68" s="365"/>
      <c r="I68" s="365"/>
      <c r="J68" s="365"/>
      <c r="K68" s="235"/>
    </row>
    <row r="69" spans="2:11" s="1" customFormat="1" ht="15" customHeight="1">
      <c r="B69" s="234"/>
      <c r="C69" s="239"/>
      <c r="D69" s="365" t="s">
        <v>874</v>
      </c>
      <c r="E69" s="365"/>
      <c r="F69" s="365"/>
      <c r="G69" s="365"/>
      <c r="H69" s="365"/>
      <c r="I69" s="365"/>
      <c r="J69" s="365"/>
      <c r="K69" s="235"/>
    </row>
    <row r="70" spans="2:11" s="1" customFormat="1" ht="15" customHeight="1">
      <c r="B70" s="234"/>
      <c r="C70" s="239"/>
      <c r="D70" s="365" t="s">
        <v>875</v>
      </c>
      <c r="E70" s="365"/>
      <c r="F70" s="365"/>
      <c r="G70" s="365"/>
      <c r="H70" s="365"/>
      <c r="I70" s="365"/>
      <c r="J70" s="365"/>
      <c r="K70" s="235"/>
    </row>
    <row r="71" spans="2:11" s="1" customFormat="1" ht="12.75" customHeight="1">
      <c r="B71" s="243"/>
      <c r="C71" s="244"/>
      <c r="D71" s="244"/>
      <c r="E71" s="244"/>
      <c r="F71" s="244"/>
      <c r="G71" s="244"/>
      <c r="H71" s="244"/>
      <c r="I71" s="244"/>
      <c r="J71" s="244"/>
      <c r="K71" s="245"/>
    </row>
    <row r="72" spans="2:11" s="1" customFormat="1" ht="18.75" customHeight="1">
      <c r="B72" s="246"/>
      <c r="C72" s="246"/>
      <c r="D72" s="246"/>
      <c r="E72" s="246"/>
      <c r="F72" s="246"/>
      <c r="G72" s="246"/>
      <c r="H72" s="246"/>
      <c r="I72" s="246"/>
      <c r="J72" s="246"/>
      <c r="K72" s="247"/>
    </row>
    <row r="73" spans="2:11" s="1" customFormat="1" ht="18.75" customHeight="1">
      <c r="B73" s="247"/>
      <c r="C73" s="247"/>
      <c r="D73" s="247"/>
      <c r="E73" s="247"/>
      <c r="F73" s="247"/>
      <c r="G73" s="247"/>
      <c r="H73" s="247"/>
      <c r="I73" s="247"/>
      <c r="J73" s="247"/>
      <c r="K73" s="247"/>
    </row>
    <row r="74" spans="2:11" s="1" customFormat="1" ht="7.5" customHeight="1">
      <c r="B74" s="248"/>
      <c r="C74" s="249"/>
      <c r="D74" s="249"/>
      <c r="E74" s="249"/>
      <c r="F74" s="249"/>
      <c r="G74" s="249"/>
      <c r="H74" s="249"/>
      <c r="I74" s="249"/>
      <c r="J74" s="249"/>
      <c r="K74" s="250"/>
    </row>
    <row r="75" spans="2:11" s="1" customFormat="1" ht="45" customHeight="1">
      <c r="B75" s="251"/>
      <c r="C75" s="360" t="s">
        <v>876</v>
      </c>
      <c r="D75" s="360"/>
      <c r="E75" s="360"/>
      <c r="F75" s="360"/>
      <c r="G75" s="360"/>
      <c r="H75" s="360"/>
      <c r="I75" s="360"/>
      <c r="J75" s="360"/>
      <c r="K75" s="252"/>
    </row>
    <row r="76" spans="2:11" s="1" customFormat="1" ht="17.25" customHeight="1">
      <c r="B76" s="251"/>
      <c r="C76" s="253" t="s">
        <v>877</v>
      </c>
      <c r="D76" s="253"/>
      <c r="E76" s="253"/>
      <c r="F76" s="253" t="s">
        <v>878</v>
      </c>
      <c r="G76" s="254"/>
      <c r="H76" s="253" t="s">
        <v>54</v>
      </c>
      <c r="I76" s="253" t="s">
        <v>57</v>
      </c>
      <c r="J76" s="253" t="s">
        <v>879</v>
      </c>
      <c r="K76" s="252"/>
    </row>
    <row r="77" spans="2:11" s="1" customFormat="1" ht="17.25" customHeight="1">
      <c r="B77" s="251"/>
      <c r="C77" s="255" t="s">
        <v>880</v>
      </c>
      <c r="D77" s="255"/>
      <c r="E77" s="255"/>
      <c r="F77" s="256" t="s">
        <v>881</v>
      </c>
      <c r="G77" s="257"/>
      <c r="H77" s="255"/>
      <c r="I77" s="255"/>
      <c r="J77" s="255" t="s">
        <v>882</v>
      </c>
      <c r="K77" s="252"/>
    </row>
    <row r="78" spans="2:11" s="1" customFormat="1" ht="5.25" customHeight="1">
      <c r="B78" s="251"/>
      <c r="C78" s="258"/>
      <c r="D78" s="258"/>
      <c r="E78" s="258"/>
      <c r="F78" s="258"/>
      <c r="G78" s="259"/>
      <c r="H78" s="258"/>
      <c r="I78" s="258"/>
      <c r="J78" s="258"/>
      <c r="K78" s="252"/>
    </row>
    <row r="79" spans="2:11" s="1" customFormat="1" ht="15" customHeight="1">
      <c r="B79" s="251"/>
      <c r="C79" s="240" t="s">
        <v>53</v>
      </c>
      <c r="D79" s="258"/>
      <c r="E79" s="258"/>
      <c r="F79" s="260" t="s">
        <v>883</v>
      </c>
      <c r="G79" s="259"/>
      <c r="H79" s="240" t="s">
        <v>884</v>
      </c>
      <c r="I79" s="240" t="s">
        <v>885</v>
      </c>
      <c r="J79" s="240">
        <v>20</v>
      </c>
      <c r="K79" s="252"/>
    </row>
    <row r="80" spans="2:11" s="1" customFormat="1" ht="15" customHeight="1">
      <c r="B80" s="251"/>
      <c r="C80" s="240" t="s">
        <v>886</v>
      </c>
      <c r="D80" s="240"/>
      <c r="E80" s="240"/>
      <c r="F80" s="260" t="s">
        <v>883</v>
      </c>
      <c r="G80" s="259"/>
      <c r="H80" s="240" t="s">
        <v>887</v>
      </c>
      <c r="I80" s="240" t="s">
        <v>885</v>
      </c>
      <c r="J80" s="240">
        <v>120</v>
      </c>
      <c r="K80" s="252"/>
    </row>
    <row r="81" spans="2:11" s="1" customFormat="1" ht="15" customHeight="1">
      <c r="B81" s="261"/>
      <c r="C81" s="240" t="s">
        <v>888</v>
      </c>
      <c r="D81" s="240"/>
      <c r="E81" s="240"/>
      <c r="F81" s="260" t="s">
        <v>889</v>
      </c>
      <c r="G81" s="259"/>
      <c r="H81" s="240" t="s">
        <v>890</v>
      </c>
      <c r="I81" s="240" t="s">
        <v>885</v>
      </c>
      <c r="J81" s="240">
        <v>50</v>
      </c>
      <c r="K81" s="252"/>
    </row>
    <row r="82" spans="2:11" s="1" customFormat="1" ht="15" customHeight="1">
      <c r="B82" s="261"/>
      <c r="C82" s="240" t="s">
        <v>891</v>
      </c>
      <c r="D82" s="240"/>
      <c r="E82" s="240"/>
      <c r="F82" s="260" t="s">
        <v>883</v>
      </c>
      <c r="G82" s="259"/>
      <c r="H82" s="240" t="s">
        <v>892</v>
      </c>
      <c r="I82" s="240" t="s">
        <v>893</v>
      </c>
      <c r="J82" s="240"/>
      <c r="K82" s="252"/>
    </row>
    <row r="83" spans="2:11" s="1" customFormat="1" ht="15" customHeight="1">
      <c r="B83" s="261"/>
      <c r="C83" s="262" t="s">
        <v>894</v>
      </c>
      <c r="D83" s="262"/>
      <c r="E83" s="262"/>
      <c r="F83" s="263" t="s">
        <v>889</v>
      </c>
      <c r="G83" s="262"/>
      <c r="H83" s="262" t="s">
        <v>895</v>
      </c>
      <c r="I83" s="262" t="s">
        <v>885</v>
      </c>
      <c r="J83" s="262">
        <v>15</v>
      </c>
      <c r="K83" s="252"/>
    </row>
    <row r="84" spans="2:11" s="1" customFormat="1" ht="15" customHeight="1">
      <c r="B84" s="261"/>
      <c r="C84" s="262" t="s">
        <v>896</v>
      </c>
      <c r="D84" s="262"/>
      <c r="E84" s="262"/>
      <c r="F84" s="263" t="s">
        <v>889</v>
      </c>
      <c r="G84" s="262"/>
      <c r="H84" s="262" t="s">
        <v>897</v>
      </c>
      <c r="I84" s="262" t="s">
        <v>885</v>
      </c>
      <c r="J84" s="262">
        <v>15</v>
      </c>
      <c r="K84" s="252"/>
    </row>
    <row r="85" spans="2:11" s="1" customFormat="1" ht="15" customHeight="1">
      <c r="B85" s="261"/>
      <c r="C85" s="262" t="s">
        <v>898</v>
      </c>
      <c r="D85" s="262"/>
      <c r="E85" s="262"/>
      <c r="F85" s="263" t="s">
        <v>889</v>
      </c>
      <c r="G85" s="262"/>
      <c r="H85" s="262" t="s">
        <v>899</v>
      </c>
      <c r="I85" s="262" t="s">
        <v>885</v>
      </c>
      <c r="J85" s="262">
        <v>20</v>
      </c>
      <c r="K85" s="252"/>
    </row>
    <row r="86" spans="2:11" s="1" customFormat="1" ht="15" customHeight="1">
      <c r="B86" s="261"/>
      <c r="C86" s="262" t="s">
        <v>900</v>
      </c>
      <c r="D86" s="262"/>
      <c r="E86" s="262"/>
      <c r="F86" s="263" t="s">
        <v>889</v>
      </c>
      <c r="G86" s="262"/>
      <c r="H86" s="262" t="s">
        <v>901</v>
      </c>
      <c r="I86" s="262" t="s">
        <v>885</v>
      </c>
      <c r="J86" s="262">
        <v>20</v>
      </c>
      <c r="K86" s="252"/>
    </row>
    <row r="87" spans="2:11" s="1" customFormat="1" ht="15" customHeight="1">
      <c r="B87" s="261"/>
      <c r="C87" s="240" t="s">
        <v>902</v>
      </c>
      <c r="D87" s="240"/>
      <c r="E87" s="240"/>
      <c r="F87" s="260" t="s">
        <v>889</v>
      </c>
      <c r="G87" s="259"/>
      <c r="H87" s="240" t="s">
        <v>903</v>
      </c>
      <c r="I87" s="240" t="s">
        <v>885</v>
      </c>
      <c r="J87" s="240">
        <v>50</v>
      </c>
      <c r="K87" s="252"/>
    </row>
    <row r="88" spans="2:11" s="1" customFormat="1" ht="15" customHeight="1">
      <c r="B88" s="261"/>
      <c r="C88" s="240" t="s">
        <v>904</v>
      </c>
      <c r="D88" s="240"/>
      <c r="E88" s="240"/>
      <c r="F88" s="260" t="s">
        <v>889</v>
      </c>
      <c r="G88" s="259"/>
      <c r="H88" s="240" t="s">
        <v>905</v>
      </c>
      <c r="I88" s="240" t="s">
        <v>885</v>
      </c>
      <c r="J88" s="240">
        <v>20</v>
      </c>
      <c r="K88" s="252"/>
    </row>
    <row r="89" spans="2:11" s="1" customFormat="1" ht="15" customHeight="1">
      <c r="B89" s="261"/>
      <c r="C89" s="240" t="s">
        <v>906</v>
      </c>
      <c r="D89" s="240"/>
      <c r="E89" s="240"/>
      <c r="F89" s="260" t="s">
        <v>889</v>
      </c>
      <c r="G89" s="259"/>
      <c r="H89" s="240" t="s">
        <v>907</v>
      </c>
      <c r="I89" s="240" t="s">
        <v>885</v>
      </c>
      <c r="J89" s="240">
        <v>20</v>
      </c>
      <c r="K89" s="252"/>
    </row>
    <row r="90" spans="2:11" s="1" customFormat="1" ht="15" customHeight="1">
      <c r="B90" s="261"/>
      <c r="C90" s="240" t="s">
        <v>908</v>
      </c>
      <c r="D90" s="240"/>
      <c r="E90" s="240"/>
      <c r="F90" s="260" t="s">
        <v>889</v>
      </c>
      <c r="G90" s="259"/>
      <c r="H90" s="240" t="s">
        <v>909</v>
      </c>
      <c r="I90" s="240" t="s">
        <v>885</v>
      </c>
      <c r="J90" s="240">
        <v>50</v>
      </c>
      <c r="K90" s="252"/>
    </row>
    <row r="91" spans="2:11" s="1" customFormat="1" ht="15" customHeight="1">
      <c r="B91" s="261"/>
      <c r="C91" s="240" t="s">
        <v>910</v>
      </c>
      <c r="D91" s="240"/>
      <c r="E91" s="240"/>
      <c r="F91" s="260" t="s">
        <v>889</v>
      </c>
      <c r="G91" s="259"/>
      <c r="H91" s="240" t="s">
        <v>910</v>
      </c>
      <c r="I91" s="240" t="s">
        <v>885</v>
      </c>
      <c r="J91" s="240">
        <v>50</v>
      </c>
      <c r="K91" s="252"/>
    </row>
    <row r="92" spans="2:11" s="1" customFormat="1" ht="15" customHeight="1">
      <c r="B92" s="261"/>
      <c r="C92" s="240" t="s">
        <v>911</v>
      </c>
      <c r="D92" s="240"/>
      <c r="E92" s="240"/>
      <c r="F92" s="260" t="s">
        <v>889</v>
      </c>
      <c r="G92" s="259"/>
      <c r="H92" s="240" t="s">
        <v>912</v>
      </c>
      <c r="I92" s="240" t="s">
        <v>885</v>
      </c>
      <c r="J92" s="240">
        <v>255</v>
      </c>
      <c r="K92" s="252"/>
    </row>
    <row r="93" spans="2:11" s="1" customFormat="1" ht="15" customHeight="1">
      <c r="B93" s="261"/>
      <c r="C93" s="240" t="s">
        <v>913</v>
      </c>
      <c r="D93" s="240"/>
      <c r="E93" s="240"/>
      <c r="F93" s="260" t="s">
        <v>883</v>
      </c>
      <c r="G93" s="259"/>
      <c r="H93" s="240" t="s">
        <v>914</v>
      </c>
      <c r="I93" s="240" t="s">
        <v>915</v>
      </c>
      <c r="J93" s="240"/>
      <c r="K93" s="252"/>
    </row>
    <row r="94" spans="2:11" s="1" customFormat="1" ht="15" customHeight="1">
      <c r="B94" s="261"/>
      <c r="C94" s="240" t="s">
        <v>916</v>
      </c>
      <c r="D94" s="240"/>
      <c r="E94" s="240"/>
      <c r="F94" s="260" t="s">
        <v>883</v>
      </c>
      <c r="G94" s="259"/>
      <c r="H94" s="240" t="s">
        <v>917</v>
      </c>
      <c r="I94" s="240" t="s">
        <v>918</v>
      </c>
      <c r="J94" s="240"/>
      <c r="K94" s="252"/>
    </row>
    <row r="95" spans="2:11" s="1" customFormat="1" ht="15" customHeight="1">
      <c r="B95" s="261"/>
      <c r="C95" s="240" t="s">
        <v>919</v>
      </c>
      <c r="D95" s="240"/>
      <c r="E95" s="240"/>
      <c r="F95" s="260" t="s">
        <v>883</v>
      </c>
      <c r="G95" s="259"/>
      <c r="H95" s="240" t="s">
        <v>919</v>
      </c>
      <c r="I95" s="240" t="s">
        <v>918</v>
      </c>
      <c r="J95" s="240"/>
      <c r="K95" s="252"/>
    </row>
    <row r="96" spans="2:11" s="1" customFormat="1" ht="15" customHeight="1">
      <c r="B96" s="261"/>
      <c r="C96" s="240" t="s">
        <v>38</v>
      </c>
      <c r="D96" s="240"/>
      <c r="E96" s="240"/>
      <c r="F96" s="260" t="s">
        <v>883</v>
      </c>
      <c r="G96" s="259"/>
      <c r="H96" s="240" t="s">
        <v>920</v>
      </c>
      <c r="I96" s="240" t="s">
        <v>918</v>
      </c>
      <c r="J96" s="240"/>
      <c r="K96" s="252"/>
    </row>
    <row r="97" spans="2:11" s="1" customFormat="1" ht="15" customHeight="1">
      <c r="B97" s="261"/>
      <c r="C97" s="240" t="s">
        <v>48</v>
      </c>
      <c r="D97" s="240"/>
      <c r="E97" s="240"/>
      <c r="F97" s="260" t="s">
        <v>883</v>
      </c>
      <c r="G97" s="259"/>
      <c r="H97" s="240" t="s">
        <v>921</v>
      </c>
      <c r="I97" s="240" t="s">
        <v>918</v>
      </c>
      <c r="J97" s="240"/>
      <c r="K97" s="252"/>
    </row>
    <row r="98" spans="2:11" s="1" customFormat="1" ht="15" customHeight="1">
      <c r="B98" s="264"/>
      <c r="C98" s="265"/>
      <c r="D98" s="265"/>
      <c r="E98" s="265"/>
      <c r="F98" s="265"/>
      <c r="G98" s="265"/>
      <c r="H98" s="265"/>
      <c r="I98" s="265"/>
      <c r="J98" s="265"/>
      <c r="K98" s="266"/>
    </row>
    <row r="99" spans="2:11" s="1" customFormat="1" ht="18.75" customHeight="1">
      <c r="B99" s="267"/>
      <c r="C99" s="268"/>
      <c r="D99" s="268"/>
      <c r="E99" s="268"/>
      <c r="F99" s="268"/>
      <c r="G99" s="268"/>
      <c r="H99" s="268"/>
      <c r="I99" s="268"/>
      <c r="J99" s="268"/>
      <c r="K99" s="267"/>
    </row>
    <row r="100" spans="2:11" s="1" customFormat="1" ht="18.75" customHeight="1"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</row>
    <row r="101" spans="2:11" s="1" customFormat="1" ht="7.5" customHeight="1">
      <c r="B101" s="248"/>
      <c r="C101" s="249"/>
      <c r="D101" s="249"/>
      <c r="E101" s="249"/>
      <c r="F101" s="249"/>
      <c r="G101" s="249"/>
      <c r="H101" s="249"/>
      <c r="I101" s="249"/>
      <c r="J101" s="249"/>
      <c r="K101" s="250"/>
    </row>
    <row r="102" spans="2:11" s="1" customFormat="1" ht="45" customHeight="1">
      <c r="B102" s="251"/>
      <c r="C102" s="360" t="s">
        <v>922</v>
      </c>
      <c r="D102" s="360"/>
      <c r="E102" s="360"/>
      <c r="F102" s="360"/>
      <c r="G102" s="360"/>
      <c r="H102" s="360"/>
      <c r="I102" s="360"/>
      <c r="J102" s="360"/>
      <c r="K102" s="252"/>
    </row>
    <row r="103" spans="2:11" s="1" customFormat="1" ht="17.25" customHeight="1">
      <c r="B103" s="251"/>
      <c r="C103" s="253" t="s">
        <v>877</v>
      </c>
      <c r="D103" s="253"/>
      <c r="E103" s="253"/>
      <c r="F103" s="253" t="s">
        <v>878</v>
      </c>
      <c r="G103" s="254"/>
      <c r="H103" s="253" t="s">
        <v>54</v>
      </c>
      <c r="I103" s="253" t="s">
        <v>57</v>
      </c>
      <c r="J103" s="253" t="s">
        <v>879</v>
      </c>
      <c r="K103" s="252"/>
    </row>
    <row r="104" spans="2:11" s="1" customFormat="1" ht="17.25" customHeight="1">
      <c r="B104" s="251"/>
      <c r="C104" s="255" t="s">
        <v>880</v>
      </c>
      <c r="D104" s="255"/>
      <c r="E104" s="255"/>
      <c r="F104" s="256" t="s">
        <v>881</v>
      </c>
      <c r="G104" s="257"/>
      <c r="H104" s="255"/>
      <c r="I104" s="255"/>
      <c r="J104" s="255" t="s">
        <v>882</v>
      </c>
      <c r="K104" s="252"/>
    </row>
    <row r="105" spans="2:11" s="1" customFormat="1" ht="5.25" customHeight="1">
      <c r="B105" s="251"/>
      <c r="C105" s="253"/>
      <c r="D105" s="253"/>
      <c r="E105" s="253"/>
      <c r="F105" s="253"/>
      <c r="G105" s="269"/>
      <c r="H105" s="253"/>
      <c r="I105" s="253"/>
      <c r="J105" s="253"/>
      <c r="K105" s="252"/>
    </row>
    <row r="106" spans="2:11" s="1" customFormat="1" ht="15" customHeight="1">
      <c r="B106" s="251"/>
      <c r="C106" s="240" t="s">
        <v>53</v>
      </c>
      <c r="D106" s="258"/>
      <c r="E106" s="258"/>
      <c r="F106" s="260" t="s">
        <v>883</v>
      </c>
      <c r="G106" s="269"/>
      <c r="H106" s="240" t="s">
        <v>923</v>
      </c>
      <c r="I106" s="240" t="s">
        <v>885</v>
      </c>
      <c r="J106" s="240">
        <v>20</v>
      </c>
      <c r="K106" s="252"/>
    </row>
    <row r="107" spans="2:11" s="1" customFormat="1" ht="15" customHeight="1">
      <c r="B107" s="251"/>
      <c r="C107" s="240" t="s">
        <v>886</v>
      </c>
      <c r="D107" s="240"/>
      <c r="E107" s="240"/>
      <c r="F107" s="260" t="s">
        <v>883</v>
      </c>
      <c r="G107" s="240"/>
      <c r="H107" s="240" t="s">
        <v>923</v>
      </c>
      <c r="I107" s="240" t="s">
        <v>885</v>
      </c>
      <c r="J107" s="240">
        <v>120</v>
      </c>
      <c r="K107" s="252"/>
    </row>
    <row r="108" spans="2:11" s="1" customFormat="1" ht="15" customHeight="1">
      <c r="B108" s="261"/>
      <c r="C108" s="240" t="s">
        <v>888</v>
      </c>
      <c r="D108" s="240"/>
      <c r="E108" s="240"/>
      <c r="F108" s="260" t="s">
        <v>889</v>
      </c>
      <c r="G108" s="240"/>
      <c r="H108" s="240" t="s">
        <v>923</v>
      </c>
      <c r="I108" s="240" t="s">
        <v>885</v>
      </c>
      <c r="J108" s="240">
        <v>50</v>
      </c>
      <c r="K108" s="252"/>
    </row>
    <row r="109" spans="2:11" s="1" customFormat="1" ht="15" customHeight="1">
      <c r="B109" s="261"/>
      <c r="C109" s="240" t="s">
        <v>891</v>
      </c>
      <c r="D109" s="240"/>
      <c r="E109" s="240"/>
      <c r="F109" s="260" t="s">
        <v>883</v>
      </c>
      <c r="G109" s="240"/>
      <c r="H109" s="240" t="s">
        <v>923</v>
      </c>
      <c r="I109" s="240" t="s">
        <v>893</v>
      </c>
      <c r="J109" s="240"/>
      <c r="K109" s="252"/>
    </row>
    <row r="110" spans="2:11" s="1" customFormat="1" ht="15" customHeight="1">
      <c r="B110" s="261"/>
      <c r="C110" s="240" t="s">
        <v>902</v>
      </c>
      <c r="D110" s="240"/>
      <c r="E110" s="240"/>
      <c r="F110" s="260" t="s">
        <v>889</v>
      </c>
      <c r="G110" s="240"/>
      <c r="H110" s="240" t="s">
        <v>923</v>
      </c>
      <c r="I110" s="240" t="s">
        <v>885</v>
      </c>
      <c r="J110" s="240">
        <v>50</v>
      </c>
      <c r="K110" s="252"/>
    </row>
    <row r="111" spans="2:11" s="1" customFormat="1" ht="15" customHeight="1">
      <c r="B111" s="261"/>
      <c r="C111" s="240" t="s">
        <v>910</v>
      </c>
      <c r="D111" s="240"/>
      <c r="E111" s="240"/>
      <c r="F111" s="260" t="s">
        <v>889</v>
      </c>
      <c r="G111" s="240"/>
      <c r="H111" s="240" t="s">
        <v>923</v>
      </c>
      <c r="I111" s="240" t="s">
        <v>885</v>
      </c>
      <c r="J111" s="240">
        <v>50</v>
      </c>
      <c r="K111" s="252"/>
    </row>
    <row r="112" spans="2:11" s="1" customFormat="1" ht="15" customHeight="1">
      <c r="B112" s="261"/>
      <c r="C112" s="240" t="s">
        <v>908</v>
      </c>
      <c r="D112" s="240"/>
      <c r="E112" s="240"/>
      <c r="F112" s="260" t="s">
        <v>889</v>
      </c>
      <c r="G112" s="240"/>
      <c r="H112" s="240" t="s">
        <v>923</v>
      </c>
      <c r="I112" s="240" t="s">
        <v>885</v>
      </c>
      <c r="J112" s="240">
        <v>50</v>
      </c>
      <c r="K112" s="252"/>
    </row>
    <row r="113" spans="2:11" s="1" customFormat="1" ht="15" customHeight="1">
      <c r="B113" s="261"/>
      <c r="C113" s="240" t="s">
        <v>53</v>
      </c>
      <c r="D113" s="240"/>
      <c r="E113" s="240"/>
      <c r="F113" s="260" t="s">
        <v>883</v>
      </c>
      <c r="G113" s="240"/>
      <c r="H113" s="240" t="s">
        <v>924</v>
      </c>
      <c r="I113" s="240" t="s">
        <v>885</v>
      </c>
      <c r="J113" s="240">
        <v>20</v>
      </c>
      <c r="K113" s="252"/>
    </row>
    <row r="114" spans="2:11" s="1" customFormat="1" ht="15" customHeight="1">
      <c r="B114" s="261"/>
      <c r="C114" s="240" t="s">
        <v>925</v>
      </c>
      <c r="D114" s="240"/>
      <c r="E114" s="240"/>
      <c r="F114" s="260" t="s">
        <v>883</v>
      </c>
      <c r="G114" s="240"/>
      <c r="H114" s="240" t="s">
        <v>926</v>
      </c>
      <c r="I114" s="240" t="s">
        <v>885</v>
      </c>
      <c r="J114" s="240">
        <v>120</v>
      </c>
      <c r="K114" s="252"/>
    </row>
    <row r="115" spans="2:11" s="1" customFormat="1" ht="15" customHeight="1">
      <c r="B115" s="261"/>
      <c r="C115" s="240" t="s">
        <v>38</v>
      </c>
      <c r="D115" s="240"/>
      <c r="E115" s="240"/>
      <c r="F115" s="260" t="s">
        <v>883</v>
      </c>
      <c r="G115" s="240"/>
      <c r="H115" s="240" t="s">
        <v>927</v>
      </c>
      <c r="I115" s="240" t="s">
        <v>918</v>
      </c>
      <c r="J115" s="240"/>
      <c r="K115" s="252"/>
    </row>
    <row r="116" spans="2:11" s="1" customFormat="1" ht="15" customHeight="1">
      <c r="B116" s="261"/>
      <c r="C116" s="240" t="s">
        <v>48</v>
      </c>
      <c r="D116" s="240"/>
      <c r="E116" s="240"/>
      <c r="F116" s="260" t="s">
        <v>883</v>
      </c>
      <c r="G116" s="240"/>
      <c r="H116" s="240" t="s">
        <v>928</v>
      </c>
      <c r="I116" s="240" t="s">
        <v>918</v>
      </c>
      <c r="J116" s="240"/>
      <c r="K116" s="252"/>
    </row>
    <row r="117" spans="2:11" s="1" customFormat="1" ht="15" customHeight="1">
      <c r="B117" s="261"/>
      <c r="C117" s="240" t="s">
        <v>57</v>
      </c>
      <c r="D117" s="240"/>
      <c r="E117" s="240"/>
      <c r="F117" s="260" t="s">
        <v>883</v>
      </c>
      <c r="G117" s="240"/>
      <c r="H117" s="240" t="s">
        <v>929</v>
      </c>
      <c r="I117" s="240" t="s">
        <v>930</v>
      </c>
      <c r="J117" s="240"/>
      <c r="K117" s="252"/>
    </row>
    <row r="118" spans="2:11" s="1" customFormat="1" ht="15" customHeight="1">
      <c r="B118" s="264"/>
      <c r="C118" s="270"/>
      <c r="D118" s="270"/>
      <c r="E118" s="270"/>
      <c r="F118" s="270"/>
      <c r="G118" s="270"/>
      <c r="H118" s="270"/>
      <c r="I118" s="270"/>
      <c r="J118" s="270"/>
      <c r="K118" s="266"/>
    </row>
    <row r="119" spans="2:11" s="1" customFormat="1" ht="18.75" customHeight="1">
      <c r="B119" s="271"/>
      <c r="C119" s="237"/>
      <c r="D119" s="237"/>
      <c r="E119" s="237"/>
      <c r="F119" s="272"/>
      <c r="G119" s="237"/>
      <c r="H119" s="237"/>
      <c r="I119" s="237"/>
      <c r="J119" s="237"/>
      <c r="K119" s="271"/>
    </row>
    <row r="120" spans="2:11" s="1" customFormat="1" ht="18.75" customHeight="1"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</row>
    <row r="121" spans="2:11" s="1" customFormat="1" ht="7.5" customHeight="1">
      <c r="B121" s="273"/>
      <c r="C121" s="274"/>
      <c r="D121" s="274"/>
      <c r="E121" s="274"/>
      <c r="F121" s="274"/>
      <c r="G121" s="274"/>
      <c r="H121" s="274"/>
      <c r="I121" s="274"/>
      <c r="J121" s="274"/>
      <c r="K121" s="275"/>
    </row>
    <row r="122" spans="2:11" s="1" customFormat="1" ht="45" customHeight="1">
      <c r="B122" s="276"/>
      <c r="C122" s="361" t="s">
        <v>931</v>
      </c>
      <c r="D122" s="361"/>
      <c r="E122" s="361"/>
      <c r="F122" s="361"/>
      <c r="G122" s="361"/>
      <c r="H122" s="361"/>
      <c r="I122" s="361"/>
      <c r="J122" s="361"/>
      <c r="K122" s="277"/>
    </row>
    <row r="123" spans="2:11" s="1" customFormat="1" ht="17.25" customHeight="1">
      <c r="B123" s="278"/>
      <c r="C123" s="253" t="s">
        <v>877</v>
      </c>
      <c r="D123" s="253"/>
      <c r="E123" s="253"/>
      <c r="F123" s="253" t="s">
        <v>878</v>
      </c>
      <c r="G123" s="254"/>
      <c r="H123" s="253" t="s">
        <v>54</v>
      </c>
      <c r="I123" s="253" t="s">
        <v>57</v>
      </c>
      <c r="J123" s="253" t="s">
        <v>879</v>
      </c>
      <c r="K123" s="279"/>
    </row>
    <row r="124" spans="2:11" s="1" customFormat="1" ht="17.25" customHeight="1">
      <c r="B124" s="278"/>
      <c r="C124" s="255" t="s">
        <v>880</v>
      </c>
      <c r="D124" s="255"/>
      <c r="E124" s="255"/>
      <c r="F124" s="256" t="s">
        <v>881</v>
      </c>
      <c r="G124" s="257"/>
      <c r="H124" s="255"/>
      <c r="I124" s="255"/>
      <c r="J124" s="255" t="s">
        <v>882</v>
      </c>
      <c r="K124" s="279"/>
    </row>
    <row r="125" spans="2:11" s="1" customFormat="1" ht="5.25" customHeight="1">
      <c r="B125" s="280"/>
      <c r="C125" s="258"/>
      <c r="D125" s="258"/>
      <c r="E125" s="258"/>
      <c r="F125" s="258"/>
      <c r="G125" s="240"/>
      <c r="H125" s="258"/>
      <c r="I125" s="258"/>
      <c r="J125" s="258"/>
      <c r="K125" s="281"/>
    </row>
    <row r="126" spans="2:11" s="1" customFormat="1" ht="15" customHeight="1">
      <c r="B126" s="280"/>
      <c r="C126" s="240" t="s">
        <v>886</v>
      </c>
      <c r="D126" s="258"/>
      <c r="E126" s="258"/>
      <c r="F126" s="260" t="s">
        <v>883</v>
      </c>
      <c r="G126" s="240"/>
      <c r="H126" s="240" t="s">
        <v>923</v>
      </c>
      <c r="I126" s="240" t="s">
        <v>885</v>
      </c>
      <c r="J126" s="240">
        <v>120</v>
      </c>
      <c r="K126" s="282"/>
    </row>
    <row r="127" spans="2:11" s="1" customFormat="1" ht="15" customHeight="1">
      <c r="B127" s="280"/>
      <c r="C127" s="240" t="s">
        <v>932</v>
      </c>
      <c r="D127" s="240"/>
      <c r="E127" s="240"/>
      <c r="F127" s="260" t="s">
        <v>883</v>
      </c>
      <c r="G127" s="240"/>
      <c r="H127" s="240" t="s">
        <v>933</v>
      </c>
      <c r="I127" s="240" t="s">
        <v>885</v>
      </c>
      <c r="J127" s="240" t="s">
        <v>934</v>
      </c>
      <c r="K127" s="282"/>
    </row>
    <row r="128" spans="2:11" s="1" customFormat="1" ht="15" customHeight="1">
      <c r="B128" s="280"/>
      <c r="C128" s="240" t="s">
        <v>83</v>
      </c>
      <c r="D128" s="240"/>
      <c r="E128" s="240"/>
      <c r="F128" s="260" t="s">
        <v>883</v>
      </c>
      <c r="G128" s="240"/>
      <c r="H128" s="240" t="s">
        <v>935</v>
      </c>
      <c r="I128" s="240" t="s">
        <v>885</v>
      </c>
      <c r="J128" s="240" t="s">
        <v>934</v>
      </c>
      <c r="K128" s="282"/>
    </row>
    <row r="129" spans="2:11" s="1" customFormat="1" ht="15" customHeight="1">
      <c r="B129" s="280"/>
      <c r="C129" s="240" t="s">
        <v>894</v>
      </c>
      <c r="D129" s="240"/>
      <c r="E129" s="240"/>
      <c r="F129" s="260" t="s">
        <v>889</v>
      </c>
      <c r="G129" s="240"/>
      <c r="H129" s="240" t="s">
        <v>895</v>
      </c>
      <c r="I129" s="240" t="s">
        <v>885</v>
      </c>
      <c r="J129" s="240">
        <v>15</v>
      </c>
      <c r="K129" s="282"/>
    </row>
    <row r="130" spans="2:11" s="1" customFormat="1" ht="15" customHeight="1">
      <c r="B130" s="280"/>
      <c r="C130" s="262" t="s">
        <v>896</v>
      </c>
      <c r="D130" s="262"/>
      <c r="E130" s="262"/>
      <c r="F130" s="263" t="s">
        <v>889</v>
      </c>
      <c r="G130" s="262"/>
      <c r="H130" s="262" t="s">
        <v>897</v>
      </c>
      <c r="I130" s="262" t="s">
        <v>885</v>
      </c>
      <c r="J130" s="262">
        <v>15</v>
      </c>
      <c r="K130" s="282"/>
    </row>
    <row r="131" spans="2:11" s="1" customFormat="1" ht="15" customHeight="1">
      <c r="B131" s="280"/>
      <c r="C131" s="262" t="s">
        <v>898</v>
      </c>
      <c r="D131" s="262"/>
      <c r="E131" s="262"/>
      <c r="F131" s="263" t="s">
        <v>889</v>
      </c>
      <c r="G131" s="262"/>
      <c r="H131" s="262" t="s">
        <v>899</v>
      </c>
      <c r="I131" s="262" t="s">
        <v>885</v>
      </c>
      <c r="J131" s="262">
        <v>20</v>
      </c>
      <c r="K131" s="282"/>
    </row>
    <row r="132" spans="2:11" s="1" customFormat="1" ht="15" customHeight="1">
      <c r="B132" s="280"/>
      <c r="C132" s="262" t="s">
        <v>900</v>
      </c>
      <c r="D132" s="262"/>
      <c r="E132" s="262"/>
      <c r="F132" s="263" t="s">
        <v>889</v>
      </c>
      <c r="G132" s="262"/>
      <c r="H132" s="262" t="s">
        <v>901</v>
      </c>
      <c r="I132" s="262" t="s">
        <v>885</v>
      </c>
      <c r="J132" s="262">
        <v>20</v>
      </c>
      <c r="K132" s="282"/>
    </row>
    <row r="133" spans="2:11" s="1" customFormat="1" ht="15" customHeight="1">
      <c r="B133" s="280"/>
      <c r="C133" s="240" t="s">
        <v>888</v>
      </c>
      <c r="D133" s="240"/>
      <c r="E133" s="240"/>
      <c r="F133" s="260" t="s">
        <v>889</v>
      </c>
      <c r="G133" s="240"/>
      <c r="H133" s="240" t="s">
        <v>923</v>
      </c>
      <c r="I133" s="240" t="s">
        <v>885</v>
      </c>
      <c r="J133" s="240">
        <v>50</v>
      </c>
      <c r="K133" s="282"/>
    </row>
    <row r="134" spans="2:11" s="1" customFormat="1" ht="15" customHeight="1">
      <c r="B134" s="280"/>
      <c r="C134" s="240" t="s">
        <v>902</v>
      </c>
      <c r="D134" s="240"/>
      <c r="E134" s="240"/>
      <c r="F134" s="260" t="s">
        <v>889</v>
      </c>
      <c r="G134" s="240"/>
      <c r="H134" s="240" t="s">
        <v>923</v>
      </c>
      <c r="I134" s="240" t="s">
        <v>885</v>
      </c>
      <c r="J134" s="240">
        <v>50</v>
      </c>
      <c r="K134" s="282"/>
    </row>
    <row r="135" spans="2:11" s="1" customFormat="1" ht="15" customHeight="1">
      <c r="B135" s="280"/>
      <c r="C135" s="240" t="s">
        <v>908</v>
      </c>
      <c r="D135" s="240"/>
      <c r="E135" s="240"/>
      <c r="F135" s="260" t="s">
        <v>889</v>
      </c>
      <c r="G135" s="240"/>
      <c r="H135" s="240" t="s">
        <v>923</v>
      </c>
      <c r="I135" s="240" t="s">
        <v>885</v>
      </c>
      <c r="J135" s="240">
        <v>50</v>
      </c>
      <c r="K135" s="282"/>
    </row>
    <row r="136" spans="2:11" s="1" customFormat="1" ht="15" customHeight="1">
      <c r="B136" s="280"/>
      <c r="C136" s="240" t="s">
        <v>910</v>
      </c>
      <c r="D136" s="240"/>
      <c r="E136" s="240"/>
      <c r="F136" s="260" t="s">
        <v>889</v>
      </c>
      <c r="G136" s="240"/>
      <c r="H136" s="240" t="s">
        <v>923</v>
      </c>
      <c r="I136" s="240" t="s">
        <v>885</v>
      </c>
      <c r="J136" s="240">
        <v>50</v>
      </c>
      <c r="K136" s="282"/>
    </row>
    <row r="137" spans="2:11" s="1" customFormat="1" ht="15" customHeight="1">
      <c r="B137" s="280"/>
      <c r="C137" s="240" t="s">
        <v>911</v>
      </c>
      <c r="D137" s="240"/>
      <c r="E137" s="240"/>
      <c r="F137" s="260" t="s">
        <v>889</v>
      </c>
      <c r="G137" s="240"/>
      <c r="H137" s="240" t="s">
        <v>936</v>
      </c>
      <c r="I137" s="240" t="s">
        <v>885</v>
      </c>
      <c r="J137" s="240">
        <v>255</v>
      </c>
      <c r="K137" s="282"/>
    </row>
    <row r="138" spans="2:11" s="1" customFormat="1" ht="15" customHeight="1">
      <c r="B138" s="280"/>
      <c r="C138" s="240" t="s">
        <v>913</v>
      </c>
      <c r="D138" s="240"/>
      <c r="E138" s="240"/>
      <c r="F138" s="260" t="s">
        <v>883</v>
      </c>
      <c r="G138" s="240"/>
      <c r="H138" s="240" t="s">
        <v>937</v>
      </c>
      <c r="I138" s="240" t="s">
        <v>915</v>
      </c>
      <c r="J138" s="240"/>
      <c r="K138" s="282"/>
    </row>
    <row r="139" spans="2:11" s="1" customFormat="1" ht="15" customHeight="1">
      <c r="B139" s="280"/>
      <c r="C139" s="240" t="s">
        <v>916</v>
      </c>
      <c r="D139" s="240"/>
      <c r="E139" s="240"/>
      <c r="F139" s="260" t="s">
        <v>883</v>
      </c>
      <c r="G139" s="240"/>
      <c r="H139" s="240" t="s">
        <v>938</v>
      </c>
      <c r="I139" s="240" t="s">
        <v>918</v>
      </c>
      <c r="J139" s="240"/>
      <c r="K139" s="282"/>
    </row>
    <row r="140" spans="2:11" s="1" customFormat="1" ht="15" customHeight="1">
      <c r="B140" s="280"/>
      <c r="C140" s="240" t="s">
        <v>919</v>
      </c>
      <c r="D140" s="240"/>
      <c r="E140" s="240"/>
      <c r="F140" s="260" t="s">
        <v>883</v>
      </c>
      <c r="G140" s="240"/>
      <c r="H140" s="240" t="s">
        <v>919</v>
      </c>
      <c r="I140" s="240" t="s">
        <v>918</v>
      </c>
      <c r="J140" s="240"/>
      <c r="K140" s="282"/>
    </row>
    <row r="141" spans="2:11" s="1" customFormat="1" ht="15" customHeight="1">
      <c r="B141" s="280"/>
      <c r="C141" s="240" t="s">
        <v>38</v>
      </c>
      <c r="D141" s="240"/>
      <c r="E141" s="240"/>
      <c r="F141" s="260" t="s">
        <v>883</v>
      </c>
      <c r="G141" s="240"/>
      <c r="H141" s="240" t="s">
        <v>939</v>
      </c>
      <c r="I141" s="240" t="s">
        <v>918</v>
      </c>
      <c r="J141" s="240"/>
      <c r="K141" s="282"/>
    </row>
    <row r="142" spans="2:11" s="1" customFormat="1" ht="15" customHeight="1">
      <c r="B142" s="280"/>
      <c r="C142" s="240" t="s">
        <v>940</v>
      </c>
      <c r="D142" s="240"/>
      <c r="E142" s="240"/>
      <c r="F142" s="260" t="s">
        <v>883</v>
      </c>
      <c r="G142" s="240"/>
      <c r="H142" s="240" t="s">
        <v>941</v>
      </c>
      <c r="I142" s="240" t="s">
        <v>918</v>
      </c>
      <c r="J142" s="240"/>
      <c r="K142" s="282"/>
    </row>
    <row r="143" spans="2:11" s="1" customFormat="1" ht="15" customHeight="1">
      <c r="B143" s="283"/>
      <c r="C143" s="284"/>
      <c r="D143" s="284"/>
      <c r="E143" s="284"/>
      <c r="F143" s="284"/>
      <c r="G143" s="284"/>
      <c r="H143" s="284"/>
      <c r="I143" s="284"/>
      <c r="J143" s="284"/>
      <c r="K143" s="285"/>
    </row>
    <row r="144" spans="2:11" s="1" customFormat="1" ht="18.75" customHeight="1">
      <c r="B144" s="237"/>
      <c r="C144" s="237"/>
      <c r="D144" s="237"/>
      <c r="E144" s="237"/>
      <c r="F144" s="272"/>
      <c r="G144" s="237"/>
      <c r="H144" s="237"/>
      <c r="I144" s="237"/>
      <c r="J144" s="237"/>
      <c r="K144" s="237"/>
    </row>
    <row r="145" spans="2:11" s="1" customFormat="1" ht="18.75" customHeight="1"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</row>
    <row r="146" spans="2:11" s="1" customFormat="1" ht="7.5" customHeight="1">
      <c r="B146" s="248"/>
      <c r="C146" s="249"/>
      <c r="D146" s="249"/>
      <c r="E146" s="249"/>
      <c r="F146" s="249"/>
      <c r="G146" s="249"/>
      <c r="H146" s="249"/>
      <c r="I146" s="249"/>
      <c r="J146" s="249"/>
      <c r="K146" s="250"/>
    </row>
    <row r="147" spans="2:11" s="1" customFormat="1" ht="45" customHeight="1">
      <c r="B147" s="251"/>
      <c r="C147" s="360" t="s">
        <v>942</v>
      </c>
      <c r="D147" s="360"/>
      <c r="E147" s="360"/>
      <c r="F147" s="360"/>
      <c r="G147" s="360"/>
      <c r="H147" s="360"/>
      <c r="I147" s="360"/>
      <c r="J147" s="360"/>
      <c r="K147" s="252"/>
    </row>
    <row r="148" spans="2:11" s="1" customFormat="1" ht="17.25" customHeight="1">
      <c r="B148" s="251"/>
      <c r="C148" s="253" t="s">
        <v>877</v>
      </c>
      <c r="D148" s="253"/>
      <c r="E148" s="253"/>
      <c r="F148" s="253" t="s">
        <v>878</v>
      </c>
      <c r="G148" s="254"/>
      <c r="H148" s="253" t="s">
        <v>54</v>
      </c>
      <c r="I148" s="253" t="s">
        <v>57</v>
      </c>
      <c r="J148" s="253" t="s">
        <v>879</v>
      </c>
      <c r="K148" s="252"/>
    </row>
    <row r="149" spans="2:11" s="1" customFormat="1" ht="17.25" customHeight="1">
      <c r="B149" s="251"/>
      <c r="C149" s="255" t="s">
        <v>880</v>
      </c>
      <c r="D149" s="255"/>
      <c r="E149" s="255"/>
      <c r="F149" s="256" t="s">
        <v>881</v>
      </c>
      <c r="G149" s="257"/>
      <c r="H149" s="255"/>
      <c r="I149" s="255"/>
      <c r="J149" s="255" t="s">
        <v>882</v>
      </c>
      <c r="K149" s="252"/>
    </row>
    <row r="150" spans="2:11" s="1" customFormat="1" ht="5.25" customHeight="1">
      <c r="B150" s="261"/>
      <c r="C150" s="258"/>
      <c r="D150" s="258"/>
      <c r="E150" s="258"/>
      <c r="F150" s="258"/>
      <c r="G150" s="259"/>
      <c r="H150" s="258"/>
      <c r="I150" s="258"/>
      <c r="J150" s="258"/>
      <c r="K150" s="282"/>
    </row>
    <row r="151" spans="2:11" s="1" customFormat="1" ht="15" customHeight="1">
      <c r="B151" s="261"/>
      <c r="C151" s="286" t="s">
        <v>886</v>
      </c>
      <c r="D151" s="240"/>
      <c r="E151" s="240"/>
      <c r="F151" s="287" t="s">
        <v>883</v>
      </c>
      <c r="G151" s="240"/>
      <c r="H151" s="286" t="s">
        <v>923</v>
      </c>
      <c r="I151" s="286" t="s">
        <v>885</v>
      </c>
      <c r="J151" s="286">
        <v>120</v>
      </c>
      <c r="K151" s="282"/>
    </row>
    <row r="152" spans="2:11" s="1" customFormat="1" ht="15" customHeight="1">
      <c r="B152" s="261"/>
      <c r="C152" s="286" t="s">
        <v>932</v>
      </c>
      <c r="D152" s="240"/>
      <c r="E152" s="240"/>
      <c r="F152" s="287" t="s">
        <v>883</v>
      </c>
      <c r="G152" s="240"/>
      <c r="H152" s="286" t="s">
        <v>943</v>
      </c>
      <c r="I152" s="286" t="s">
        <v>885</v>
      </c>
      <c r="J152" s="286" t="s">
        <v>934</v>
      </c>
      <c r="K152" s="282"/>
    </row>
    <row r="153" spans="2:11" s="1" customFormat="1" ht="15" customHeight="1">
      <c r="B153" s="261"/>
      <c r="C153" s="286" t="s">
        <v>83</v>
      </c>
      <c r="D153" s="240"/>
      <c r="E153" s="240"/>
      <c r="F153" s="287" t="s">
        <v>883</v>
      </c>
      <c r="G153" s="240"/>
      <c r="H153" s="286" t="s">
        <v>944</v>
      </c>
      <c r="I153" s="286" t="s">
        <v>885</v>
      </c>
      <c r="J153" s="286" t="s">
        <v>934</v>
      </c>
      <c r="K153" s="282"/>
    </row>
    <row r="154" spans="2:11" s="1" customFormat="1" ht="15" customHeight="1">
      <c r="B154" s="261"/>
      <c r="C154" s="286" t="s">
        <v>888</v>
      </c>
      <c r="D154" s="240"/>
      <c r="E154" s="240"/>
      <c r="F154" s="287" t="s">
        <v>889</v>
      </c>
      <c r="G154" s="240"/>
      <c r="H154" s="286" t="s">
        <v>923</v>
      </c>
      <c r="I154" s="286" t="s">
        <v>885</v>
      </c>
      <c r="J154" s="286">
        <v>50</v>
      </c>
      <c r="K154" s="282"/>
    </row>
    <row r="155" spans="2:11" s="1" customFormat="1" ht="15" customHeight="1">
      <c r="B155" s="261"/>
      <c r="C155" s="286" t="s">
        <v>891</v>
      </c>
      <c r="D155" s="240"/>
      <c r="E155" s="240"/>
      <c r="F155" s="287" t="s">
        <v>883</v>
      </c>
      <c r="G155" s="240"/>
      <c r="H155" s="286" t="s">
        <v>923</v>
      </c>
      <c r="I155" s="286" t="s">
        <v>893</v>
      </c>
      <c r="J155" s="286"/>
      <c r="K155" s="282"/>
    </row>
    <row r="156" spans="2:11" s="1" customFormat="1" ht="15" customHeight="1">
      <c r="B156" s="261"/>
      <c r="C156" s="286" t="s">
        <v>902</v>
      </c>
      <c r="D156" s="240"/>
      <c r="E156" s="240"/>
      <c r="F156" s="287" t="s">
        <v>889</v>
      </c>
      <c r="G156" s="240"/>
      <c r="H156" s="286" t="s">
        <v>923</v>
      </c>
      <c r="I156" s="286" t="s">
        <v>885</v>
      </c>
      <c r="J156" s="286">
        <v>50</v>
      </c>
      <c r="K156" s="282"/>
    </row>
    <row r="157" spans="2:11" s="1" customFormat="1" ht="15" customHeight="1">
      <c r="B157" s="261"/>
      <c r="C157" s="286" t="s">
        <v>910</v>
      </c>
      <c r="D157" s="240"/>
      <c r="E157" s="240"/>
      <c r="F157" s="287" t="s">
        <v>889</v>
      </c>
      <c r="G157" s="240"/>
      <c r="H157" s="286" t="s">
        <v>923</v>
      </c>
      <c r="I157" s="286" t="s">
        <v>885</v>
      </c>
      <c r="J157" s="286">
        <v>50</v>
      </c>
      <c r="K157" s="282"/>
    </row>
    <row r="158" spans="2:11" s="1" customFormat="1" ht="15" customHeight="1">
      <c r="B158" s="261"/>
      <c r="C158" s="286" t="s">
        <v>908</v>
      </c>
      <c r="D158" s="240"/>
      <c r="E158" s="240"/>
      <c r="F158" s="287" t="s">
        <v>889</v>
      </c>
      <c r="G158" s="240"/>
      <c r="H158" s="286" t="s">
        <v>923</v>
      </c>
      <c r="I158" s="286" t="s">
        <v>885</v>
      </c>
      <c r="J158" s="286">
        <v>50</v>
      </c>
      <c r="K158" s="282"/>
    </row>
    <row r="159" spans="2:11" s="1" customFormat="1" ht="15" customHeight="1">
      <c r="B159" s="261"/>
      <c r="C159" s="286" t="s">
        <v>91</v>
      </c>
      <c r="D159" s="240"/>
      <c r="E159" s="240"/>
      <c r="F159" s="287" t="s">
        <v>883</v>
      </c>
      <c r="G159" s="240"/>
      <c r="H159" s="286" t="s">
        <v>945</v>
      </c>
      <c r="I159" s="286" t="s">
        <v>885</v>
      </c>
      <c r="J159" s="286" t="s">
        <v>946</v>
      </c>
      <c r="K159" s="282"/>
    </row>
    <row r="160" spans="2:11" s="1" customFormat="1" ht="15" customHeight="1">
      <c r="B160" s="261"/>
      <c r="C160" s="286" t="s">
        <v>947</v>
      </c>
      <c r="D160" s="240"/>
      <c r="E160" s="240"/>
      <c r="F160" s="287" t="s">
        <v>883</v>
      </c>
      <c r="G160" s="240"/>
      <c r="H160" s="286" t="s">
        <v>948</v>
      </c>
      <c r="I160" s="286" t="s">
        <v>918</v>
      </c>
      <c r="J160" s="286"/>
      <c r="K160" s="282"/>
    </row>
    <row r="161" spans="2:11" s="1" customFormat="1" ht="15" customHeight="1">
      <c r="B161" s="288"/>
      <c r="C161" s="270"/>
      <c r="D161" s="270"/>
      <c r="E161" s="270"/>
      <c r="F161" s="270"/>
      <c r="G161" s="270"/>
      <c r="H161" s="270"/>
      <c r="I161" s="270"/>
      <c r="J161" s="270"/>
      <c r="K161" s="289"/>
    </row>
    <row r="162" spans="2:11" s="1" customFormat="1" ht="18.75" customHeight="1">
      <c r="B162" s="237"/>
      <c r="C162" s="240"/>
      <c r="D162" s="240"/>
      <c r="E162" s="240"/>
      <c r="F162" s="260"/>
      <c r="G162" s="240"/>
      <c r="H162" s="240"/>
      <c r="I162" s="240"/>
      <c r="J162" s="240"/>
      <c r="K162" s="237"/>
    </row>
    <row r="163" spans="2:11" s="1" customFormat="1" ht="18.75" customHeight="1"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</row>
    <row r="164" spans="2:11" s="1" customFormat="1" ht="7.5" customHeight="1">
      <c r="B164" s="229"/>
      <c r="C164" s="230"/>
      <c r="D164" s="230"/>
      <c r="E164" s="230"/>
      <c r="F164" s="230"/>
      <c r="G164" s="230"/>
      <c r="H164" s="230"/>
      <c r="I164" s="230"/>
      <c r="J164" s="230"/>
      <c r="K164" s="231"/>
    </row>
    <row r="165" spans="2:11" s="1" customFormat="1" ht="45" customHeight="1">
      <c r="B165" s="232"/>
      <c r="C165" s="361" t="s">
        <v>949</v>
      </c>
      <c r="D165" s="361"/>
      <c r="E165" s="361"/>
      <c r="F165" s="361"/>
      <c r="G165" s="361"/>
      <c r="H165" s="361"/>
      <c r="I165" s="361"/>
      <c r="J165" s="361"/>
      <c r="K165" s="233"/>
    </row>
    <row r="166" spans="2:11" s="1" customFormat="1" ht="17.25" customHeight="1">
      <c r="B166" s="232"/>
      <c r="C166" s="253" t="s">
        <v>877</v>
      </c>
      <c r="D166" s="253"/>
      <c r="E166" s="253"/>
      <c r="F166" s="253" t="s">
        <v>878</v>
      </c>
      <c r="G166" s="290"/>
      <c r="H166" s="291" t="s">
        <v>54</v>
      </c>
      <c r="I166" s="291" t="s">
        <v>57</v>
      </c>
      <c r="J166" s="253" t="s">
        <v>879</v>
      </c>
      <c r="K166" s="233"/>
    </row>
    <row r="167" spans="2:11" s="1" customFormat="1" ht="17.25" customHeight="1">
      <c r="B167" s="234"/>
      <c r="C167" s="255" t="s">
        <v>880</v>
      </c>
      <c r="D167" s="255"/>
      <c r="E167" s="255"/>
      <c r="F167" s="256" t="s">
        <v>881</v>
      </c>
      <c r="G167" s="292"/>
      <c r="H167" s="293"/>
      <c r="I167" s="293"/>
      <c r="J167" s="255" t="s">
        <v>882</v>
      </c>
      <c r="K167" s="235"/>
    </row>
    <row r="168" spans="2:11" s="1" customFormat="1" ht="5.25" customHeight="1">
      <c r="B168" s="261"/>
      <c r="C168" s="258"/>
      <c r="D168" s="258"/>
      <c r="E168" s="258"/>
      <c r="F168" s="258"/>
      <c r="G168" s="259"/>
      <c r="H168" s="258"/>
      <c r="I168" s="258"/>
      <c r="J168" s="258"/>
      <c r="K168" s="282"/>
    </row>
    <row r="169" spans="2:11" s="1" customFormat="1" ht="15" customHeight="1">
      <c r="B169" s="261"/>
      <c r="C169" s="240" t="s">
        <v>886</v>
      </c>
      <c r="D169" s="240"/>
      <c r="E169" s="240"/>
      <c r="F169" s="260" t="s">
        <v>883</v>
      </c>
      <c r="G169" s="240"/>
      <c r="H169" s="240" t="s">
        <v>923</v>
      </c>
      <c r="I169" s="240" t="s">
        <v>885</v>
      </c>
      <c r="J169" s="240">
        <v>120</v>
      </c>
      <c r="K169" s="282"/>
    </row>
    <row r="170" spans="2:11" s="1" customFormat="1" ht="15" customHeight="1">
      <c r="B170" s="261"/>
      <c r="C170" s="240" t="s">
        <v>932</v>
      </c>
      <c r="D170" s="240"/>
      <c r="E170" s="240"/>
      <c r="F170" s="260" t="s">
        <v>883</v>
      </c>
      <c r="G170" s="240"/>
      <c r="H170" s="240" t="s">
        <v>933</v>
      </c>
      <c r="I170" s="240" t="s">
        <v>885</v>
      </c>
      <c r="J170" s="240" t="s">
        <v>934</v>
      </c>
      <c r="K170" s="282"/>
    </row>
    <row r="171" spans="2:11" s="1" customFormat="1" ht="15" customHeight="1">
      <c r="B171" s="261"/>
      <c r="C171" s="240" t="s">
        <v>83</v>
      </c>
      <c r="D171" s="240"/>
      <c r="E171" s="240"/>
      <c r="F171" s="260" t="s">
        <v>883</v>
      </c>
      <c r="G171" s="240"/>
      <c r="H171" s="240" t="s">
        <v>950</v>
      </c>
      <c r="I171" s="240" t="s">
        <v>885</v>
      </c>
      <c r="J171" s="240" t="s">
        <v>934</v>
      </c>
      <c r="K171" s="282"/>
    </row>
    <row r="172" spans="2:11" s="1" customFormat="1" ht="15" customHeight="1">
      <c r="B172" s="261"/>
      <c r="C172" s="240" t="s">
        <v>888</v>
      </c>
      <c r="D172" s="240"/>
      <c r="E172" s="240"/>
      <c r="F172" s="260" t="s">
        <v>889</v>
      </c>
      <c r="G172" s="240"/>
      <c r="H172" s="240" t="s">
        <v>950</v>
      </c>
      <c r="I172" s="240" t="s">
        <v>885</v>
      </c>
      <c r="J172" s="240">
        <v>50</v>
      </c>
      <c r="K172" s="282"/>
    </row>
    <row r="173" spans="2:11" s="1" customFormat="1" ht="15" customHeight="1">
      <c r="B173" s="261"/>
      <c r="C173" s="240" t="s">
        <v>891</v>
      </c>
      <c r="D173" s="240"/>
      <c r="E173" s="240"/>
      <c r="F173" s="260" t="s">
        <v>883</v>
      </c>
      <c r="G173" s="240"/>
      <c r="H173" s="240" t="s">
        <v>950</v>
      </c>
      <c r="I173" s="240" t="s">
        <v>893</v>
      </c>
      <c r="J173" s="240"/>
      <c r="K173" s="282"/>
    </row>
    <row r="174" spans="2:11" s="1" customFormat="1" ht="15" customHeight="1">
      <c r="B174" s="261"/>
      <c r="C174" s="240" t="s">
        <v>902</v>
      </c>
      <c r="D174" s="240"/>
      <c r="E174" s="240"/>
      <c r="F174" s="260" t="s">
        <v>889</v>
      </c>
      <c r="G174" s="240"/>
      <c r="H174" s="240" t="s">
        <v>950</v>
      </c>
      <c r="I174" s="240" t="s">
        <v>885</v>
      </c>
      <c r="J174" s="240">
        <v>50</v>
      </c>
      <c r="K174" s="282"/>
    </row>
    <row r="175" spans="2:11" s="1" customFormat="1" ht="15" customHeight="1">
      <c r="B175" s="261"/>
      <c r="C175" s="240" t="s">
        <v>910</v>
      </c>
      <c r="D175" s="240"/>
      <c r="E175" s="240"/>
      <c r="F175" s="260" t="s">
        <v>889</v>
      </c>
      <c r="G175" s="240"/>
      <c r="H175" s="240" t="s">
        <v>950</v>
      </c>
      <c r="I175" s="240" t="s">
        <v>885</v>
      </c>
      <c r="J175" s="240">
        <v>50</v>
      </c>
      <c r="K175" s="282"/>
    </row>
    <row r="176" spans="2:11" s="1" customFormat="1" ht="15" customHeight="1">
      <c r="B176" s="261"/>
      <c r="C176" s="240" t="s">
        <v>908</v>
      </c>
      <c r="D176" s="240"/>
      <c r="E176" s="240"/>
      <c r="F176" s="260" t="s">
        <v>889</v>
      </c>
      <c r="G176" s="240"/>
      <c r="H176" s="240" t="s">
        <v>950</v>
      </c>
      <c r="I176" s="240" t="s">
        <v>885</v>
      </c>
      <c r="J176" s="240">
        <v>50</v>
      </c>
      <c r="K176" s="282"/>
    </row>
    <row r="177" spans="2:11" s="1" customFormat="1" ht="15" customHeight="1">
      <c r="B177" s="261"/>
      <c r="C177" s="240" t="s">
        <v>107</v>
      </c>
      <c r="D177" s="240"/>
      <c r="E177" s="240"/>
      <c r="F177" s="260" t="s">
        <v>883</v>
      </c>
      <c r="G177" s="240"/>
      <c r="H177" s="240" t="s">
        <v>951</v>
      </c>
      <c r="I177" s="240" t="s">
        <v>952</v>
      </c>
      <c r="J177" s="240"/>
      <c r="K177" s="282"/>
    </row>
    <row r="178" spans="2:11" s="1" customFormat="1" ht="15" customHeight="1">
      <c r="B178" s="261"/>
      <c r="C178" s="240" t="s">
        <v>57</v>
      </c>
      <c r="D178" s="240"/>
      <c r="E178" s="240"/>
      <c r="F178" s="260" t="s">
        <v>883</v>
      </c>
      <c r="G178" s="240"/>
      <c r="H178" s="240" t="s">
        <v>953</v>
      </c>
      <c r="I178" s="240" t="s">
        <v>954</v>
      </c>
      <c r="J178" s="240">
        <v>1</v>
      </c>
      <c r="K178" s="282"/>
    </row>
    <row r="179" spans="2:11" s="1" customFormat="1" ht="15" customHeight="1">
      <c r="B179" s="261"/>
      <c r="C179" s="240" t="s">
        <v>53</v>
      </c>
      <c r="D179" s="240"/>
      <c r="E179" s="240"/>
      <c r="F179" s="260" t="s">
        <v>883</v>
      </c>
      <c r="G179" s="240"/>
      <c r="H179" s="240" t="s">
        <v>955</v>
      </c>
      <c r="I179" s="240" t="s">
        <v>885</v>
      </c>
      <c r="J179" s="240">
        <v>20</v>
      </c>
      <c r="K179" s="282"/>
    </row>
    <row r="180" spans="2:11" s="1" customFormat="1" ht="15" customHeight="1">
      <c r="B180" s="261"/>
      <c r="C180" s="240" t="s">
        <v>54</v>
      </c>
      <c r="D180" s="240"/>
      <c r="E180" s="240"/>
      <c r="F180" s="260" t="s">
        <v>883</v>
      </c>
      <c r="G180" s="240"/>
      <c r="H180" s="240" t="s">
        <v>956</v>
      </c>
      <c r="I180" s="240" t="s">
        <v>885</v>
      </c>
      <c r="J180" s="240">
        <v>255</v>
      </c>
      <c r="K180" s="282"/>
    </row>
    <row r="181" spans="2:11" s="1" customFormat="1" ht="15" customHeight="1">
      <c r="B181" s="261"/>
      <c r="C181" s="240" t="s">
        <v>108</v>
      </c>
      <c r="D181" s="240"/>
      <c r="E181" s="240"/>
      <c r="F181" s="260" t="s">
        <v>883</v>
      </c>
      <c r="G181" s="240"/>
      <c r="H181" s="240" t="s">
        <v>847</v>
      </c>
      <c r="I181" s="240" t="s">
        <v>885</v>
      </c>
      <c r="J181" s="240">
        <v>10</v>
      </c>
      <c r="K181" s="282"/>
    </row>
    <row r="182" spans="2:11" s="1" customFormat="1" ht="15" customHeight="1">
      <c r="B182" s="261"/>
      <c r="C182" s="240" t="s">
        <v>109</v>
      </c>
      <c r="D182" s="240"/>
      <c r="E182" s="240"/>
      <c r="F182" s="260" t="s">
        <v>883</v>
      </c>
      <c r="G182" s="240"/>
      <c r="H182" s="240" t="s">
        <v>957</v>
      </c>
      <c r="I182" s="240" t="s">
        <v>918</v>
      </c>
      <c r="J182" s="240"/>
      <c r="K182" s="282"/>
    </row>
    <row r="183" spans="2:11" s="1" customFormat="1" ht="15" customHeight="1">
      <c r="B183" s="261"/>
      <c r="C183" s="240" t="s">
        <v>958</v>
      </c>
      <c r="D183" s="240"/>
      <c r="E183" s="240"/>
      <c r="F183" s="260" t="s">
        <v>883</v>
      </c>
      <c r="G183" s="240"/>
      <c r="H183" s="240" t="s">
        <v>959</v>
      </c>
      <c r="I183" s="240" t="s">
        <v>918</v>
      </c>
      <c r="J183" s="240"/>
      <c r="K183" s="282"/>
    </row>
    <row r="184" spans="2:11" s="1" customFormat="1" ht="15" customHeight="1">
      <c r="B184" s="261"/>
      <c r="C184" s="240" t="s">
        <v>947</v>
      </c>
      <c r="D184" s="240"/>
      <c r="E184" s="240"/>
      <c r="F184" s="260" t="s">
        <v>883</v>
      </c>
      <c r="G184" s="240"/>
      <c r="H184" s="240" t="s">
        <v>960</v>
      </c>
      <c r="I184" s="240" t="s">
        <v>918</v>
      </c>
      <c r="J184" s="240"/>
      <c r="K184" s="282"/>
    </row>
    <row r="185" spans="2:11" s="1" customFormat="1" ht="15" customHeight="1">
      <c r="B185" s="261"/>
      <c r="C185" s="240" t="s">
        <v>111</v>
      </c>
      <c r="D185" s="240"/>
      <c r="E185" s="240"/>
      <c r="F185" s="260" t="s">
        <v>889</v>
      </c>
      <c r="G185" s="240"/>
      <c r="H185" s="240" t="s">
        <v>961</v>
      </c>
      <c r="I185" s="240" t="s">
        <v>885</v>
      </c>
      <c r="J185" s="240">
        <v>50</v>
      </c>
      <c r="K185" s="282"/>
    </row>
    <row r="186" spans="2:11" s="1" customFormat="1" ht="15" customHeight="1">
      <c r="B186" s="261"/>
      <c r="C186" s="240" t="s">
        <v>962</v>
      </c>
      <c r="D186" s="240"/>
      <c r="E186" s="240"/>
      <c r="F186" s="260" t="s">
        <v>889</v>
      </c>
      <c r="G186" s="240"/>
      <c r="H186" s="240" t="s">
        <v>963</v>
      </c>
      <c r="I186" s="240" t="s">
        <v>964</v>
      </c>
      <c r="J186" s="240"/>
      <c r="K186" s="282"/>
    </row>
    <row r="187" spans="2:11" s="1" customFormat="1" ht="15" customHeight="1">
      <c r="B187" s="261"/>
      <c r="C187" s="240" t="s">
        <v>965</v>
      </c>
      <c r="D187" s="240"/>
      <c r="E187" s="240"/>
      <c r="F187" s="260" t="s">
        <v>889</v>
      </c>
      <c r="G187" s="240"/>
      <c r="H187" s="240" t="s">
        <v>966</v>
      </c>
      <c r="I187" s="240" t="s">
        <v>964</v>
      </c>
      <c r="J187" s="240"/>
      <c r="K187" s="282"/>
    </row>
    <row r="188" spans="2:11" s="1" customFormat="1" ht="15" customHeight="1">
      <c r="B188" s="261"/>
      <c r="C188" s="240" t="s">
        <v>967</v>
      </c>
      <c r="D188" s="240"/>
      <c r="E188" s="240"/>
      <c r="F188" s="260" t="s">
        <v>889</v>
      </c>
      <c r="G188" s="240"/>
      <c r="H188" s="240" t="s">
        <v>968</v>
      </c>
      <c r="I188" s="240" t="s">
        <v>964</v>
      </c>
      <c r="J188" s="240"/>
      <c r="K188" s="282"/>
    </row>
    <row r="189" spans="2:11" s="1" customFormat="1" ht="15" customHeight="1">
      <c r="B189" s="261"/>
      <c r="C189" s="294" t="s">
        <v>969</v>
      </c>
      <c r="D189" s="240"/>
      <c r="E189" s="240"/>
      <c r="F189" s="260" t="s">
        <v>889</v>
      </c>
      <c r="G189" s="240"/>
      <c r="H189" s="240" t="s">
        <v>970</v>
      </c>
      <c r="I189" s="240" t="s">
        <v>971</v>
      </c>
      <c r="J189" s="295" t="s">
        <v>972</v>
      </c>
      <c r="K189" s="282"/>
    </row>
    <row r="190" spans="2:11" s="1" customFormat="1" ht="15" customHeight="1">
      <c r="B190" s="261"/>
      <c r="C190" s="246" t="s">
        <v>42</v>
      </c>
      <c r="D190" s="240"/>
      <c r="E190" s="240"/>
      <c r="F190" s="260" t="s">
        <v>883</v>
      </c>
      <c r="G190" s="240"/>
      <c r="H190" s="237" t="s">
        <v>973</v>
      </c>
      <c r="I190" s="240" t="s">
        <v>974</v>
      </c>
      <c r="J190" s="240"/>
      <c r="K190" s="282"/>
    </row>
    <row r="191" spans="2:11" s="1" customFormat="1" ht="15" customHeight="1">
      <c r="B191" s="261"/>
      <c r="C191" s="246" t="s">
        <v>975</v>
      </c>
      <c r="D191" s="240"/>
      <c r="E191" s="240"/>
      <c r="F191" s="260" t="s">
        <v>883</v>
      </c>
      <c r="G191" s="240"/>
      <c r="H191" s="240" t="s">
        <v>976</v>
      </c>
      <c r="I191" s="240" t="s">
        <v>918</v>
      </c>
      <c r="J191" s="240"/>
      <c r="K191" s="282"/>
    </row>
    <row r="192" spans="2:11" s="1" customFormat="1" ht="15" customHeight="1">
      <c r="B192" s="261"/>
      <c r="C192" s="246" t="s">
        <v>977</v>
      </c>
      <c r="D192" s="240"/>
      <c r="E192" s="240"/>
      <c r="F192" s="260" t="s">
        <v>883</v>
      </c>
      <c r="G192" s="240"/>
      <c r="H192" s="240" t="s">
        <v>978</v>
      </c>
      <c r="I192" s="240" t="s">
        <v>918</v>
      </c>
      <c r="J192" s="240"/>
      <c r="K192" s="282"/>
    </row>
    <row r="193" spans="2:11" s="1" customFormat="1" ht="15" customHeight="1">
      <c r="B193" s="261"/>
      <c r="C193" s="246" t="s">
        <v>979</v>
      </c>
      <c r="D193" s="240"/>
      <c r="E193" s="240"/>
      <c r="F193" s="260" t="s">
        <v>889</v>
      </c>
      <c r="G193" s="240"/>
      <c r="H193" s="240" t="s">
        <v>980</v>
      </c>
      <c r="I193" s="240" t="s">
        <v>918</v>
      </c>
      <c r="J193" s="240"/>
      <c r="K193" s="282"/>
    </row>
    <row r="194" spans="2:11" s="1" customFormat="1" ht="15" customHeight="1">
      <c r="B194" s="288"/>
      <c r="C194" s="296"/>
      <c r="D194" s="270"/>
      <c r="E194" s="270"/>
      <c r="F194" s="270"/>
      <c r="G194" s="270"/>
      <c r="H194" s="270"/>
      <c r="I194" s="270"/>
      <c r="J194" s="270"/>
      <c r="K194" s="289"/>
    </row>
    <row r="195" spans="2:11" s="1" customFormat="1" ht="18.75" customHeight="1">
      <c r="B195" s="237"/>
      <c r="C195" s="240"/>
      <c r="D195" s="240"/>
      <c r="E195" s="240"/>
      <c r="F195" s="260"/>
      <c r="G195" s="240"/>
      <c r="H195" s="240"/>
      <c r="I195" s="240"/>
      <c r="J195" s="240"/>
      <c r="K195" s="237"/>
    </row>
    <row r="196" spans="2:11" s="1" customFormat="1" ht="18.75" customHeight="1">
      <c r="B196" s="237"/>
      <c r="C196" s="240"/>
      <c r="D196" s="240"/>
      <c r="E196" s="240"/>
      <c r="F196" s="260"/>
      <c r="G196" s="240"/>
      <c r="H196" s="240"/>
      <c r="I196" s="240"/>
      <c r="J196" s="240"/>
      <c r="K196" s="237"/>
    </row>
    <row r="197" spans="2:11" s="1" customFormat="1" ht="18.75" customHeight="1">
      <c r="B197" s="247"/>
      <c r="C197" s="247"/>
      <c r="D197" s="247"/>
      <c r="E197" s="247"/>
      <c r="F197" s="247"/>
      <c r="G197" s="247"/>
      <c r="H197" s="247"/>
      <c r="I197" s="247"/>
      <c r="J197" s="247"/>
      <c r="K197" s="247"/>
    </row>
    <row r="198" spans="2:11" s="1" customFormat="1" ht="12">
      <c r="B198" s="229"/>
      <c r="C198" s="230"/>
      <c r="D198" s="230"/>
      <c r="E198" s="230"/>
      <c r="F198" s="230"/>
      <c r="G198" s="230"/>
      <c r="H198" s="230"/>
      <c r="I198" s="230"/>
      <c r="J198" s="230"/>
      <c r="K198" s="231"/>
    </row>
    <row r="199" spans="2:11" s="1" customFormat="1" ht="22.2">
      <c r="B199" s="232"/>
      <c r="C199" s="361" t="s">
        <v>981</v>
      </c>
      <c r="D199" s="361"/>
      <c r="E199" s="361"/>
      <c r="F199" s="361"/>
      <c r="G199" s="361"/>
      <c r="H199" s="361"/>
      <c r="I199" s="361"/>
      <c r="J199" s="361"/>
      <c r="K199" s="233"/>
    </row>
    <row r="200" spans="2:11" s="1" customFormat="1" ht="25.5" customHeight="1">
      <c r="B200" s="232"/>
      <c r="C200" s="297" t="s">
        <v>982</v>
      </c>
      <c r="D200" s="297"/>
      <c r="E200" s="297"/>
      <c r="F200" s="297" t="s">
        <v>983</v>
      </c>
      <c r="G200" s="298"/>
      <c r="H200" s="362" t="s">
        <v>984</v>
      </c>
      <c r="I200" s="362"/>
      <c r="J200" s="362"/>
      <c r="K200" s="233"/>
    </row>
    <row r="201" spans="2:11" s="1" customFormat="1" ht="5.25" customHeight="1">
      <c r="B201" s="261"/>
      <c r="C201" s="258"/>
      <c r="D201" s="258"/>
      <c r="E201" s="258"/>
      <c r="F201" s="258"/>
      <c r="G201" s="240"/>
      <c r="H201" s="258"/>
      <c r="I201" s="258"/>
      <c r="J201" s="258"/>
      <c r="K201" s="282"/>
    </row>
    <row r="202" spans="2:11" s="1" customFormat="1" ht="15" customHeight="1">
      <c r="B202" s="261"/>
      <c r="C202" s="240" t="s">
        <v>974</v>
      </c>
      <c r="D202" s="240"/>
      <c r="E202" s="240"/>
      <c r="F202" s="260" t="s">
        <v>43</v>
      </c>
      <c r="G202" s="240"/>
      <c r="H202" s="363" t="s">
        <v>985</v>
      </c>
      <c r="I202" s="363"/>
      <c r="J202" s="363"/>
      <c r="K202" s="282"/>
    </row>
    <row r="203" spans="2:11" s="1" customFormat="1" ht="15" customHeight="1">
      <c r="B203" s="261"/>
      <c r="C203" s="267"/>
      <c r="D203" s="240"/>
      <c r="E203" s="240"/>
      <c r="F203" s="260" t="s">
        <v>44</v>
      </c>
      <c r="G203" s="240"/>
      <c r="H203" s="363" t="s">
        <v>986</v>
      </c>
      <c r="I203" s="363"/>
      <c r="J203" s="363"/>
      <c r="K203" s="282"/>
    </row>
    <row r="204" spans="2:11" s="1" customFormat="1" ht="15" customHeight="1">
      <c r="B204" s="261"/>
      <c r="C204" s="267"/>
      <c r="D204" s="240"/>
      <c r="E204" s="240"/>
      <c r="F204" s="260" t="s">
        <v>47</v>
      </c>
      <c r="G204" s="240"/>
      <c r="H204" s="363" t="s">
        <v>987</v>
      </c>
      <c r="I204" s="363"/>
      <c r="J204" s="363"/>
      <c r="K204" s="282"/>
    </row>
    <row r="205" spans="2:11" s="1" customFormat="1" ht="15" customHeight="1">
      <c r="B205" s="261"/>
      <c r="C205" s="240"/>
      <c r="D205" s="240"/>
      <c r="E205" s="240"/>
      <c r="F205" s="260" t="s">
        <v>45</v>
      </c>
      <c r="G205" s="240"/>
      <c r="H205" s="363" t="s">
        <v>988</v>
      </c>
      <c r="I205" s="363"/>
      <c r="J205" s="363"/>
      <c r="K205" s="282"/>
    </row>
    <row r="206" spans="2:11" s="1" customFormat="1" ht="15" customHeight="1">
      <c r="B206" s="261"/>
      <c r="C206" s="240"/>
      <c r="D206" s="240"/>
      <c r="E206" s="240"/>
      <c r="F206" s="260" t="s">
        <v>46</v>
      </c>
      <c r="G206" s="240"/>
      <c r="H206" s="363" t="s">
        <v>989</v>
      </c>
      <c r="I206" s="363"/>
      <c r="J206" s="363"/>
      <c r="K206" s="282"/>
    </row>
    <row r="207" spans="2:11" s="1" customFormat="1" ht="15" customHeight="1">
      <c r="B207" s="261"/>
      <c r="C207" s="240"/>
      <c r="D207" s="240"/>
      <c r="E207" s="240"/>
      <c r="F207" s="260"/>
      <c r="G207" s="240"/>
      <c r="H207" s="240"/>
      <c r="I207" s="240"/>
      <c r="J207" s="240"/>
      <c r="K207" s="282"/>
    </row>
    <row r="208" spans="2:11" s="1" customFormat="1" ht="15" customHeight="1">
      <c r="B208" s="261"/>
      <c r="C208" s="240" t="s">
        <v>930</v>
      </c>
      <c r="D208" s="240"/>
      <c r="E208" s="240"/>
      <c r="F208" s="260" t="s">
        <v>77</v>
      </c>
      <c r="G208" s="240"/>
      <c r="H208" s="363" t="s">
        <v>990</v>
      </c>
      <c r="I208" s="363"/>
      <c r="J208" s="363"/>
      <c r="K208" s="282"/>
    </row>
    <row r="209" spans="2:11" s="1" customFormat="1" ht="15" customHeight="1">
      <c r="B209" s="261"/>
      <c r="C209" s="267"/>
      <c r="D209" s="240"/>
      <c r="E209" s="240"/>
      <c r="F209" s="260" t="s">
        <v>826</v>
      </c>
      <c r="G209" s="240"/>
      <c r="H209" s="363" t="s">
        <v>827</v>
      </c>
      <c r="I209" s="363"/>
      <c r="J209" s="363"/>
      <c r="K209" s="282"/>
    </row>
    <row r="210" spans="2:11" s="1" customFormat="1" ht="15" customHeight="1">
      <c r="B210" s="261"/>
      <c r="C210" s="240"/>
      <c r="D210" s="240"/>
      <c r="E210" s="240"/>
      <c r="F210" s="260" t="s">
        <v>824</v>
      </c>
      <c r="G210" s="240"/>
      <c r="H210" s="363" t="s">
        <v>991</v>
      </c>
      <c r="I210" s="363"/>
      <c r="J210" s="363"/>
      <c r="K210" s="282"/>
    </row>
    <row r="211" spans="2:11" s="1" customFormat="1" ht="15" customHeight="1">
      <c r="B211" s="299"/>
      <c r="C211" s="267"/>
      <c r="D211" s="267"/>
      <c r="E211" s="267"/>
      <c r="F211" s="260" t="s">
        <v>828</v>
      </c>
      <c r="G211" s="246"/>
      <c r="H211" s="364" t="s">
        <v>829</v>
      </c>
      <c r="I211" s="364"/>
      <c r="J211" s="364"/>
      <c r="K211" s="300"/>
    </row>
    <row r="212" spans="2:11" s="1" customFormat="1" ht="15" customHeight="1">
      <c r="B212" s="299"/>
      <c r="C212" s="267"/>
      <c r="D212" s="267"/>
      <c r="E212" s="267"/>
      <c r="F212" s="260" t="s">
        <v>830</v>
      </c>
      <c r="G212" s="246"/>
      <c r="H212" s="364" t="s">
        <v>992</v>
      </c>
      <c r="I212" s="364"/>
      <c r="J212" s="364"/>
      <c r="K212" s="300"/>
    </row>
    <row r="213" spans="2:11" s="1" customFormat="1" ht="15" customHeight="1">
      <c r="B213" s="299"/>
      <c r="C213" s="267"/>
      <c r="D213" s="267"/>
      <c r="E213" s="267"/>
      <c r="F213" s="301"/>
      <c r="G213" s="246"/>
      <c r="H213" s="302"/>
      <c r="I213" s="302"/>
      <c r="J213" s="302"/>
      <c r="K213" s="300"/>
    </row>
    <row r="214" spans="2:11" s="1" customFormat="1" ht="15" customHeight="1">
      <c r="B214" s="299"/>
      <c r="C214" s="240" t="s">
        <v>954</v>
      </c>
      <c r="D214" s="267"/>
      <c r="E214" s="267"/>
      <c r="F214" s="260">
        <v>1</v>
      </c>
      <c r="G214" s="246"/>
      <c r="H214" s="364" t="s">
        <v>993</v>
      </c>
      <c r="I214" s="364"/>
      <c r="J214" s="364"/>
      <c r="K214" s="300"/>
    </row>
    <row r="215" spans="2:11" s="1" customFormat="1" ht="15" customHeight="1">
      <c r="B215" s="299"/>
      <c r="C215" s="267"/>
      <c r="D215" s="267"/>
      <c r="E215" s="267"/>
      <c r="F215" s="260">
        <v>2</v>
      </c>
      <c r="G215" s="246"/>
      <c r="H215" s="364" t="s">
        <v>994</v>
      </c>
      <c r="I215" s="364"/>
      <c r="J215" s="364"/>
      <c r="K215" s="300"/>
    </row>
    <row r="216" spans="2:11" s="1" customFormat="1" ht="15" customHeight="1">
      <c r="B216" s="299"/>
      <c r="C216" s="267"/>
      <c r="D216" s="267"/>
      <c r="E216" s="267"/>
      <c r="F216" s="260">
        <v>3</v>
      </c>
      <c r="G216" s="246"/>
      <c r="H216" s="364" t="s">
        <v>995</v>
      </c>
      <c r="I216" s="364"/>
      <c r="J216" s="364"/>
      <c r="K216" s="300"/>
    </row>
    <row r="217" spans="2:11" s="1" customFormat="1" ht="15" customHeight="1">
      <c r="B217" s="299"/>
      <c r="C217" s="267"/>
      <c r="D217" s="267"/>
      <c r="E217" s="267"/>
      <c r="F217" s="260">
        <v>4</v>
      </c>
      <c r="G217" s="246"/>
      <c r="H217" s="364" t="s">
        <v>996</v>
      </c>
      <c r="I217" s="364"/>
      <c r="J217" s="364"/>
      <c r="K217" s="300"/>
    </row>
    <row r="218" spans="2:11" s="1" customFormat="1" ht="12.75" customHeight="1">
      <c r="B218" s="303"/>
      <c r="C218" s="304"/>
      <c r="D218" s="304"/>
      <c r="E218" s="304"/>
      <c r="F218" s="304"/>
      <c r="G218" s="304"/>
      <c r="H218" s="304"/>
      <c r="I218" s="304"/>
      <c r="J218" s="304"/>
      <c r="K218" s="30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DESKTOP-MG4GMBF\Honza</dc:creator>
  <cp:keywords/>
  <dc:description/>
  <cp:lastModifiedBy>Tom</cp:lastModifiedBy>
  <dcterms:created xsi:type="dcterms:W3CDTF">2020-05-26T08:05:23Z</dcterms:created>
  <dcterms:modified xsi:type="dcterms:W3CDTF">2020-05-26T17:24:42Z</dcterms:modified>
  <cp:category/>
  <cp:version/>
  <cp:contentType/>
  <cp:contentStatus/>
</cp:coreProperties>
</file>