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530" yWindow="1290" windowWidth="19935" windowHeight="13110" activeTab="1"/>
  </bookViews>
  <sheets>
    <sheet name="Krycí list" sheetId="1" r:id="rId1"/>
    <sheet name="Rekapitulace" sheetId="2" r:id="rId2"/>
    <sheet name="Položky" sheetId="3" r:id="rId3"/>
  </sheets>
  <definedNames>
    <definedName name="_BPK1">'Položky'!#REF!</definedName>
    <definedName name="_BPK2">'Položky'!#REF!</definedName>
    <definedName name="_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list'!$F$5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list'!$C$9</definedName>
    <definedName name="_xlnm.Print_Area" localSheetId="0">'Krycí list'!$A$1:$G$45</definedName>
    <definedName name="_xlnm.Print_Area" localSheetId="2">'Položky'!$A$1:$G$54</definedName>
    <definedName name="_xlnm.Print_Area" localSheetId="1">'Rekapitulace'!$A$1:$I$29</definedName>
    <definedName name="PocetMJ">'Krycí list'!$G$8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  <definedName name="_xlnm.Print_Titles" localSheetId="1">'Rekapitulace'!$1:$6</definedName>
    <definedName name="_xlnm.Print_Titles" localSheetId="2">'Položky'!$1:$6</definedName>
  </definedNames>
  <calcPr calcId="191029"/>
  <extLst/>
</workbook>
</file>

<file path=xl/sharedStrings.xml><?xml version="1.0" encoding="utf-8"?>
<sst xmlns="http://schemas.openxmlformats.org/spreadsheetml/2006/main" count="232" uniqueCount="160">
  <si>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</si>
  <si>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</si>
  <si>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</si>
  <si>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</si>
  <si>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</si>
  <si>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</si>
  <si>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</si>
  <si>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</si>
  <si>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</si>
  <si>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</si>
  <si>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</si>
  <si>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</si>
  <si>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</si>
  <si>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</si>
  <si>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</si>
  <si>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</si>
  <si>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</si>
  <si>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</si>
  <si>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</si>
  <si>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</si>
  <si>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</si>
  <si>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</si>
  <si>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</si>
  <si>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</si>
  <si>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</si>
  <si>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</si>
  <si>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</si>
  <si>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</si>
  <si>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</si>
  <si>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</si>
  <si>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</si>
  <si>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</si>
  <si>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</si>
  <si>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</si>
  <si>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</si>
  <si>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</si>
  <si>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</si>
  <si>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</si>
  <si>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</si>
  <si>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</si>
  <si>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</si>
  <si>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</si>
  <si>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</si>
  <si>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</si>
  <si>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</si>
  <si>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</si>
  <si>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</si>
  <si>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</si>
  <si>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</si>
  <si>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</si>
  <si>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</si>
  <si>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</si>
  <si>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</si>
  <si>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</si>
  <si>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</si>
  <si>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</si>
  <si>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</si>
  <si>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</si>
  <si>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</si>
  <si>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</si>
  <si>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</si>
  <si>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</si>
  <si>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</si>
  <si>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</si>
  <si>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</si>
  <si>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</si>
  <si>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</si>
  <si>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</si>
  <si>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</si>
  <si>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ZS - Liskovec</t>
  </si>
  <si>
    <t>052/20</t>
  </si>
  <si>
    <t>Klimatizace podkroví ZS Liskovec</t>
  </si>
  <si>
    <t>Klimatizace + elektroinstalace</t>
  </si>
  <si>
    <t>M0041</t>
  </si>
  <si>
    <t>ELEKTROINSTALACE</t>
  </si>
  <si>
    <t>210100002</t>
  </si>
  <si>
    <t>Ukončení vodičů v rozvaděči + zapojení do 6 mm2</t>
  </si>
  <si>
    <t>kus</t>
  </si>
  <si>
    <t>210800106</t>
  </si>
  <si>
    <t>m</t>
  </si>
  <si>
    <t>210810049</t>
  </si>
  <si>
    <t>Kabel CYKY-m 750 V 4 x 1,5 mm2</t>
  </si>
  <si>
    <t>M21</t>
  </si>
  <si>
    <t>Elektromontáže</t>
  </si>
  <si>
    <t>210010019U00</t>
  </si>
  <si>
    <t>Mtž trubka plast oheb volná D 80mm</t>
  </si>
  <si>
    <t>R-položka</t>
  </si>
  <si>
    <t>Drobný montážní materiál</t>
  </si>
  <si>
    <t>kpl</t>
  </si>
  <si>
    <t>361190011</t>
  </si>
  <si>
    <t>Úprava stávajícího  rozvaděče</t>
  </si>
  <si>
    <t>M0042</t>
  </si>
  <si>
    <t>ELEKTROINSTALACE-MATERIÁL</t>
  </si>
  <si>
    <t>Cena dod</t>
  </si>
  <si>
    <t>Popisovací štítek kabelový</t>
  </si>
  <si>
    <t>Trubka KOPOFLEX 90mm</t>
  </si>
  <si>
    <t>Kabel CYKY 4x1,5mm2</t>
  </si>
  <si>
    <t>M0141</t>
  </si>
  <si>
    <t>ROZVÁDĚČE-MATERIÁL</t>
  </si>
  <si>
    <t>905</t>
  </si>
  <si>
    <t>Hzs-revize provoz.souboru a st.obj. Uprava stavaji</t>
  </si>
  <si>
    <t>h</t>
  </si>
  <si>
    <t>M24</t>
  </si>
  <si>
    <t>Montáže vzduchotechnických zař</t>
  </si>
  <si>
    <t>212120</t>
  </si>
  <si>
    <t>Montáž klimatizační jednotky včetně zprovoznění</t>
  </si>
  <si>
    <t>212121</t>
  </si>
  <si>
    <t>Montáž Cu potrubí</t>
  </si>
  <si>
    <t>212122</t>
  </si>
  <si>
    <t>Montáž plastového potrubí</t>
  </si>
  <si>
    <t>212123</t>
  </si>
  <si>
    <t>Montáž nosných prvků</t>
  </si>
  <si>
    <t>soubor</t>
  </si>
  <si>
    <t>212122.1</t>
  </si>
  <si>
    <t>Mont. lišty 40x40 vč. materiálu</t>
  </si>
  <si>
    <t>112115</t>
  </si>
  <si>
    <t>112116-T01</t>
  </si>
  <si>
    <t>112120</t>
  </si>
  <si>
    <t>Konzoly pro upevnění venkovní jednotky včetně</t>
  </si>
  <si>
    <t>pár</t>
  </si>
  <si>
    <t>122116-T02</t>
  </si>
  <si>
    <t>112117.1</t>
  </si>
  <si>
    <t>Potrubí Cu 6/9</t>
  </si>
  <si>
    <t>112116-T03</t>
  </si>
  <si>
    <t>112117.2</t>
  </si>
  <si>
    <t>Potrubí Cu 6/12</t>
  </si>
  <si>
    <t>112118</t>
  </si>
  <si>
    <t>Kondenzátní potrubí plastové průměr 32</t>
  </si>
  <si>
    <t>112119</t>
  </si>
  <si>
    <t>cena dod.</t>
  </si>
  <si>
    <t>Doplnění rozvaděče RS3</t>
  </si>
  <si>
    <t>112</t>
  </si>
  <si>
    <t>Mimostaveništní doprava     čl.8-3b</t>
  </si>
  <si>
    <t>131</t>
  </si>
  <si>
    <t>Přesun do zóny m21,22,36,39</t>
  </si>
  <si>
    <t>M0191</t>
  </si>
  <si>
    <t>STAVEBNÍ VÝPOMOC</t>
  </si>
  <si>
    <t>974031285</t>
  </si>
  <si>
    <t>Průraz betonovou zdí tloušťky 150mm, dn 20mm</t>
  </si>
  <si>
    <t>3</t>
  </si>
  <si>
    <t>Svislé a kompletní konstrukce</t>
  </si>
  <si>
    <t>342265112RT1</t>
  </si>
  <si>
    <t>Úprava podkroví sádrokarton. na ocel. rošt, svislá desky standard tl. 12,5 mm,</t>
  </si>
  <si>
    <t>m2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</si>
  <si>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</si>
  <si>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</si>
  <si>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</si>
  <si>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</si>
  <si>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</si>
  <si>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</si>
  <si>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</si>
  <si>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</si>
  <si>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Kabel CYKY 750 V 3x4 mm2</t>
  </si>
  <si>
    <t>Kabel CYKY 3x4mm2</t>
  </si>
  <si>
    <t>Soupis prací a zařízení</t>
  </si>
  <si>
    <t>D.1.4.1.c-1</t>
  </si>
  <si>
    <t>Venkovní jednotka multisplit 10 kW (3,7-11kW) 230 V/ 2,98kW/ 20A</t>
  </si>
  <si>
    <t>Vnitřní nástěnná jednotka 2,5 kW (0,89-3,2kW) - A+++</t>
  </si>
  <si>
    <t>Vnitřní nástěnná jednotka 3,5 kW (1-4,1kW) - A+++</t>
  </si>
  <si>
    <t>Vnitřní nástěnná jednotka 6,1 kW (1,39-6,7kW) - A++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</si>
</sst>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6">
    <xf numFmtId="0" fontId="0" fillId="0" borderId="0" xfId="0"/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49" fontId="4" fillId="2" borderId="8" xfId="0" applyNumberFormat="1" applyFont="1" applyFill="1" applyBorder="1"/>
    <xf numFmtId="49" fontId="0" fillId="2" borderId="9" xfId="0" applyNumberFormat="1" applyFill="1" applyBorder="1"/>
    <xf numFmtId="0" fontId="5" fillId="2" borderId="0" xfId="0" applyFont="1" applyFill="1" applyBorder="1"/>
    <xf numFmtId="0" fontId="0" fillId="2" borderId="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9" fontId="0" fillId="0" borderId="16" xfId="0" applyNumberFormat="1" applyBorder="1" applyAlignment="1">
      <alignment horizontal="left"/>
    </xf>
    <xf numFmtId="0" fontId="0" fillId="0" borderId="14" xfId="0" applyNumberFormat="1" applyBorder="1"/>
    <xf numFmtId="0" fontId="0" fillId="0" borderId="13" xfId="0" applyNumberFormat="1" applyBorder="1"/>
    <xf numFmtId="0" fontId="0" fillId="0" borderId="15" xfId="0" applyNumberFormat="1" applyBorder="1"/>
    <xf numFmtId="0" fontId="0" fillId="0" borderId="0" xfId="0" applyNumberFormat="1"/>
    <xf numFmtId="3" fontId="0" fillId="0" borderId="15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3" fontId="0" fillId="0" borderId="0" xfId="0" applyNumberFormat="1"/>
    <xf numFmtId="0" fontId="2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3" fontId="0" fillId="0" borderId="18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17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5" fontId="0" fillId="0" borderId="14" xfId="0" applyNumberFormat="1" applyBorder="1" applyAlignment="1">
      <alignment horizontal="right"/>
    </xf>
    <xf numFmtId="166" fontId="0" fillId="0" borderId="18" xfId="0" applyNumberFormat="1" applyBorder="1"/>
    <xf numFmtId="166" fontId="0" fillId="0" borderId="0" xfId="0" applyNumberFormat="1" applyBorder="1"/>
    <xf numFmtId="0" fontId="7" fillId="2" borderId="36" xfId="0" applyFont="1" applyFill="1" applyBorder="1"/>
    <xf numFmtId="0" fontId="7" fillId="2" borderId="37" xfId="0" applyFont="1" applyFill="1" applyBorder="1"/>
    <xf numFmtId="0" fontId="7" fillId="2" borderId="39" xfId="0" applyFont="1" applyFill="1" applyBorder="1"/>
    <xf numFmtId="166" fontId="7" fillId="2" borderId="37" xfId="0" applyNumberFormat="1" applyFont="1" applyFill="1" applyBorder="1"/>
    <xf numFmtId="0" fontId="7" fillId="2" borderId="4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41" xfId="20" applyFont="1" applyBorder="1">
      <alignment/>
      <protection/>
    </xf>
    <xf numFmtId="0" fontId="0" fillId="0" borderId="41" xfId="20" applyBorder="1">
      <alignment/>
      <protection/>
    </xf>
    <xf numFmtId="0" fontId="0" fillId="0" borderId="41" xfId="20" applyBorder="1" applyAlignment="1">
      <alignment horizontal="right"/>
      <protection/>
    </xf>
    <xf numFmtId="0" fontId="0" fillId="0" borderId="42" xfId="20" applyFont="1" applyBorder="1">
      <alignment/>
      <protection/>
    </xf>
    <xf numFmtId="0" fontId="0" fillId="0" borderId="41" xfId="0" applyNumberFormat="1" applyBorder="1" applyAlignment="1">
      <alignment horizontal="left"/>
    </xf>
    <xf numFmtId="0" fontId="0" fillId="0" borderId="43" xfId="0" applyNumberFormat="1" applyBorder="1"/>
    <xf numFmtId="0" fontId="5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" borderId="24" xfId="0" applyNumberFormat="1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3" fillId="3" borderId="45" xfId="0" applyFont="1" applyFill="1" applyBorder="1"/>
    <xf numFmtId="0" fontId="3" fillId="3" borderId="46" xfId="0" applyFont="1" applyFill="1" applyBorder="1"/>
    <xf numFmtId="0" fontId="3" fillId="3" borderId="47" xfId="0" applyFont="1" applyFill="1" applyBorder="1"/>
    <xf numFmtId="0" fontId="9" fillId="0" borderId="0" xfId="0" applyFont="1" applyBorder="1"/>
    <xf numFmtId="3" fontId="0" fillId="0" borderId="10" xfId="0" applyNumberFormat="1" applyFont="1" applyBorder="1"/>
    <xf numFmtId="0" fontId="3" fillId="2" borderId="24" xfId="0" applyFont="1" applyFill="1" applyBorder="1"/>
    <xf numFmtId="0" fontId="3" fillId="2" borderId="25" xfId="0" applyFont="1" applyFill="1" applyBorder="1"/>
    <xf numFmtId="3" fontId="3" fillId="2" borderId="26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3" fontId="3" fillId="2" borderId="47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3" fillId="4" borderId="29" xfId="0" applyFont="1" applyFill="1" applyBorder="1"/>
    <xf numFmtId="0" fontId="3" fillId="4" borderId="30" xfId="0" applyFont="1" applyFill="1" applyBorder="1"/>
    <xf numFmtId="0" fontId="0" fillId="4" borderId="48" xfId="0" applyFill="1" applyBorder="1"/>
    <xf numFmtId="0" fontId="3" fillId="4" borderId="49" xfId="0" applyFont="1" applyFill="1" applyBorder="1" applyAlignment="1">
      <alignment horizontal="right"/>
    </xf>
    <xf numFmtId="0" fontId="3" fillId="4" borderId="30" xfId="0" applyFont="1" applyFill="1" applyBorder="1" applyAlignment="1">
      <alignment horizontal="right"/>
    </xf>
    <xf numFmtId="0" fontId="3" fillId="4" borderId="31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right"/>
    </xf>
    <xf numFmtId="0" fontId="0" fillId="0" borderId="34" xfId="0" applyFont="1" applyBorder="1"/>
    <xf numFmtId="0" fontId="0" fillId="0" borderId="5" xfId="0" applyFont="1" applyBorder="1"/>
    <xf numFmtId="0" fontId="0" fillId="0" borderId="7" xfId="0" applyFont="1" applyBorder="1"/>
    <xf numFmtId="3" fontId="0" fillId="0" borderId="33" xfId="0" applyNumberFormat="1" applyFont="1" applyBorder="1" applyAlignment="1">
      <alignment horizontal="right"/>
    </xf>
    <xf numFmtId="165" fontId="0" fillId="0" borderId="5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6" xfId="0" applyFill="1" applyBorder="1"/>
    <xf numFmtId="0" fontId="3" fillId="2" borderId="37" xfId="0" applyFont="1" applyFill="1" applyBorder="1"/>
    <xf numFmtId="0" fontId="0" fillId="2" borderId="37" xfId="0" applyFill="1" applyBorder="1"/>
    <xf numFmtId="4" fontId="0" fillId="2" borderId="51" xfId="0" applyNumberFormat="1" applyFill="1" applyBorder="1"/>
    <xf numFmtId="4" fontId="0" fillId="2" borderId="36" xfId="0" applyNumberFormat="1" applyFill="1" applyBorder="1"/>
    <xf numFmtId="4" fontId="0" fillId="2" borderId="37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2" xfId="20" applyFont="1" applyBorder="1" applyAlignment="1">
      <alignment horizontal="right"/>
      <protection/>
    </xf>
    <xf numFmtId="0" fontId="0" fillId="0" borderId="41" xfId="20" applyBorder="1" applyAlignment="1">
      <alignment horizontal="left"/>
      <protection/>
    </xf>
    <xf numFmtId="0" fontId="0" fillId="0" borderId="43" xfId="20" applyBorder="1">
      <alignment/>
      <protection/>
    </xf>
    <xf numFmtId="0" fontId="9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9" fillId="3" borderId="50" xfId="20" applyNumberFormat="1" applyFont="1" applyFill="1" applyBorder="1">
      <alignment/>
      <protection/>
    </xf>
    <xf numFmtId="0" fontId="9" fillId="3" borderId="32" xfId="20" applyFont="1" applyFill="1" applyBorder="1" applyAlignment="1">
      <alignment horizontal="center"/>
      <protection/>
    </xf>
    <xf numFmtId="0" fontId="9" fillId="3" borderId="32" xfId="20" applyNumberFormat="1" applyFont="1" applyFill="1" applyBorder="1" applyAlignment="1">
      <alignment horizontal="center"/>
      <protection/>
    </xf>
    <xf numFmtId="0" fontId="9" fillId="3" borderId="50" xfId="20" applyFont="1" applyFill="1" applyBorder="1" applyAlignment="1">
      <alignment horizontal="center"/>
      <protection/>
    </xf>
    <xf numFmtId="0" fontId="3" fillId="0" borderId="52" xfId="20" applyFont="1" applyBorder="1" applyAlignment="1">
      <alignment horizontal="center"/>
      <protection/>
    </xf>
    <xf numFmtId="49" fontId="3" fillId="0" borderId="52" xfId="20" applyNumberFormat="1" applyFont="1" applyBorder="1" applyAlignment="1">
      <alignment horizontal="left"/>
      <protection/>
    </xf>
    <xf numFmtId="0" fontId="3" fillId="0" borderId="52" xfId="20" applyFont="1" applyBorder="1">
      <alignment/>
      <protection/>
    </xf>
    <xf numFmtId="0" fontId="0" fillId="0" borderId="52" xfId="20" applyBorder="1" applyAlignment="1">
      <alignment horizontal="center"/>
      <protection/>
    </xf>
    <xf numFmtId="0" fontId="0" fillId="0" borderId="52" xfId="20" applyNumberFormat="1" applyBorder="1" applyAlignment="1">
      <alignment horizontal="right"/>
      <protection/>
    </xf>
    <xf numFmtId="0" fontId="0" fillId="0" borderId="52" xfId="20" applyNumberFormat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Border="1" applyAlignment="1">
      <alignment horizontal="center" vertical="top"/>
      <protection/>
    </xf>
    <xf numFmtId="49" fontId="8" fillId="0" borderId="52" xfId="20" applyNumberFormat="1" applyFont="1" applyBorder="1" applyAlignment="1">
      <alignment horizontal="left" vertical="top"/>
      <protection/>
    </xf>
    <xf numFmtId="0" fontId="8" fillId="0" borderId="52" xfId="20" applyFont="1" applyBorder="1" applyAlignment="1">
      <alignment wrapText="1"/>
      <protection/>
    </xf>
    <xf numFmtId="49" fontId="8" fillId="0" borderId="52" xfId="20" applyNumberFormat="1" applyFont="1" applyBorder="1" applyAlignment="1">
      <alignment horizontal="center" shrinkToFit="1"/>
      <protection/>
    </xf>
    <xf numFmtId="4" fontId="8" fillId="0" borderId="52" xfId="20" applyNumberFormat="1" applyFont="1" applyBorder="1" applyAlignment="1">
      <alignment horizontal="right"/>
      <protection/>
    </xf>
    <xf numFmtId="4" fontId="8" fillId="0" borderId="52" xfId="20" applyNumberFormat="1" applyFont="1" applyBorder="1">
      <alignment/>
      <protection/>
    </xf>
    <xf numFmtId="0" fontId="0" fillId="2" borderId="53" xfId="20" applyFill="1" applyBorder="1" applyAlignment="1">
      <alignment horizontal="center"/>
      <protection/>
    </xf>
    <xf numFmtId="49" fontId="5" fillId="2" borderId="53" xfId="20" applyNumberFormat="1" applyFont="1" applyFill="1" applyBorder="1" applyAlignment="1">
      <alignment horizontal="left"/>
      <protection/>
    </xf>
    <xf numFmtId="0" fontId="5" fillId="2" borderId="53" xfId="20" applyFont="1" applyFill="1" applyBorder="1">
      <alignment/>
      <protection/>
    </xf>
    <xf numFmtId="4" fontId="0" fillId="2" borderId="53" xfId="20" applyNumberFormat="1" applyFill="1" applyBorder="1" applyAlignment="1">
      <alignment horizontal="right"/>
      <protection/>
    </xf>
    <xf numFmtId="4" fontId="3" fillId="2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8" xfId="0" applyNumberFormat="1" applyFont="1" applyBorder="1"/>
    <xf numFmtId="3" fontId="0" fillId="0" borderId="9" xfId="0" applyNumberFormat="1" applyFont="1" applyBorder="1"/>
    <xf numFmtId="3" fontId="0" fillId="0" borderId="52" xfId="0" applyNumberFormat="1" applyFont="1" applyBorder="1"/>
    <xf numFmtId="3" fontId="0" fillId="0" borderId="54" xfId="0" applyNumberFormat="1" applyFont="1" applyBorder="1"/>
    <xf numFmtId="0" fontId="0" fillId="0" borderId="0" xfId="0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left"/>
      <protection/>
    </xf>
    <xf numFmtId="0" fontId="0" fillId="0" borderId="44" xfId="20" applyFont="1" applyBorder="1" applyAlignment="1">
      <alignment horizontal="left"/>
      <protection/>
    </xf>
    <xf numFmtId="0" fontId="0" fillId="0" borderId="61" xfId="20" applyFont="1" applyBorder="1" applyAlignment="1">
      <alignment horizontal="left"/>
      <protection/>
    </xf>
    <xf numFmtId="3" fontId="3" fillId="2" borderId="37" xfId="0" applyNumberFormat="1" applyFont="1" applyFill="1" applyBorder="1" applyAlignment="1">
      <alignment horizontal="right"/>
    </xf>
    <xf numFmtId="3" fontId="3" fillId="2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8" xfId="20" applyNumberFormat="1" applyFont="1" applyBorder="1" applyAlignment="1">
      <alignment horizontal="center"/>
      <protection/>
    </xf>
    <xf numFmtId="0" fontId="0" fillId="0" borderId="60" xfId="20" applyBorder="1" applyAlignment="1">
      <alignment horizontal="center" shrinkToFit="1"/>
      <protection/>
    </xf>
    <xf numFmtId="0" fontId="0" fillId="0" borderId="44" xfId="20" applyBorder="1" applyAlignment="1">
      <alignment horizontal="center" shrinkToFit="1"/>
      <protection/>
    </xf>
    <xf numFmtId="0" fontId="0" fillId="0" borderId="61" xfId="20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C2" sqref="C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154</v>
      </c>
      <c r="B1" s="2"/>
      <c r="C1" s="2"/>
      <c r="D1" s="2"/>
      <c r="E1" s="2"/>
      <c r="F1" s="2"/>
      <c r="G1" s="2"/>
    </row>
    <row r="2" spans="1:7" ht="12.95" customHeight="1">
      <c r="A2" s="3" t="s">
        <v>0</v>
      </c>
      <c r="B2" s="4"/>
      <c r="C2" s="5" t="str">
        <f>Rekapitulace!H1</f>
        <v>D.1.4.1.c-1</v>
      </c>
      <c r="D2" s="6" t="str">
        <f>Rekapitulace!G2</f>
        <v>Klimatizace + elektroinstalace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.95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95" customHeight="1">
      <c r="A5" s="15"/>
      <c r="B5" s="16"/>
      <c r="C5" s="17" t="s">
        <v>71</v>
      </c>
      <c r="D5" s="18"/>
      <c r="E5" s="18"/>
      <c r="F5" s="13"/>
      <c r="G5" s="14"/>
    </row>
    <row r="6" spans="1:7" ht="12.9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95" customHeight="1">
      <c r="A7" s="15"/>
      <c r="B7" s="16"/>
      <c r="C7" s="17" t="s">
        <v>69</v>
      </c>
      <c r="D7" s="18"/>
      <c r="E7" s="18"/>
      <c r="F7" s="24"/>
      <c r="G7" s="14"/>
    </row>
    <row r="8" spans="1:9" ht="12.75">
      <c r="A8" s="19" t="s">
        <v>8</v>
      </c>
      <c r="B8" s="21"/>
      <c r="C8" s="176"/>
      <c r="D8" s="177"/>
      <c r="E8" s="25" t="s">
        <v>9</v>
      </c>
      <c r="F8" s="26"/>
      <c r="G8" s="27">
        <v>0</v>
      </c>
      <c r="H8" s="28"/>
      <c r="I8" s="28"/>
    </row>
    <row r="9" spans="1:7" ht="12.75">
      <c r="A9" s="19" t="s">
        <v>10</v>
      </c>
      <c r="B9" s="21"/>
      <c r="C9" s="176"/>
      <c r="D9" s="177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 t="s">
        <v>70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8"/>
      <c r="F12" s="179"/>
      <c r="G12" s="180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95" customHeight="1">
      <c r="A15" s="45"/>
      <c r="B15" s="8" t="s">
        <v>19</v>
      </c>
      <c r="C15" s="46">
        <f>Dodavka</f>
        <v>0</v>
      </c>
      <c r="D15" s="47" t="str">
        <f>Rekapitulace!A20</f>
        <v>Ztížené výrobní podmínky</v>
      </c>
      <c r="E15" s="48"/>
      <c r="F15" s="49"/>
      <c r="G15" s="46">
        <f>Rekapitulace!I20</f>
        <v>0</v>
      </c>
    </row>
    <row r="16" spans="1:7" ht="15.95" customHeight="1">
      <c r="A16" s="45" t="s">
        <v>20</v>
      </c>
      <c r="B16" s="8" t="s">
        <v>21</v>
      </c>
      <c r="C16" s="46">
        <f>Mont</f>
        <v>0</v>
      </c>
      <c r="D16" s="30" t="str">
        <f>Rekapitulace!A21</f>
        <v>Oborová přirážka</v>
      </c>
      <c r="E16" s="50"/>
      <c r="F16" s="51"/>
      <c r="G16" s="46">
        <f>Rekapitulace!I21</f>
        <v>0</v>
      </c>
    </row>
    <row r="17" spans="1:7" ht="15.95" customHeight="1">
      <c r="A17" s="45" t="s">
        <v>22</v>
      </c>
      <c r="B17" s="8" t="s">
        <v>23</v>
      </c>
      <c r="C17" s="46">
        <f>HSV</f>
        <v>0</v>
      </c>
      <c r="D17" s="30" t="str">
        <f>Rekapitulace!A22</f>
        <v>Přesun stavebních kapacit</v>
      </c>
      <c r="E17" s="50"/>
      <c r="F17" s="51"/>
      <c r="G17" s="46">
        <f>Rekapitulace!I22</f>
        <v>0</v>
      </c>
    </row>
    <row r="18" spans="1:7" ht="15.95" customHeight="1">
      <c r="A18" s="52" t="s">
        <v>24</v>
      </c>
      <c r="B18" s="8" t="s">
        <v>25</v>
      </c>
      <c r="C18" s="46">
        <f>PSV</f>
        <v>0</v>
      </c>
      <c r="D18" s="30" t="str">
        <f>Rekapitulace!A23</f>
        <v>Mimostaveništní doprava</v>
      </c>
      <c r="E18" s="50"/>
      <c r="F18" s="51"/>
      <c r="G18" s="46">
        <f>Rekapitulace!I23</f>
        <v>0</v>
      </c>
    </row>
    <row r="19" spans="1:7" ht="15.95" customHeight="1">
      <c r="A19" s="53" t="s">
        <v>26</v>
      </c>
      <c r="B19" s="8"/>
      <c r="C19" s="46">
        <f>SUM(C15:C18)</f>
        <v>0</v>
      </c>
      <c r="D19" s="54" t="str">
        <f>Rekapitulace!A24</f>
        <v>Zařízení staveniště</v>
      </c>
      <c r="E19" s="50"/>
      <c r="F19" s="51"/>
      <c r="G19" s="46">
        <f>Rekapitulace!I24</f>
        <v>0</v>
      </c>
    </row>
    <row r="20" spans="1:7" ht="15.95" customHeight="1">
      <c r="A20" s="53"/>
      <c r="B20" s="8"/>
      <c r="C20" s="46"/>
      <c r="D20" s="30" t="str">
        <f>Rekapitulace!A25</f>
        <v>Provoz investora</v>
      </c>
      <c r="E20" s="50"/>
      <c r="F20" s="51"/>
      <c r="G20" s="46">
        <f>Rekapitulace!I25</f>
        <v>0</v>
      </c>
    </row>
    <row r="21" spans="1:7" ht="15.95" customHeight="1">
      <c r="A21" s="53" t="s">
        <v>27</v>
      </c>
      <c r="B21" s="8"/>
      <c r="C21" s="46">
        <f>HZS</f>
        <v>0</v>
      </c>
      <c r="D21" s="30" t="str">
        <f>Rekapitulace!A26</f>
        <v>Kompletační činnost (IČD)</v>
      </c>
      <c r="E21" s="50"/>
      <c r="F21" s="51"/>
      <c r="G21" s="46">
        <f>Rekapitulace!I26</f>
        <v>0</v>
      </c>
    </row>
    <row r="22" spans="1:7" ht="15.9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9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7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0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0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75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75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75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75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75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75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75"/>
      <c r="B44" s="181"/>
      <c r="C44" s="181"/>
      <c r="D44" s="181"/>
      <c r="E44" s="181"/>
      <c r="F44" s="181"/>
      <c r="G44" s="181"/>
      <c r="H44" t="s">
        <v>4</v>
      </c>
    </row>
    <row r="45" spans="1:8" ht="12.75">
      <c r="A45" s="75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B47:G47"/>
    <mergeCell ref="C8:D8"/>
    <mergeCell ref="C9:D9"/>
    <mergeCell ref="E12:G12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9"/>
  <sheetViews>
    <sheetView tabSelected="1" workbookViewId="0" topLeftCell="A1">
      <selection activeCell="G2" sqref="G2:I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76" t="str">
        <f>CONCATENATE(cislostavby," ",nazevstavby)</f>
        <v xml:space="preserve"> ZS - Liskovec</v>
      </c>
      <c r="D1" s="77"/>
      <c r="E1" s="78"/>
      <c r="F1" s="77"/>
      <c r="G1" s="79" t="s">
        <v>44</v>
      </c>
      <c r="H1" s="80" t="s">
        <v>155</v>
      </c>
      <c r="I1" s="81"/>
    </row>
    <row r="2" spans="1:9" ht="13.5" thickBot="1">
      <c r="A2" s="184" t="s">
        <v>1</v>
      </c>
      <c r="B2" s="185"/>
      <c r="C2" s="82" t="str">
        <f>CONCATENATE(cisloobjektu," ",nazevobjektu)</f>
        <v xml:space="preserve"> Klimatizace podkroví ZS Liskovec</v>
      </c>
      <c r="D2" s="83"/>
      <c r="E2" s="84"/>
      <c r="F2" s="83"/>
      <c r="G2" s="186" t="s">
        <v>72</v>
      </c>
      <c r="H2" s="187"/>
      <c r="I2" s="188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1" t="str">
        <f>Položky!B7</f>
        <v>M0041</v>
      </c>
      <c r="B7" s="94" t="str">
        <f>Položky!C7</f>
        <v>ELEKTROINSTALACE</v>
      </c>
      <c r="D7" s="95"/>
      <c r="E7" s="172">
        <f>Položky!BA11</f>
        <v>0</v>
      </c>
      <c r="F7" s="173">
        <f>Položky!BB11</f>
        <v>0</v>
      </c>
      <c r="G7" s="173">
        <f>Položky!BC11</f>
        <v>0</v>
      </c>
      <c r="H7" s="173">
        <f>Položky!BD11</f>
        <v>0</v>
      </c>
      <c r="I7" s="174">
        <f>Položky!BE11</f>
        <v>0</v>
      </c>
    </row>
    <row r="8" spans="1:9" s="13" customFormat="1" ht="12.75">
      <c r="A8" s="171" t="str">
        <f>Položky!B12</f>
        <v>M21</v>
      </c>
      <c r="B8" s="94" t="str">
        <f>Položky!C12</f>
        <v>Elektromontáže</v>
      </c>
      <c r="D8" s="95"/>
      <c r="E8" s="172">
        <f>Položky!BA14</f>
        <v>0</v>
      </c>
      <c r="F8" s="173">
        <f>Položky!BB14</f>
        <v>0</v>
      </c>
      <c r="G8" s="173">
        <f>Položky!BC14</f>
        <v>0</v>
      </c>
      <c r="H8" s="173">
        <f>Položky!BD14</f>
        <v>0</v>
      </c>
      <c r="I8" s="174">
        <f>Položky!BE14</f>
        <v>0</v>
      </c>
    </row>
    <row r="9" spans="1:9" s="13" customFormat="1" ht="12.75">
      <c r="A9" s="171" t="str">
        <f>Položky!B15</f>
        <v>M0041</v>
      </c>
      <c r="B9" s="94" t="str">
        <f>Položky!C15</f>
        <v>ELEKTROINSTALACE</v>
      </c>
      <c r="D9" s="95"/>
      <c r="E9" s="172">
        <f>Položky!BA18</f>
        <v>0</v>
      </c>
      <c r="F9" s="173">
        <f>Položky!BB18</f>
        <v>0</v>
      </c>
      <c r="G9" s="173">
        <f>Položky!BC18</f>
        <v>0</v>
      </c>
      <c r="H9" s="173">
        <f>Položky!BD18</f>
        <v>0</v>
      </c>
      <c r="I9" s="174">
        <f>Položky!BE18</f>
        <v>0</v>
      </c>
    </row>
    <row r="10" spans="1:9" s="13" customFormat="1" ht="12.75">
      <c r="A10" s="171" t="str">
        <f>Položky!B19</f>
        <v>M0042</v>
      </c>
      <c r="B10" s="94" t="str">
        <f>Položky!C19</f>
        <v>ELEKTROINSTALACE-MATERIÁL</v>
      </c>
      <c r="D10" s="95"/>
      <c r="E10" s="172">
        <f>Položky!BA24</f>
        <v>0</v>
      </c>
      <c r="F10" s="173">
        <f>Položky!BB24</f>
        <v>0</v>
      </c>
      <c r="G10" s="173">
        <f>Položky!BC24</f>
        <v>0</v>
      </c>
      <c r="H10" s="173">
        <f>Položky!BD24</f>
        <v>0</v>
      </c>
      <c r="I10" s="174">
        <f>Položky!BE24</f>
        <v>0</v>
      </c>
    </row>
    <row r="11" spans="1:9" s="13" customFormat="1" ht="12.75">
      <c r="A11" s="171" t="str">
        <f>Položky!B25</f>
        <v>M0141</v>
      </c>
      <c r="B11" s="94" t="str">
        <f>Položky!C25</f>
        <v>ROZVÁDĚČE-MATERIÁL</v>
      </c>
      <c r="D11" s="95"/>
      <c r="E11" s="172">
        <f>Položky!BA27</f>
        <v>0</v>
      </c>
      <c r="F11" s="173">
        <f>Položky!BB27</f>
        <v>0</v>
      </c>
      <c r="G11" s="173">
        <f>Položky!BC27</f>
        <v>0</v>
      </c>
      <c r="H11" s="173">
        <f>Položky!BD27</f>
        <v>0</v>
      </c>
      <c r="I11" s="174">
        <f>Položky!BE27</f>
        <v>0</v>
      </c>
    </row>
    <row r="12" spans="1:9" s="13" customFormat="1" ht="12.75">
      <c r="A12" s="171" t="str">
        <f>Položky!B28</f>
        <v>M24</v>
      </c>
      <c r="B12" s="94" t="str">
        <f>Položky!C28</f>
        <v>Montáže vzduchotechnických zař</v>
      </c>
      <c r="D12" s="95"/>
      <c r="E12" s="172">
        <f>Položky!BA48</f>
        <v>0</v>
      </c>
      <c r="F12" s="173">
        <f>Položky!BB48</f>
        <v>0</v>
      </c>
      <c r="G12" s="173">
        <f>Položky!BC48</f>
        <v>0</v>
      </c>
      <c r="H12" s="173">
        <f>Položky!BD48</f>
        <v>0</v>
      </c>
      <c r="I12" s="174">
        <f>Položky!BE48</f>
        <v>0</v>
      </c>
    </row>
    <row r="13" spans="1:9" s="13" customFormat="1" ht="12.75">
      <c r="A13" s="171" t="str">
        <f>Položky!B49</f>
        <v>M0191</v>
      </c>
      <c r="B13" s="94" t="str">
        <f>Položky!C49</f>
        <v>STAVEBNÍ VÝPOMOC</v>
      </c>
      <c r="D13" s="95"/>
      <c r="E13" s="172">
        <f>Položky!BA51</f>
        <v>0</v>
      </c>
      <c r="F13" s="173">
        <f>Položky!BB51</f>
        <v>0</v>
      </c>
      <c r="G13" s="173">
        <f>Položky!BC51</f>
        <v>0</v>
      </c>
      <c r="H13" s="173">
        <f>Položky!BD51</f>
        <v>0</v>
      </c>
      <c r="I13" s="174">
        <f>Položky!BE51</f>
        <v>0</v>
      </c>
    </row>
    <row r="14" spans="1:9" s="13" customFormat="1" ht="13.5" thickBot="1">
      <c r="A14" s="171" t="str">
        <f>Položky!B52</f>
        <v>3</v>
      </c>
      <c r="B14" s="94" t="str">
        <f>Položky!C52</f>
        <v>Svislé a kompletní konstrukce</v>
      </c>
      <c r="D14" s="95"/>
      <c r="E14" s="172">
        <f>Položky!BA54</f>
        <v>0</v>
      </c>
      <c r="F14" s="173">
        <f>Položky!BB54</f>
        <v>0</v>
      </c>
      <c r="G14" s="173">
        <f>Položky!BC54</f>
        <v>0</v>
      </c>
      <c r="H14" s="173">
        <f>Položky!BD54</f>
        <v>0</v>
      </c>
      <c r="I14" s="174">
        <f>Položky!BE54</f>
        <v>0</v>
      </c>
    </row>
    <row r="15" spans="1:9" s="102" customFormat="1" ht="13.5" thickBot="1">
      <c r="A15" s="96"/>
      <c r="B15" s="97" t="s">
        <v>51</v>
      </c>
      <c r="C15" s="97"/>
      <c r="D15" s="98"/>
      <c r="E15" s="99">
        <f>SUM(E7:E14)</f>
        <v>0</v>
      </c>
      <c r="F15" s="100">
        <f>SUM(F7:F14)</f>
        <v>0</v>
      </c>
      <c r="G15" s="100">
        <f>SUM(G7:G14)</f>
        <v>0</v>
      </c>
      <c r="H15" s="100">
        <f>SUM(H7:H14)</f>
        <v>0</v>
      </c>
      <c r="I15" s="101">
        <f>SUM(I7:I14)</f>
        <v>0</v>
      </c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57" ht="19.5" customHeight="1">
      <c r="A17" s="86" t="s">
        <v>52</v>
      </c>
      <c r="B17" s="86"/>
      <c r="C17" s="86"/>
      <c r="D17" s="86"/>
      <c r="E17" s="86"/>
      <c r="F17" s="86"/>
      <c r="G17" s="103"/>
      <c r="H17" s="86"/>
      <c r="I17" s="86"/>
      <c r="BA17" s="35"/>
      <c r="BB17" s="35"/>
      <c r="BC17" s="35"/>
      <c r="BD17" s="35"/>
      <c r="BE17" s="35"/>
    </row>
    <row r="18" ht="13.5" thickBot="1"/>
    <row r="19" spans="1:9" ht="12.75">
      <c r="A19" s="104" t="s">
        <v>53</v>
      </c>
      <c r="B19" s="105"/>
      <c r="C19" s="105"/>
      <c r="D19" s="106"/>
      <c r="E19" s="107" t="s">
        <v>54</v>
      </c>
      <c r="F19" s="108" t="s">
        <v>55</v>
      </c>
      <c r="G19" s="109" t="s">
        <v>56</v>
      </c>
      <c r="H19" s="110"/>
      <c r="I19" s="111" t="s">
        <v>54</v>
      </c>
    </row>
    <row r="20" spans="1:53" ht="12.75">
      <c r="A20" s="112" t="s">
        <v>144</v>
      </c>
      <c r="B20" s="113"/>
      <c r="C20" s="113"/>
      <c r="D20" s="114"/>
      <c r="E20" s="115">
        <v>0</v>
      </c>
      <c r="F20" s="116">
        <v>0</v>
      </c>
      <c r="G20" s="117">
        <f aca="true" t="shared" si="0" ref="G20:G27">CHOOSE(BA20+1,HSV+PSV,HSV+PSV+Mont,HSV+PSV+Dodavka+Mont,HSV,PSV,Mont,Dodavka,Mont+Dodavka,0)</f>
        <v>0</v>
      </c>
      <c r="H20" s="118"/>
      <c r="I20" s="119">
        <f aca="true" t="shared" si="1" ref="I20:I27">E20+F20*G20/100</f>
        <v>0</v>
      </c>
      <c r="BA20">
        <v>2</v>
      </c>
    </row>
    <row r="21" spans="1:53" ht="12.75">
      <c r="A21" s="112" t="s">
        <v>145</v>
      </c>
      <c r="B21" s="113"/>
      <c r="C21" s="113"/>
      <c r="D21" s="114"/>
      <c r="E21" s="115">
        <v>0</v>
      </c>
      <c r="F21" s="116">
        <v>0</v>
      </c>
      <c r="G21" s="117">
        <f t="shared" si="0"/>
        <v>0</v>
      </c>
      <c r="H21" s="118"/>
      <c r="I21" s="119">
        <f t="shared" si="1"/>
        <v>0</v>
      </c>
      <c r="BA21">
        <v>2</v>
      </c>
    </row>
    <row r="22" spans="1:53" ht="12.75">
      <c r="A22" s="112" t="s">
        <v>146</v>
      </c>
      <c r="B22" s="113"/>
      <c r="C22" s="113"/>
      <c r="D22" s="114"/>
      <c r="E22" s="115">
        <v>0</v>
      </c>
      <c r="F22" s="116">
        <v>0</v>
      </c>
      <c r="G22" s="117">
        <f t="shared" si="0"/>
        <v>0</v>
      </c>
      <c r="H22" s="118"/>
      <c r="I22" s="119">
        <f t="shared" si="1"/>
        <v>0</v>
      </c>
      <c r="BA22">
        <v>2</v>
      </c>
    </row>
    <row r="23" spans="1:53" ht="12.75">
      <c r="A23" s="112" t="s">
        <v>147</v>
      </c>
      <c r="B23" s="113"/>
      <c r="C23" s="113"/>
      <c r="D23" s="114"/>
      <c r="E23" s="115">
        <v>0</v>
      </c>
      <c r="F23" s="116">
        <v>0</v>
      </c>
      <c r="G23" s="117">
        <f t="shared" si="0"/>
        <v>0</v>
      </c>
      <c r="H23" s="118"/>
      <c r="I23" s="119">
        <f t="shared" si="1"/>
        <v>0</v>
      </c>
      <c r="BA23">
        <v>2</v>
      </c>
    </row>
    <row r="24" spans="1:53" ht="12.75">
      <c r="A24" s="112" t="s">
        <v>148</v>
      </c>
      <c r="B24" s="113"/>
      <c r="C24" s="113"/>
      <c r="D24" s="114"/>
      <c r="E24" s="115">
        <v>0</v>
      </c>
      <c r="F24" s="116">
        <v>0</v>
      </c>
      <c r="G24" s="117">
        <f t="shared" si="0"/>
        <v>0</v>
      </c>
      <c r="H24" s="118"/>
      <c r="I24" s="119">
        <f t="shared" si="1"/>
        <v>0</v>
      </c>
      <c r="BA24">
        <v>2</v>
      </c>
    </row>
    <row r="25" spans="1:53" ht="12.75">
      <c r="A25" s="112" t="s">
        <v>149</v>
      </c>
      <c r="B25" s="113"/>
      <c r="C25" s="113"/>
      <c r="D25" s="114"/>
      <c r="E25" s="115">
        <v>0</v>
      </c>
      <c r="F25" s="116">
        <v>0</v>
      </c>
      <c r="G25" s="117">
        <f t="shared" si="0"/>
        <v>0</v>
      </c>
      <c r="H25" s="118"/>
      <c r="I25" s="119">
        <f t="shared" si="1"/>
        <v>0</v>
      </c>
      <c r="BA25">
        <v>2</v>
      </c>
    </row>
    <row r="26" spans="1:53" ht="12.75">
      <c r="A26" s="112" t="s">
        <v>150</v>
      </c>
      <c r="B26" s="113"/>
      <c r="C26" s="113"/>
      <c r="D26" s="114"/>
      <c r="E26" s="115">
        <v>0</v>
      </c>
      <c r="F26" s="116">
        <v>0</v>
      </c>
      <c r="G26" s="117">
        <f t="shared" si="0"/>
        <v>0</v>
      </c>
      <c r="H26" s="118"/>
      <c r="I26" s="119">
        <f t="shared" si="1"/>
        <v>0</v>
      </c>
      <c r="BA26">
        <v>2</v>
      </c>
    </row>
    <row r="27" spans="1:53" ht="12.75">
      <c r="A27" s="112" t="s">
        <v>151</v>
      </c>
      <c r="B27" s="113"/>
      <c r="C27" s="113"/>
      <c r="D27" s="114"/>
      <c r="E27" s="115">
        <v>0</v>
      </c>
      <c r="F27" s="116">
        <v>0</v>
      </c>
      <c r="G27" s="117">
        <f t="shared" si="0"/>
        <v>0</v>
      </c>
      <c r="H27" s="118"/>
      <c r="I27" s="119">
        <f t="shared" si="1"/>
        <v>0</v>
      </c>
      <c r="BA27">
        <v>2</v>
      </c>
    </row>
    <row r="28" spans="1:9" ht="13.5" thickBot="1">
      <c r="A28" s="120"/>
      <c r="B28" s="121" t="s">
        <v>57</v>
      </c>
      <c r="C28" s="122"/>
      <c r="D28" s="123"/>
      <c r="E28" s="124"/>
      <c r="F28" s="125"/>
      <c r="G28" s="125"/>
      <c r="H28" s="189">
        <f>SUM(I20:I27)</f>
        <v>0</v>
      </c>
      <c r="I28" s="190"/>
    </row>
    <row r="30" spans="2:9" ht="12.75">
      <c r="B30" s="102"/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7"/>
  <sheetViews>
    <sheetView showGridLines="0" showZeros="0" workbookViewId="0" topLeftCell="A55">
      <selection activeCell="C59" sqref="C59"/>
    </sheetView>
  </sheetViews>
  <sheetFormatPr defaultColWidth="9.1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6384" width="9.125" style="129" customWidth="1"/>
  </cols>
  <sheetData>
    <row r="1" spans="1:7" ht="15.75">
      <c r="A1" s="191" t="s">
        <v>58</v>
      </c>
      <c r="B1" s="191"/>
      <c r="C1" s="191"/>
      <c r="D1" s="191"/>
      <c r="E1" s="191"/>
      <c r="F1" s="191"/>
      <c r="G1" s="191"/>
    </row>
    <row r="2" spans="2:7" ht="13.5" thickBot="1">
      <c r="B2" s="130"/>
      <c r="C2" s="131"/>
      <c r="D2" s="131"/>
      <c r="E2" s="132"/>
      <c r="F2" s="131"/>
      <c r="G2" s="131"/>
    </row>
    <row r="3" spans="1:7" ht="13.5" thickTop="1">
      <c r="A3" s="182" t="s">
        <v>5</v>
      </c>
      <c r="B3" s="183"/>
      <c r="C3" s="76" t="str">
        <f>CONCATENATE(cislostavby," ",nazevstavby)</f>
        <v xml:space="preserve"> ZS - Liskovec</v>
      </c>
      <c r="D3" s="77"/>
      <c r="E3" s="133" t="s">
        <v>0</v>
      </c>
      <c r="F3" s="134" t="str">
        <f>Rekapitulace!H1</f>
        <v>D.1.4.1.c-1</v>
      </c>
      <c r="G3" s="135"/>
    </row>
    <row r="4" spans="1:7" ht="13.5" thickBot="1">
      <c r="A4" s="192" t="s">
        <v>1</v>
      </c>
      <c r="B4" s="185"/>
      <c r="C4" s="82" t="str">
        <f>CONCATENATE(cisloobjektu," ",nazevobjektu)</f>
        <v xml:space="preserve"> Klimatizace podkroví ZS Liskovec</v>
      </c>
      <c r="D4" s="83"/>
      <c r="E4" s="193" t="str">
        <f>Rekapitulace!G2</f>
        <v>Klimatizace + elektroinstalace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59</v>
      </c>
      <c r="B6" s="141" t="s">
        <v>60</v>
      </c>
      <c r="C6" s="141" t="s">
        <v>61</v>
      </c>
      <c r="D6" s="141" t="s">
        <v>62</v>
      </c>
      <c r="E6" s="142" t="s">
        <v>63</v>
      </c>
      <c r="F6" s="141" t="s">
        <v>64</v>
      </c>
      <c r="G6" s="143" t="s">
        <v>65</v>
      </c>
    </row>
    <row r="7" spans="1:15" ht="12.75">
      <c r="A7" s="144" t="s">
        <v>66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12</v>
      </c>
      <c r="F8" s="156">
        <v>0</v>
      </c>
      <c r="G8" s="157">
        <f>E8*F8</f>
        <v>0</v>
      </c>
      <c r="O8" s="151">
        <v>2</v>
      </c>
      <c r="AA8" s="129">
        <v>1</v>
      </c>
      <c r="AB8" s="129">
        <v>9</v>
      </c>
      <c r="AC8" s="129">
        <v>9</v>
      </c>
      <c r="AZ8" s="129">
        <v>4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152</v>
      </c>
      <c r="D9" s="155" t="s">
        <v>79</v>
      </c>
      <c r="E9" s="156">
        <v>50</v>
      </c>
      <c r="F9" s="156">
        <v>0</v>
      </c>
      <c r="G9" s="157">
        <f>E9*F9</f>
        <v>0</v>
      </c>
      <c r="O9" s="151">
        <v>2</v>
      </c>
      <c r="AA9" s="129">
        <v>1</v>
      </c>
      <c r="AB9" s="129">
        <v>9</v>
      </c>
      <c r="AC9" s="129">
        <v>9</v>
      </c>
      <c r="AZ9" s="129">
        <v>4</v>
      </c>
      <c r="BA9" s="129">
        <f>IF(AZ9=1,G9,0)</f>
        <v>0</v>
      </c>
      <c r="BB9" s="129">
        <f>IF(AZ9=2,G9,0)</f>
        <v>0</v>
      </c>
      <c r="BC9" s="129">
        <f>IF(AZ9=3,G9,0)</f>
        <v>0</v>
      </c>
      <c r="BD9" s="129">
        <f>IF(AZ9=4,G9,0)</f>
        <v>0</v>
      </c>
      <c r="BE9" s="129">
        <f>IF(AZ9=5,G9,0)</f>
        <v>0</v>
      </c>
      <c r="CZ9" s="129">
        <v>0</v>
      </c>
    </row>
    <row r="10" spans="1:104" ht="12.75">
      <c r="A10" s="152">
        <v>3</v>
      </c>
      <c r="B10" s="153" t="s">
        <v>80</v>
      </c>
      <c r="C10" s="154" t="s">
        <v>81</v>
      </c>
      <c r="D10" s="155" t="s">
        <v>79</v>
      </c>
      <c r="E10" s="156">
        <v>95</v>
      </c>
      <c r="F10" s="156">
        <v>0</v>
      </c>
      <c r="G10" s="157">
        <f>E10*F10</f>
        <v>0</v>
      </c>
      <c r="O10" s="151">
        <v>2</v>
      </c>
      <c r="AA10" s="129">
        <v>1</v>
      </c>
      <c r="AB10" s="129">
        <v>9</v>
      </c>
      <c r="AC10" s="129">
        <v>9</v>
      </c>
      <c r="AZ10" s="129">
        <v>4</v>
      </c>
      <c r="BA10" s="129">
        <f>IF(AZ10=1,G10,0)</f>
        <v>0</v>
      </c>
      <c r="BB10" s="129">
        <f>IF(AZ10=2,G10,0)</f>
        <v>0</v>
      </c>
      <c r="BC10" s="129">
        <f>IF(AZ10=3,G10,0)</f>
        <v>0</v>
      </c>
      <c r="BD10" s="129">
        <f>IF(AZ10=4,G10,0)</f>
        <v>0</v>
      </c>
      <c r="BE10" s="129">
        <f>IF(AZ10=5,G10,0)</f>
        <v>0</v>
      </c>
      <c r="CZ10" s="129">
        <v>0</v>
      </c>
    </row>
    <row r="11" spans="1:57" ht="12.75">
      <c r="A11" s="158"/>
      <c r="B11" s="159" t="s">
        <v>68</v>
      </c>
      <c r="C11" s="160" t="str">
        <f>CONCATENATE(B7," ",C7)</f>
        <v>M0041 ELEKTROINSTALACE</v>
      </c>
      <c r="D11" s="158"/>
      <c r="E11" s="161"/>
      <c r="F11" s="161"/>
      <c r="G11" s="162">
        <f>SUM(G7:G10)</f>
        <v>0</v>
      </c>
      <c r="O11" s="151">
        <v>4</v>
      </c>
      <c r="BA11" s="163">
        <f>SUM(BA7:BA10)</f>
        <v>0</v>
      </c>
      <c r="BB11" s="163">
        <f>SUM(BB7:BB10)</f>
        <v>0</v>
      </c>
      <c r="BC11" s="163">
        <f>SUM(BC7:BC10)</f>
        <v>0</v>
      </c>
      <c r="BD11" s="163">
        <f>SUM(BD7:BD10)</f>
        <v>0</v>
      </c>
      <c r="BE11" s="163">
        <f>SUM(BE7:BE10)</f>
        <v>0</v>
      </c>
    </row>
    <row r="12" spans="1:15" ht="12.75">
      <c r="A12" s="144" t="s">
        <v>66</v>
      </c>
      <c r="B12" s="145" t="s">
        <v>82</v>
      </c>
      <c r="C12" s="146" t="s">
        <v>83</v>
      </c>
      <c r="D12" s="147"/>
      <c r="E12" s="148"/>
      <c r="F12" s="148"/>
      <c r="G12" s="149"/>
      <c r="H12" s="150"/>
      <c r="I12" s="150"/>
      <c r="O12" s="151">
        <v>1</v>
      </c>
    </row>
    <row r="13" spans="1:104" ht="12.75">
      <c r="A13" s="152">
        <v>4</v>
      </c>
      <c r="B13" s="153" t="s">
        <v>84</v>
      </c>
      <c r="C13" s="154" t="s">
        <v>85</v>
      </c>
      <c r="D13" s="155" t="s">
        <v>79</v>
      </c>
      <c r="E13" s="156">
        <v>50</v>
      </c>
      <c r="F13" s="156">
        <v>0</v>
      </c>
      <c r="G13" s="157">
        <f>E13*F13</f>
        <v>0</v>
      </c>
      <c r="O13" s="151">
        <v>2</v>
      </c>
      <c r="AA13" s="129">
        <v>1</v>
      </c>
      <c r="AB13" s="129">
        <v>9</v>
      </c>
      <c r="AC13" s="129">
        <v>9</v>
      </c>
      <c r="AZ13" s="129">
        <v>4</v>
      </c>
      <c r="BA13" s="129">
        <f>IF(AZ13=1,G13,0)</f>
        <v>0</v>
      </c>
      <c r="BB13" s="129">
        <f>IF(AZ13=2,G13,0)</f>
        <v>0</v>
      </c>
      <c r="BC13" s="129">
        <f>IF(AZ13=3,G13,0)</f>
        <v>0</v>
      </c>
      <c r="BD13" s="129">
        <f>IF(AZ13=4,G13,0)</f>
        <v>0</v>
      </c>
      <c r="BE13" s="129">
        <f>IF(AZ13=5,G13,0)</f>
        <v>0</v>
      </c>
      <c r="CZ13" s="129">
        <v>0</v>
      </c>
    </row>
    <row r="14" spans="1:57" ht="12.75">
      <c r="A14" s="158"/>
      <c r="B14" s="159" t="s">
        <v>68</v>
      </c>
      <c r="C14" s="160" t="str">
        <f>CONCATENATE(B12," ",C12)</f>
        <v>M21 Elektromontáže</v>
      </c>
      <c r="D14" s="158"/>
      <c r="E14" s="161"/>
      <c r="F14" s="161"/>
      <c r="G14" s="162">
        <f>SUM(G12:G13)</f>
        <v>0</v>
      </c>
      <c r="O14" s="151">
        <v>4</v>
      </c>
      <c r="BA14" s="163">
        <f>SUM(BA12:BA13)</f>
        <v>0</v>
      </c>
      <c r="BB14" s="163">
        <f>SUM(BB12:BB13)</f>
        <v>0</v>
      </c>
      <c r="BC14" s="163">
        <f>SUM(BC12:BC13)</f>
        <v>0</v>
      </c>
      <c r="BD14" s="163">
        <f>SUM(BD12:BD13)</f>
        <v>0</v>
      </c>
      <c r="BE14" s="163">
        <f>SUM(BE12:BE13)</f>
        <v>0</v>
      </c>
    </row>
    <row r="15" spans="1:15" ht="12.75">
      <c r="A15" s="144" t="s">
        <v>66</v>
      </c>
      <c r="B15" s="145" t="s">
        <v>73</v>
      </c>
      <c r="C15" s="146" t="s">
        <v>74</v>
      </c>
      <c r="D15" s="147"/>
      <c r="E15" s="148"/>
      <c r="F15" s="148"/>
      <c r="G15" s="149"/>
      <c r="H15" s="150"/>
      <c r="I15" s="150"/>
      <c r="O15" s="151">
        <v>1</v>
      </c>
    </row>
    <row r="16" spans="1:104" ht="12.75">
      <c r="A16" s="152">
        <v>5</v>
      </c>
      <c r="B16" s="153" t="s">
        <v>86</v>
      </c>
      <c r="C16" s="154" t="s">
        <v>87</v>
      </c>
      <c r="D16" s="155" t="s">
        <v>88</v>
      </c>
      <c r="E16" s="156">
        <v>1</v>
      </c>
      <c r="F16" s="156">
        <v>0</v>
      </c>
      <c r="G16" s="157">
        <f>E16*F16</f>
        <v>0</v>
      </c>
      <c r="O16" s="151">
        <v>2</v>
      </c>
      <c r="AA16" s="129">
        <v>12</v>
      </c>
      <c r="AB16" s="129">
        <v>0</v>
      </c>
      <c r="AC16" s="129">
        <v>4</v>
      </c>
      <c r="AZ16" s="129">
        <v>4</v>
      </c>
      <c r="BA16" s="129">
        <f>IF(AZ16=1,G16,0)</f>
        <v>0</v>
      </c>
      <c r="BB16" s="129">
        <f>IF(AZ16=2,G16,0)</f>
        <v>0</v>
      </c>
      <c r="BC16" s="129">
        <f>IF(AZ16=3,G16,0)</f>
        <v>0</v>
      </c>
      <c r="BD16" s="129">
        <f>IF(AZ16=4,G16,0)</f>
        <v>0</v>
      </c>
      <c r="BE16" s="129">
        <f>IF(AZ16=5,G16,0)</f>
        <v>0</v>
      </c>
      <c r="CZ16" s="129">
        <v>0</v>
      </c>
    </row>
    <row r="17" spans="1:104" ht="12.75">
      <c r="A17" s="152">
        <v>6</v>
      </c>
      <c r="B17" s="153" t="s">
        <v>89</v>
      </c>
      <c r="C17" s="154" t="s">
        <v>90</v>
      </c>
      <c r="D17" s="155" t="s">
        <v>77</v>
      </c>
      <c r="E17" s="156">
        <v>1</v>
      </c>
      <c r="F17" s="156">
        <v>0</v>
      </c>
      <c r="G17" s="157">
        <f>E17*F17</f>
        <v>0</v>
      </c>
      <c r="O17" s="151">
        <v>2</v>
      </c>
      <c r="AA17" s="129">
        <v>1</v>
      </c>
      <c r="AB17" s="129">
        <v>9</v>
      </c>
      <c r="AC17" s="129">
        <v>9</v>
      </c>
      <c r="AZ17" s="129">
        <v>4</v>
      </c>
      <c r="BA17" s="129">
        <f>IF(AZ17=1,G17,0)</f>
        <v>0</v>
      </c>
      <c r="BB17" s="129">
        <f>IF(AZ17=2,G17,0)</f>
        <v>0</v>
      </c>
      <c r="BC17" s="129">
        <f>IF(AZ17=3,G17,0)</f>
        <v>0</v>
      </c>
      <c r="BD17" s="129">
        <f>IF(AZ17=4,G17,0)</f>
        <v>0</v>
      </c>
      <c r="BE17" s="129">
        <f>IF(AZ17=5,G17,0)</f>
        <v>0</v>
      </c>
      <c r="CZ17" s="129">
        <v>0</v>
      </c>
    </row>
    <row r="18" spans="1:57" ht="12.75">
      <c r="A18" s="158"/>
      <c r="B18" s="159" t="s">
        <v>68</v>
      </c>
      <c r="C18" s="160" t="str">
        <f>CONCATENATE(B15," ",C15)</f>
        <v>M0041 ELEKTROINSTALACE</v>
      </c>
      <c r="D18" s="158"/>
      <c r="E18" s="161"/>
      <c r="F18" s="161"/>
      <c r="G18" s="162">
        <f>SUM(G15:G17)</f>
        <v>0</v>
      </c>
      <c r="O18" s="151">
        <v>4</v>
      </c>
      <c r="BA18" s="163">
        <f>SUM(BA15:BA17)</f>
        <v>0</v>
      </c>
      <c r="BB18" s="163">
        <f>SUM(BB15:BB17)</f>
        <v>0</v>
      </c>
      <c r="BC18" s="163">
        <f>SUM(BC15:BC17)</f>
        <v>0</v>
      </c>
      <c r="BD18" s="163">
        <f>SUM(BD15:BD17)</f>
        <v>0</v>
      </c>
      <c r="BE18" s="163">
        <f>SUM(BE15:BE17)</f>
        <v>0</v>
      </c>
    </row>
    <row r="19" spans="1:15" ht="12.75">
      <c r="A19" s="144" t="s">
        <v>66</v>
      </c>
      <c r="B19" s="145" t="s">
        <v>91</v>
      </c>
      <c r="C19" s="146" t="s">
        <v>92</v>
      </c>
      <c r="D19" s="147"/>
      <c r="E19" s="148"/>
      <c r="F19" s="148"/>
      <c r="G19" s="149"/>
      <c r="H19" s="150"/>
      <c r="I19" s="150"/>
      <c r="O19" s="151">
        <v>1</v>
      </c>
    </row>
    <row r="20" spans="1:104" ht="12.75">
      <c r="A20" s="152">
        <v>7</v>
      </c>
      <c r="B20" s="153" t="s">
        <v>93</v>
      </c>
      <c r="C20" s="154" t="s">
        <v>94</v>
      </c>
      <c r="D20" s="155" t="s">
        <v>67</v>
      </c>
      <c r="E20" s="156">
        <v>2</v>
      </c>
      <c r="F20" s="156">
        <v>0</v>
      </c>
      <c r="G20" s="157">
        <f>E20*F20</f>
        <v>0</v>
      </c>
      <c r="O20" s="151">
        <v>2</v>
      </c>
      <c r="AA20" s="129">
        <v>12</v>
      </c>
      <c r="AB20" s="129">
        <v>0</v>
      </c>
      <c r="AC20" s="129">
        <v>6</v>
      </c>
      <c r="AZ20" s="129">
        <v>4</v>
      </c>
      <c r="BA20" s="129">
        <f>IF(AZ20=1,G20,0)</f>
        <v>0</v>
      </c>
      <c r="BB20" s="129">
        <f>IF(AZ20=2,G20,0)</f>
        <v>0</v>
      </c>
      <c r="BC20" s="129">
        <f>IF(AZ20=3,G20,0)</f>
        <v>0</v>
      </c>
      <c r="BD20" s="129">
        <f>IF(AZ20=4,G20,0)</f>
        <v>0</v>
      </c>
      <c r="BE20" s="129">
        <f>IF(AZ20=5,G20,0)</f>
        <v>0</v>
      </c>
      <c r="CZ20" s="129">
        <v>0</v>
      </c>
    </row>
    <row r="21" spans="1:104" ht="12.75">
      <c r="A21" s="152">
        <v>8</v>
      </c>
      <c r="B21" s="153" t="s">
        <v>93</v>
      </c>
      <c r="C21" s="154" t="s">
        <v>153</v>
      </c>
      <c r="D21" s="155" t="s">
        <v>79</v>
      </c>
      <c r="E21" s="156">
        <v>50</v>
      </c>
      <c r="F21" s="156">
        <v>0</v>
      </c>
      <c r="G21" s="157">
        <f>E21*F21</f>
        <v>0</v>
      </c>
      <c r="O21" s="151">
        <v>2</v>
      </c>
      <c r="AA21" s="129">
        <v>12</v>
      </c>
      <c r="AB21" s="129">
        <v>0</v>
      </c>
      <c r="AC21" s="129">
        <v>7</v>
      </c>
      <c r="AZ21" s="129">
        <v>4</v>
      </c>
      <c r="BA21" s="129">
        <f>IF(AZ21=1,G21,0)</f>
        <v>0</v>
      </c>
      <c r="BB21" s="129">
        <f>IF(AZ21=2,G21,0)</f>
        <v>0</v>
      </c>
      <c r="BC21" s="129">
        <f>IF(AZ21=3,G21,0)</f>
        <v>0</v>
      </c>
      <c r="BD21" s="129">
        <f>IF(AZ21=4,G21,0)</f>
        <v>0</v>
      </c>
      <c r="BE21" s="129">
        <f>IF(AZ21=5,G21,0)</f>
        <v>0</v>
      </c>
      <c r="CZ21" s="129">
        <v>0</v>
      </c>
    </row>
    <row r="22" spans="1:104" ht="12.75">
      <c r="A22" s="152">
        <v>9</v>
      </c>
      <c r="B22" s="153" t="s">
        <v>93</v>
      </c>
      <c r="C22" s="154" t="s">
        <v>95</v>
      </c>
      <c r="D22" s="155" t="s">
        <v>79</v>
      </c>
      <c r="E22" s="156">
        <v>50</v>
      </c>
      <c r="F22" s="156">
        <v>0</v>
      </c>
      <c r="G22" s="157">
        <f>E22*F22</f>
        <v>0</v>
      </c>
      <c r="O22" s="151">
        <v>2</v>
      </c>
      <c r="AA22" s="129">
        <v>11</v>
      </c>
      <c r="AB22" s="129">
        <v>0</v>
      </c>
      <c r="AC22" s="129">
        <v>31</v>
      </c>
      <c r="AZ22" s="129">
        <v>3</v>
      </c>
      <c r="BA22" s="129">
        <f>IF(AZ22=1,G22,0)</f>
        <v>0</v>
      </c>
      <c r="BB22" s="129">
        <f>IF(AZ22=2,G22,0)</f>
        <v>0</v>
      </c>
      <c r="BC22" s="129">
        <f>IF(AZ22=3,G22,0)</f>
        <v>0</v>
      </c>
      <c r="BD22" s="129">
        <f>IF(AZ22=4,G22,0)</f>
        <v>0</v>
      </c>
      <c r="BE22" s="129">
        <f>IF(AZ22=5,G22,0)</f>
        <v>0</v>
      </c>
      <c r="CZ22" s="129">
        <v>0</v>
      </c>
    </row>
    <row r="23" spans="1:104" ht="12.75">
      <c r="A23" s="152">
        <v>10</v>
      </c>
      <c r="B23" s="153" t="s">
        <v>93</v>
      </c>
      <c r="C23" s="154" t="s">
        <v>96</v>
      </c>
      <c r="D23" s="155" t="s">
        <v>79</v>
      </c>
      <c r="E23" s="156">
        <v>95</v>
      </c>
      <c r="F23" s="156">
        <v>0</v>
      </c>
      <c r="G23" s="157">
        <f>E23*F23</f>
        <v>0</v>
      </c>
      <c r="O23" s="151">
        <v>2</v>
      </c>
      <c r="AA23" s="129">
        <v>12</v>
      </c>
      <c r="AB23" s="129">
        <v>0</v>
      </c>
      <c r="AC23" s="129">
        <v>8</v>
      </c>
      <c r="AZ23" s="129">
        <v>4</v>
      </c>
      <c r="BA23" s="129">
        <f>IF(AZ23=1,G23,0)</f>
        <v>0</v>
      </c>
      <c r="BB23" s="129">
        <f>IF(AZ23=2,G23,0)</f>
        <v>0</v>
      </c>
      <c r="BC23" s="129">
        <f>IF(AZ23=3,G23,0)</f>
        <v>0</v>
      </c>
      <c r="BD23" s="129">
        <f>IF(AZ23=4,G23,0)</f>
        <v>0</v>
      </c>
      <c r="BE23" s="129">
        <f>IF(AZ23=5,G23,0)</f>
        <v>0</v>
      </c>
      <c r="CZ23" s="129">
        <v>0</v>
      </c>
    </row>
    <row r="24" spans="1:57" ht="12.75">
      <c r="A24" s="158"/>
      <c r="B24" s="159" t="s">
        <v>68</v>
      </c>
      <c r="C24" s="160" t="str">
        <f>CONCATENATE(B19," ",C19)</f>
        <v>M0042 ELEKTROINSTALACE-MATERIÁL</v>
      </c>
      <c r="D24" s="158"/>
      <c r="E24" s="161"/>
      <c r="F24" s="161"/>
      <c r="G24" s="162">
        <f>SUM(G19:G23)</f>
        <v>0</v>
      </c>
      <c r="O24" s="151">
        <v>4</v>
      </c>
      <c r="BA24" s="163">
        <f>SUM(BA19:BA23)</f>
        <v>0</v>
      </c>
      <c r="BB24" s="163">
        <f>SUM(BB19:BB23)</f>
        <v>0</v>
      </c>
      <c r="BC24" s="163">
        <f>SUM(BC19:BC23)</f>
        <v>0</v>
      </c>
      <c r="BD24" s="163">
        <f>SUM(BD19:BD23)</f>
        <v>0</v>
      </c>
      <c r="BE24" s="163">
        <f>SUM(BE19:BE23)</f>
        <v>0</v>
      </c>
    </row>
    <row r="25" spans="1:15" ht="12.75">
      <c r="A25" s="144" t="s">
        <v>66</v>
      </c>
      <c r="B25" s="145" t="s">
        <v>97</v>
      </c>
      <c r="C25" s="146" t="s">
        <v>98</v>
      </c>
      <c r="D25" s="147"/>
      <c r="E25" s="148"/>
      <c r="F25" s="148"/>
      <c r="G25" s="149"/>
      <c r="H25" s="150"/>
      <c r="I25" s="150"/>
      <c r="O25" s="151">
        <v>1</v>
      </c>
    </row>
    <row r="26" spans="1:104" ht="12.75">
      <c r="A26" s="152">
        <v>11</v>
      </c>
      <c r="B26" s="153" t="s">
        <v>99</v>
      </c>
      <c r="C26" s="154" t="s">
        <v>100</v>
      </c>
      <c r="D26" s="155" t="s">
        <v>101</v>
      </c>
      <c r="E26" s="156">
        <v>5</v>
      </c>
      <c r="F26" s="156">
        <v>0</v>
      </c>
      <c r="G26" s="157">
        <f>E26*F26</f>
        <v>0</v>
      </c>
      <c r="O26" s="151">
        <v>2</v>
      </c>
      <c r="AA26" s="129">
        <v>12</v>
      </c>
      <c r="AB26" s="129">
        <v>0</v>
      </c>
      <c r="AC26" s="129">
        <v>9</v>
      </c>
      <c r="AZ26" s="129">
        <v>4</v>
      </c>
      <c r="BA26" s="129">
        <f>IF(AZ26=1,G26,0)</f>
        <v>0</v>
      </c>
      <c r="BB26" s="129">
        <f>IF(AZ26=2,G26,0)</f>
        <v>0</v>
      </c>
      <c r="BC26" s="129">
        <f>IF(AZ26=3,G26,0)</f>
        <v>0</v>
      </c>
      <c r="BD26" s="129">
        <f>IF(AZ26=4,G26,0)</f>
        <v>0</v>
      </c>
      <c r="BE26" s="129">
        <f>IF(AZ26=5,G26,0)</f>
        <v>0</v>
      </c>
      <c r="CZ26" s="129">
        <v>0</v>
      </c>
    </row>
    <row r="27" spans="1:57" ht="12.75">
      <c r="A27" s="158"/>
      <c r="B27" s="159" t="s">
        <v>68</v>
      </c>
      <c r="C27" s="160" t="str">
        <f>CONCATENATE(B25," ",C25)</f>
        <v>M0141 ROZVÁDĚČE-MATERIÁL</v>
      </c>
      <c r="D27" s="158"/>
      <c r="E27" s="161"/>
      <c r="F27" s="161"/>
      <c r="G27" s="162">
        <f>SUM(G25:G26)</f>
        <v>0</v>
      </c>
      <c r="O27" s="151">
        <v>4</v>
      </c>
      <c r="BA27" s="163">
        <f>SUM(BA25:BA26)</f>
        <v>0</v>
      </c>
      <c r="BB27" s="163">
        <f>SUM(BB25:BB26)</f>
        <v>0</v>
      </c>
      <c r="BC27" s="163">
        <f>SUM(BC25:BC26)</f>
        <v>0</v>
      </c>
      <c r="BD27" s="163">
        <f>SUM(BD25:BD26)</f>
        <v>0</v>
      </c>
      <c r="BE27" s="163">
        <f>SUM(BE25:BE26)</f>
        <v>0</v>
      </c>
    </row>
    <row r="28" spans="1:15" ht="12.75">
      <c r="A28" s="144" t="s">
        <v>66</v>
      </c>
      <c r="B28" s="145" t="s">
        <v>102</v>
      </c>
      <c r="C28" s="146" t="s">
        <v>103</v>
      </c>
      <c r="D28" s="147"/>
      <c r="E28" s="148"/>
      <c r="F28" s="148"/>
      <c r="G28" s="149"/>
      <c r="H28" s="150"/>
      <c r="I28" s="150"/>
      <c r="O28" s="151">
        <v>1</v>
      </c>
    </row>
    <row r="29" spans="1:104" ht="12.75">
      <c r="A29" s="152">
        <v>12</v>
      </c>
      <c r="B29" s="153" t="s">
        <v>104</v>
      </c>
      <c r="C29" s="154" t="s">
        <v>105</v>
      </c>
      <c r="D29" s="155" t="s">
        <v>67</v>
      </c>
      <c r="E29" s="156">
        <v>7</v>
      </c>
      <c r="F29" s="156">
        <v>0</v>
      </c>
      <c r="G29" s="157">
        <f aca="true" t="shared" si="0" ref="G29:G47">E29*F29</f>
        <v>0</v>
      </c>
      <c r="O29" s="151">
        <v>2</v>
      </c>
      <c r="AA29" s="129">
        <v>12</v>
      </c>
      <c r="AB29" s="129">
        <v>0</v>
      </c>
      <c r="AC29" s="129">
        <v>10</v>
      </c>
      <c r="AZ29" s="129">
        <v>4</v>
      </c>
      <c r="BA29" s="129">
        <f aca="true" t="shared" si="1" ref="BA29:BA47">IF(AZ29=1,G29,0)</f>
        <v>0</v>
      </c>
      <c r="BB29" s="129">
        <f aca="true" t="shared" si="2" ref="BB29:BB47">IF(AZ29=2,G29,0)</f>
        <v>0</v>
      </c>
      <c r="BC29" s="129">
        <f aca="true" t="shared" si="3" ref="BC29:BC47">IF(AZ29=3,G29,0)</f>
        <v>0</v>
      </c>
      <c r="BD29" s="129">
        <f aca="true" t="shared" si="4" ref="BD29:BD47">IF(AZ29=4,G29,0)</f>
        <v>0</v>
      </c>
      <c r="BE29" s="129">
        <f aca="true" t="shared" si="5" ref="BE29:BE47">IF(AZ29=5,G29,0)</f>
        <v>0</v>
      </c>
      <c r="CZ29" s="129">
        <v>0</v>
      </c>
    </row>
    <row r="30" spans="1:104" ht="12.75">
      <c r="A30" s="152">
        <v>13</v>
      </c>
      <c r="B30" s="153" t="s">
        <v>106</v>
      </c>
      <c r="C30" s="154" t="s">
        <v>107</v>
      </c>
      <c r="D30" s="155" t="s">
        <v>79</v>
      </c>
      <c r="E30" s="156">
        <v>65</v>
      </c>
      <c r="F30" s="156">
        <v>0</v>
      </c>
      <c r="G30" s="157">
        <f t="shared" si="0"/>
        <v>0</v>
      </c>
      <c r="O30" s="151">
        <v>2</v>
      </c>
      <c r="AA30" s="129">
        <v>12</v>
      </c>
      <c r="AB30" s="129">
        <v>0</v>
      </c>
      <c r="AC30" s="129">
        <v>11</v>
      </c>
      <c r="AZ30" s="129">
        <v>4</v>
      </c>
      <c r="BA30" s="129">
        <f t="shared" si="1"/>
        <v>0</v>
      </c>
      <c r="BB30" s="129">
        <f t="shared" si="2"/>
        <v>0</v>
      </c>
      <c r="BC30" s="129">
        <f t="shared" si="3"/>
        <v>0</v>
      </c>
      <c r="BD30" s="129">
        <f t="shared" si="4"/>
        <v>0</v>
      </c>
      <c r="BE30" s="129">
        <f t="shared" si="5"/>
        <v>0</v>
      </c>
      <c r="CZ30" s="129">
        <v>0</v>
      </c>
    </row>
    <row r="31" spans="1:104" ht="12.75">
      <c r="A31" s="152">
        <v>14</v>
      </c>
      <c r="B31" s="153" t="s">
        <v>108</v>
      </c>
      <c r="C31" s="154" t="s">
        <v>109</v>
      </c>
      <c r="D31" s="155" t="s">
        <v>79</v>
      </c>
      <c r="E31" s="156">
        <v>35</v>
      </c>
      <c r="F31" s="156">
        <v>0</v>
      </c>
      <c r="G31" s="157">
        <f t="shared" si="0"/>
        <v>0</v>
      </c>
      <c r="O31" s="151">
        <v>2</v>
      </c>
      <c r="AA31" s="129">
        <v>12</v>
      </c>
      <c r="AB31" s="129">
        <v>0</v>
      </c>
      <c r="AC31" s="129">
        <v>12</v>
      </c>
      <c r="AZ31" s="129">
        <v>4</v>
      </c>
      <c r="BA31" s="129">
        <f t="shared" si="1"/>
        <v>0</v>
      </c>
      <c r="BB31" s="129">
        <f t="shared" si="2"/>
        <v>0</v>
      </c>
      <c r="BC31" s="129">
        <f t="shared" si="3"/>
        <v>0</v>
      </c>
      <c r="BD31" s="129">
        <f t="shared" si="4"/>
        <v>0</v>
      </c>
      <c r="BE31" s="129">
        <f t="shared" si="5"/>
        <v>0</v>
      </c>
      <c r="CZ31" s="129">
        <v>0</v>
      </c>
    </row>
    <row r="32" spans="1:104" ht="12.75">
      <c r="A32" s="152">
        <v>15</v>
      </c>
      <c r="B32" s="153" t="s">
        <v>110</v>
      </c>
      <c r="C32" s="154" t="s">
        <v>111</v>
      </c>
      <c r="D32" s="155" t="s">
        <v>112</v>
      </c>
      <c r="E32" s="156">
        <v>2</v>
      </c>
      <c r="F32" s="156">
        <v>0</v>
      </c>
      <c r="G32" s="157">
        <f t="shared" si="0"/>
        <v>0</v>
      </c>
      <c r="O32" s="151">
        <v>2</v>
      </c>
      <c r="AA32" s="129">
        <v>12</v>
      </c>
      <c r="AB32" s="129">
        <v>0</v>
      </c>
      <c r="AC32" s="129">
        <v>13</v>
      </c>
      <c r="AZ32" s="129">
        <v>4</v>
      </c>
      <c r="BA32" s="129">
        <f t="shared" si="1"/>
        <v>0</v>
      </c>
      <c r="BB32" s="129">
        <f t="shared" si="2"/>
        <v>0</v>
      </c>
      <c r="BC32" s="129">
        <f t="shared" si="3"/>
        <v>0</v>
      </c>
      <c r="BD32" s="129">
        <f t="shared" si="4"/>
        <v>0</v>
      </c>
      <c r="BE32" s="129">
        <f t="shared" si="5"/>
        <v>0</v>
      </c>
      <c r="CZ32" s="129">
        <v>0</v>
      </c>
    </row>
    <row r="33" spans="1:104" ht="12.75">
      <c r="A33" s="152">
        <v>16</v>
      </c>
      <c r="B33" s="153" t="s">
        <v>113</v>
      </c>
      <c r="C33" s="154" t="s">
        <v>114</v>
      </c>
      <c r="D33" s="155" t="s">
        <v>79</v>
      </c>
      <c r="E33" s="156">
        <v>35</v>
      </c>
      <c r="F33" s="156">
        <v>0</v>
      </c>
      <c r="G33" s="157">
        <f t="shared" si="0"/>
        <v>0</v>
      </c>
      <c r="O33" s="151">
        <v>2</v>
      </c>
      <c r="AA33" s="129">
        <v>12</v>
      </c>
      <c r="AB33" s="129">
        <v>0</v>
      </c>
      <c r="AC33" s="129">
        <v>32</v>
      </c>
      <c r="AZ33" s="129">
        <v>4</v>
      </c>
      <c r="BA33" s="129">
        <f t="shared" si="1"/>
        <v>0</v>
      </c>
      <c r="BB33" s="129">
        <f t="shared" si="2"/>
        <v>0</v>
      </c>
      <c r="BC33" s="129">
        <f t="shared" si="3"/>
        <v>0</v>
      </c>
      <c r="BD33" s="129">
        <f t="shared" si="4"/>
        <v>0</v>
      </c>
      <c r="BE33" s="129">
        <f t="shared" si="5"/>
        <v>0</v>
      </c>
      <c r="CZ33" s="129">
        <v>0</v>
      </c>
    </row>
    <row r="34" spans="1:104" ht="22.5">
      <c r="A34" s="152">
        <v>17</v>
      </c>
      <c r="B34" s="153" t="s">
        <v>115</v>
      </c>
      <c r="C34" s="154" t="s">
        <v>156</v>
      </c>
      <c r="D34" s="155" t="s">
        <v>67</v>
      </c>
      <c r="E34" s="156">
        <v>2</v>
      </c>
      <c r="F34" s="156">
        <v>0</v>
      </c>
      <c r="G34" s="157">
        <f t="shared" si="0"/>
        <v>0</v>
      </c>
      <c r="O34" s="151">
        <v>2</v>
      </c>
      <c r="AA34" s="129">
        <v>12</v>
      </c>
      <c r="AB34" s="129">
        <v>0</v>
      </c>
      <c r="AC34" s="129">
        <v>14</v>
      </c>
      <c r="AZ34" s="129">
        <v>4</v>
      </c>
      <c r="BA34" s="129">
        <f t="shared" si="1"/>
        <v>0</v>
      </c>
      <c r="BB34" s="129">
        <f t="shared" si="2"/>
        <v>0</v>
      </c>
      <c r="BC34" s="129">
        <f t="shared" si="3"/>
        <v>0</v>
      </c>
      <c r="BD34" s="129">
        <f t="shared" si="4"/>
        <v>0</v>
      </c>
      <c r="BE34" s="129">
        <f t="shared" si="5"/>
        <v>0</v>
      </c>
      <c r="CZ34" s="129">
        <v>0</v>
      </c>
    </row>
    <row r="35" spans="1:104" ht="12.75">
      <c r="A35" s="152">
        <v>18</v>
      </c>
      <c r="B35" s="153" t="s">
        <v>116</v>
      </c>
      <c r="C35" s="154" t="s">
        <v>157</v>
      </c>
      <c r="D35" s="155" t="s">
        <v>67</v>
      </c>
      <c r="E35" s="156">
        <v>1</v>
      </c>
      <c r="F35" s="156">
        <v>0</v>
      </c>
      <c r="G35" s="157">
        <f t="shared" si="0"/>
        <v>0</v>
      </c>
      <c r="O35" s="151">
        <v>2</v>
      </c>
      <c r="AA35" s="129">
        <v>12</v>
      </c>
      <c r="AB35" s="129">
        <v>0</v>
      </c>
      <c r="AC35" s="129">
        <v>15</v>
      </c>
      <c r="AZ35" s="129">
        <v>4</v>
      </c>
      <c r="BA35" s="129">
        <f t="shared" si="1"/>
        <v>0</v>
      </c>
      <c r="BB35" s="129">
        <f t="shared" si="2"/>
        <v>0</v>
      </c>
      <c r="BC35" s="129">
        <f t="shared" si="3"/>
        <v>0</v>
      </c>
      <c r="BD35" s="129">
        <f t="shared" si="4"/>
        <v>0</v>
      </c>
      <c r="BE35" s="129">
        <f t="shared" si="5"/>
        <v>0</v>
      </c>
      <c r="CZ35" s="129">
        <v>0</v>
      </c>
    </row>
    <row r="36" spans="1:104" ht="12.75">
      <c r="A36" s="152">
        <v>19</v>
      </c>
      <c r="B36" s="153" t="s">
        <v>117</v>
      </c>
      <c r="C36" s="154" t="s">
        <v>118</v>
      </c>
      <c r="D36" s="155" t="s">
        <v>119</v>
      </c>
      <c r="E36" s="156">
        <v>2</v>
      </c>
      <c r="F36" s="156">
        <v>0</v>
      </c>
      <c r="G36" s="157">
        <f t="shared" si="0"/>
        <v>0</v>
      </c>
      <c r="O36" s="151">
        <v>2</v>
      </c>
      <c r="AA36" s="129">
        <v>12</v>
      </c>
      <c r="AB36" s="129">
        <v>0</v>
      </c>
      <c r="AC36" s="129">
        <v>16</v>
      </c>
      <c r="AZ36" s="129">
        <v>4</v>
      </c>
      <c r="BA36" s="129">
        <f t="shared" si="1"/>
        <v>0</v>
      </c>
      <c r="BB36" s="129">
        <f t="shared" si="2"/>
        <v>0</v>
      </c>
      <c r="BC36" s="129">
        <f t="shared" si="3"/>
        <v>0</v>
      </c>
      <c r="BD36" s="129">
        <f t="shared" si="4"/>
        <v>0</v>
      </c>
      <c r="BE36" s="129">
        <f t="shared" si="5"/>
        <v>0</v>
      </c>
      <c r="CZ36" s="129">
        <v>0</v>
      </c>
    </row>
    <row r="37" spans="1:104" ht="12.75">
      <c r="A37" s="152">
        <v>20</v>
      </c>
      <c r="B37" s="153" t="s">
        <v>120</v>
      </c>
      <c r="C37" s="154" t="s">
        <v>158</v>
      </c>
      <c r="D37" s="155" t="s">
        <v>67</v>
      </c>
      <c r="E37" s="156">
        <v>1</v>
      </c>
      <c r="F37" s="156">
        <v>0</v>
      </c>
      <c r="G37" s="157">
        <f t="shared" si="0"/>
        <v>0</v>
      </c>
      <c r="O37" s="151">
        <v>2</v>
      </c>
      <c r="AA37" s="129">
        <v>12</v>
      </c>
      <c r="AB37" s="129">
        <v>0</v>
      </c>
      <c r="AC37" s="129">
        <v>26</v>
      </c>
      <c r="AZ37" s="129">
        <v>4</v>
      </c>
      <c r="BA37" s="129">
        <f t="shared" si="1"/>
        <v>0</v>
      </c>
      <c r="BB37" s="129">
        <f t="shared" si="2"/>
        <v>0</v>
      </c>
      <c r="BC37" s="129">
        <f t="shared" si="3"/>
        <v>0</v>
      </c>
      <c r="BD37" s="129">
        <f t="shared" si="4"/>
        <v>0</v>
      </c>
      <c r="BE37" s="129">
        <f t="shared" si="5"/>
        <v>0</v>
      </c>
      <c r="CZ37" s="129">
        <v>0</v>
      </c>
    </row>
    <row r="38" spans="1:104" ht="12.75">
      <c r="A38" s="152">
        <v>21</v>
      </c>
      <c r="B38" s="153" t="s">
        <v>121</v>
      </c>
      <c r="C38" s="154" t="s">
        <v>122</v>
      </c>
      <c r="D38" s="155" t="s">
        <v>79</v>
      </c>
      <c r="E38" s="156">
        <v>34</v>
      </c>
      <c r="F38" s="156">
        <v>0</v>
      </c>
      <c r="G38" s="157">
        <f t="shared" si="0"/>
        <v>0</v>
      </c>
      <c r="O38" s="151">
        <v>2</v>
      </c>
      <c r="AA38" s="129">
        <v>12</v>
      </c>
      <c r="AB38" s="129">
        <v>0</v>
      </c>
      <c r="AC38" s="129">
        <v>17</v>
      </c>
      <c r="AZ38" s="129">
        <v>4</v>
      </c>
      <c r="BA38" s="129">
        <f t="shared" si="1"/>
        <v>0</v>
      </c>
      <c r="BB38" s="129">
        <f t="shared" si="2"/>
        <v>0</v>
      </c>
      <c r="BC38" s="129">
        <f t="shared" si="3"/>
        <v>0</v>
      </c>
      <c r="BD38" s="129">
        <f t="shared" si="4"/>
        <v>0</v>
      </c>
      <c r="BE38" s="129">
        <f t="shared" si="5"/>
        <v>0</v>
      </c>
      <c r="CZ38" s="129">
        <v>0</v>
      </c>
    </row>
    <row r="39" spans="1:104" ht="12.75">
      <c r="A39" s="152">
        <v>22</v>
      </c>
      <c r="B39" s="153" t="s">
        <v>123</v>
      </c>
      <c r="C39" s="154" t="s">
        <v>159</v>
      </c>
      <c r="D39" s="155" t="s">
        <v>67</v>
      </c>
      <c r="E39" s="156">
        <v>3</v>
      </c>
      <c r="F39" s="156">
        <v>0</v>
      </c>
      <c r="G39" s="157">
        <f t="shared" si="0"/>
        <v>0</v>
      </c>
      <c r="O39" s="151">
        <v>2</v>
      </c>
      <c r="AA39" s="129">
        <v>12</v>
      </c>
      <c r="AB39" s="129">
        <v>0</v>
      </c>
      <c r="AC39" s="129">
        <v>27</v>
      </c>
      <c r="AZ39" s="129">
        <v>4</v>
      </c>
      <c r="BA39" s="129">
        <f t="shared" si="1"/>
        <v>0</v>
      </c>
      <c r="BB39" s="129">
        <f t="shared" si="2"/>
        <v>0</v>
      </c>
      <c r="BC39" s="129">
        <f t="shared" si="3"/>
        <v>0</v>
      </c>
      <c r="BD39" s="129">
        <f t="shared" si="4"/>
        <v>0</v>
      </c>
      <c r="BE39" s="129">
        <f t="shared" si="5"/>
        <v>0</v>
      </c>
      <c r="CZ39" s="129">
        <v>0</v>
      </c>
    </row>
    <row r="40" spans="1:104" ht="12.75">
      <c r="A40" s="152">
        <v>23</v>
      </c>
      <c r="B40" s="153" t="s">
        <v>124</v>
      </c>
      <c r="C40" s="154" t="s">
        <v>125</v>
      </c>
      <c r="D40" s="155" t="s">
        <v>79</v>
      </c>
      <c r="E40" s="156">
        <v>31</v>
      </c>
      <c r="F40" s="156">
        <v>0</v>
      </c>
      <c r="G40" s="157">
        <f t="shared" si="0"/>
        <v>0</v>
      </c>
      <c r="O40" s="151">
        <v>2</v>
      </c>
      <c r="AA40" s="129">
        <v>12</v>
      </c>
      <c r="AB40" s="129">
        <v>0</v>
      </c>
      <c r="AC40" s="129">
        <v>28</v>
      </c>
      <c r="AZ40" s="129">
        <v>4</v>
      </c>
      <c r="BA40" s="129">
        <f t="shared" si="1"/>
        <v>0</v>
      </c>
      <c r="BB40" s="129">
        <f t="shared" si="2"/>
        <v>0</v>
      </c>
      <c r="BC40" s="129">
        <f t="shared" si="3"/>
        <v>0</v>
      </c>
      <c r="BD40" s="129">
        <f t="shared" si="4"/>
        <v>0</v>
      </c>
      <c r="BE40" s="129">
        <f t="shared" si="5"/>
        <v>0</v>
      </c>
      <c r="CZ40" s="129">
        <v>0</v>
      </c>
    </row>
    <row r="41" spans="1:104" ht="12.75">
      <c r="A41" s="152">
        <v>24</v>
      </c>
      <c r="B41" s="153" t="s">
        <v>126</v>
      </c>
      <c r="C41" s="154" t="s">
        <v>127</v>
      </c>
      <c r="D41" s="155" t="s">
        <v>79</v>
      </c>
      <c r="E41" s="156">
        <v>35</v>
      </c>
      <c r="F41" s="156">
        <v>0</v>
      </c>
      <c r="G41" s="157">
        <f t="shared" si="0"/>
        <v>0</v>
      </c>
      <c r="O41" s="151">
        <v>2</v>
      </c>
      <c r="AA41" s="129">
        <v>12</v>
      </c>
      <c r="AB41" s="129">
        <v>0</v>
      </c>
      <c r="AC41" s="129">
        <v>18</v>
      </c>
      <c r="AZ41" s="129">
        <v>4</v>
      </c>
      <c r="BA41" s="129">
        <f t="shared" si="1"/>
        <v>0</v>
      </c>
      <c r="BB41" s="129">
        <f t="shared" si="2"/>
        <v>0</v>
      </c>
      <c r="BC41" s="129">
        <f t="shared" si="3"/>
        <v>0</v>
      </c>
      <c r="BD41" s="129">
        <f t="shared" si="4"/>
        <v>0</v>
      </c>
      <c r="BE41" s="129">
        <f t="shared" si="5"/>
        <v>0</v>
      </c>
      <c r="CZ41" s="129">
        <v>0</v>
      </c>
    </row>
    <row r="42" spans="1:104" ht="12.75">
      <c r="A42" s="152">
        <v>25</v>
      </c>
      <c r="B42" s="153" t="s">
        <v>128</v>
      </c>
      <c r="C42" s="154" t="s">
        <v>87</v>
      </c>
      <c r="D42" s="155" t="s">
        <v>112</v>
      </c>
      <c r="E42" s="156">
        <v>1</v>
      </c>
      <c r="F42" s="156">
        <v>0</v>
      </c>
      <c r="G42" s="157">
        <f t="shared" si="0"/>
        <v>0</v>
      </c>
      <c r="O42" s="151">
        <v>2</v>
      </c>
      <c r="AA42" s="129">
        <v>12</v>
      </c>
      <c r="AB42" s="129">
        <v>0</v>
      </c>
      <c r="AC42" s="129">
        <v>19</v>
      </c>
      <c r="AZ42" s="129">
        <v>4</v>
      </c>
      <c r="BA42" s="129">
        <f t="shared" si="1"/>
        <v>0</v>
      </c>
      <c r="BB42" s="129">
        <f t="shared" si="2"/>
        <v>0</v>
      </c>
      <c r="BC42" s="129">
        <f t="shared" si="3"/>
        <v>0</v>
      </c>
      <c r="BD42" s="129">
        <f t="shared" si="4"/>
        <v>0</v>
      </c>
      <c r="BE42" s="129">
        <f t="shared" si="5"/>
        <v>0</v>
      </c>
      <c r="CZ42" s="129">
        <v>0</v>
      </c>
    </row>
    <row r="43" spans="1:104" ht="12.75">
      <c r="A43" s="152">
        <v>26</v>
      </c>
      <c r="B43" s="153" t="s">
        <v>129</v>
      </c>
      <c r="C43" s="154" t="s">
        <v>130</v>
      </c>
      <c r="D43" s="155" t="s">
        <v>88</v>
      </c>
      <c r="E43" s="156">
        <v>1</v>
      </c>
      <c r="F43" s="156">
        <v>0</v>
      </c>
      <c r="G43" s="157">
        <f t="shared" si="0"/>
        <v>0</v>
      </c>
      <c r="O43" s="151">
        <v>2</v>
      </c>
      <c r="AA43" s="129">
        <v>12</v>
      </c>
      <c r="AB43" s="129">
        <v>0</v>
      </c>
      <c r="AC43" s="129">
        <v>20</v>
      </c>
      <c r="AZ43" s="129">
        <v>4</v>
      </c>
      <c r="BA43" s="129">
        <f t="shared" si="1"/>
        <v>0</v>
      </c>
      <c r="BB43" s="129">
        <f t="shared" si="2"/>
        <v>0</v>
      </c>
      <c r="BC43" s="129">
        <f t="shared" si="3"/>
        <v>0</v>
      </c>
      <c r="BD43" s="129">
        <f t="shared" si="4"/>
        <v>0</v>
      </c>
      <c r="BE43" s="129">
        <f t="shared" si="5"/>
        <v>0</v>
      </c>
      <c r="CZ43" s="129">
        <v>0</v>
      </c>
    </row>
    <row r="44" spans="1:104" ht="12.75">
      <c r="A44" s="152">
        <v>27</v>
      </c>
      <c r="B44" s="153" t="s">
        <v>131</v>
      </c>
      <c r="C44" s="154" t="s">
        <v>132</v>
      </c>
      <c r="D44" s="155" t="s">
        <v>55</v>
      </c>
      <c r="E44" s="156">
        <v>7.0775</v>
      </c>
      <c r="F44" s="156">
        <v>0</v>
      </c>
      <c r="G44" s="157">
        <f t="shared" si="0"/>
        <v>0</v>
      </c>
      <c r="O44" s="151">
        <v>2</v>
      </c>
      <c r="AA44" s="129">
        <v>12</v>
      </c>
      <c r="AB44" s="129">
        <v>0</v>
      </c>
      <c r="AC44" s="129">
        <v>21</v>
      </c>
      <c r="AZ44" s="129">
        <v>4</v>
      </c>
      <c r="BA44" s="129">
        <f t="shared" si="1"/>
        <v>0</v>
      </c>
      <c r="BB44" s="129">
        <f t="shared" si="2"/>
        <v>0</v>
      </c>
      <c r="BC44" s="129">
        <f t="shared" si="3"/>
        <v>0</v>
      </c>
      <c r="BD44" s="129">
        <f t="shared" si="4"/>
        <v>0</v>
      </c>
      <c r="BE44" s="129">
        <f t="shared" si="5"/>
        <v>0</v>
      </c>
      <c r="CZ44" s="129">
        <v>0</v>
      </c>
    </row>
    <row r="45" spans="1:104" ht="12.75">
      <c r="A45" s="152">
        <v>28</v>
      </c>
      <c r="B45" s="153" t="s">
        <v>133</v>
      </c>
      <c r="C45" s="154" t="s">
        <v>134</v>
      </c>
      <c r="D45" s="155" t="s">
        <v>55</v>
      </c>
      <c r="E45" s="156">
        <v>7.0775</v>
      </c>
      <c r="F45" s="156">
        <v>0</v>
      </c>
      <c r="G45" s="157">
        <f t="shared" si="0"/>
        <v>0</v>
      </c>
      <c r="O45" s="151">
        <v>2</v>
      </c>
      <c r="AA45" s="129">
        <v>12</v>
      </c>
      <c r="AB45" s="129">
        <v>0</v>
      </c>
      <c r="AC45" s="129">
        <v>22</v>
      </c>
      <c r="AZ45" s="129">
        <v>4</v>
      </c>
      <c r="BA45" s="129">
        <f t="shared" si="1"/>
        <v>0</v>
      </c>
      <c r="BB45" s="129">
        <f t="shared" si="2"/>
        <v>0</v>
      </c>
      <c r="BC45" s="129">
        <f t="shared" si="3"/>
        <v>0</v>
      </c>
      <c r="BD45" s="129">
        <f t="shared" si="4"/>
        <v>0</v>
      </c>
      <c r="BE45" s="129">
        <f t="shared" si="5"/>
        <v>0</v>
      </c>
      <c r="CZ45" s="129">
        <v>0</v>
      </c>
    </row>
    <row r="46" spans="1:104" ht="12.75">
      <c r="A46" s="152">
        <v>29</v>
      </c>
      <c r="B46" s="153" t="s">
        <v>131</v>
      </c>
      <c r="C46" s="154" t="s">
        <v>132</v>
      </c>
      <c r="D46" s="155" t="s">
        <v>55</v>
      </c>
      <c r="E46" s="156">
        <v>5.5</v>
      </c>
      <c r="F46" s="156">
        <v>0</v>
      </c>
      <c r="G46" s="157">
        <f t="shared" si="0"/>
        <v>0</v>
      </c>
      <c r="O46" s="151">
        <v>2</v>
      </c>
      <c r="AA46" s="129">
        <v>12</v>
      </c>
      <c r="AB46" s="129">
        <v>0</v>
      </c>
      <c r="AC46" s="129">
        <v>23</v>
      </c>
      <c r="AZ46" s="129">
        <v>4</v>
      </c>
      <c r="BA46" s="129">
        <f t="shared" si="1"/>
        <v>0</v>
      </c>
      <c r="BB46" s="129">
        <f t="shared" si="2"/>
        <v>0</v>
      </c>
      <c r="BC46" s="129">
        <f t="shared" si="3"/>
        <v>0</v>
      </c>
      <c r="BD46" s="129">
        <f t="shared" si="4"/>
        <v>0</v>
      </c>
      <c r="BE46" s="129">
        <f t="shared" si="5"/>
        <v>0</v>
      </c>
      <c r="CZ46" s="129">
        <v>0</v>
      </c>
    </row>
    <row r="47" spans="1:104" ht="12.75">
      <c r="A47" s="152">
        <v>30</v>
      </c>
      <c r="B47" s="153" t="s">
        <v>133</v>
      </c>
      <c r="C47" s="154" t="s">
        <v>134</v>
      </c>
      <c r="D47" s="155" t="s">
        <v>55</v>
      </c>
      <c r="E47" s="156">
        <v>5.5</v>
      </c>
      <c r="F47" s="156">
        <v>0</v>
      </c>
      <c r="G47" s="157">
        <f t="shared" si="0"/>
        <v>0</v>
      </c>
      <c r="O47" s="151">
        <v>2</v>
      </c>
      <c r="AA47" s="129">
        <v>12</v>
      </c>
      <c r="AB47" s="129">
        <v>0</v>
      </c>
      <c r="AC47" s="129">
        <v>24</v>
      </c>
      <c r="AZ47" s="129">
        <v>4</v>
      </c>
      <c r="BA47" s="129">
        <f t="shared" si="1"/>
        <v>0</v>
      </c>
      <c r="BB47" s="129">
        <f t="shared" si="2"/>
        <v>0</v>
      </c>
      <c r="BC47" s="129">
        <f t="shared" si="3"/>
        <v>0</v>
      </c>
      <c r="BD47" s="129">
        <f t="shared" si="4"/>
        <v>0</v>
      </c>
      <c r="BE47" s="129">
        <f t="shared" si="5"/>
        <v>0</v>
      </c>
      <c r="CZ47" s="129">
        <v>0</v>
      </c>
    </row>
    <row r="48" spans="1:57" ht="12.75">
      <c r="A48" s="158"/>
      <c r="B48" s="159" t="s">
        <v>68</v>
      </c>
      <c r="C48" s="160" t="str">
        <f>CONCATENATE(B28," ",C28)</f>
        <v>M24 Montáže vzduchotechnických zař</v>
      </c>
      <c r="D48" s="158"/>
      <c r="E48" s="161"/>
      <c r="F48" s="161"/>
      <c r="G48" s="162">
        <f>SUM(G28:G47)</f>
        <v>0</v>
      </c>
      <c r="O48" s="151">
        <v>4</v>
      </c>
      <c r="BA48" s="163">
        <f>SUM(BA28:BA47)</f>
        <v>0</v>
      </c>
      <c r="BB48" s="163">
        <f>SUM(BB28:BB47)</f>
        <v>0</v>
      </c>
      <c r="BC48" s="163">
        <f>SUM(BC28:BC47)</f>
        <v>0</v>
      </c>
      <c r="BD48" s="163">
        <f>SUM(BD28:BD47)</f>
        <v>0</v>
      </c>
      <c r="BE48" s="163">
        <f>SUM(BE28:BE47)</f>
        <v>0</v>
      </c>
    </row>
    <row r="49" spans="1:15" ht="12.75">
      <c r="A49" s="144" t="s">
        <v>66</v>
      </c>
      <c r="B49" s="145" t="s">
        <v>135</v>
      </c>
      <c r="C49" s="146" t="s">
        <v>136</v>
      </c>
      <c r="D49" s="147"/>
      <c r="E49" s="148"/>
      <c r="F49" s="148"/>
      <c r="G49" s="149"/>
      <c r="H49" s="150"/>
      <c r="I49" s="150"/>
      <c r="O49" s="151">
        <v>1</v>
      </c>
    </row>
    <row r="50" spans="1:104" ht="12.75">
      <c r="A50" s="152">
        <v>31</v>
      </c>
      <c r="B50" s="153" t="s">
        <v>137</v>
      </c>
      <c r="C50" s="154" t="s">
        <v>138</v>
      </c>
      <c r="D50" s="155" t="s">
        <v>67</v>
      </c>
      <c r="E50" s="156">
        <v>2</v>
      </c>
      <c r="F50" s="156">
        <v>0</v>
      </c>
      <c r="G50" s="157">
        <f>E50*F50</f>
        <v>0</v>
      </c>
      <c r="O50" s="151">
        <v>2</v>
      </c>
      <c r="AA50" s="129">
        <v>1</v>
      </c>
      <c r="AB50" s="129">
        <v>9</v>
      </c>
      <c r="AC50" s="129">
        <v>9</v>
      </c>
      <c r="AZ50" s="129">
        <v>4</v>
      </c>
      <c r="BA50" s="129">
        <f>IF(AZ50=1,G50,0)</f>
        <v>0</v>
      </c>
      <c r="BB50" s="129">
        <f>IF(AZ50=2,G50,0)</f>
        <v>0</v>
      </c>
      <c r="BC50" s="129">
        <f>IF(AZ50=3,G50,0)</f>
        <v>0</v>
      </c>
      <c r="BD50" s="129">
        <f>IF(AZ50=4,G50,0)</f>
        <v>0</v>
      </c>
      <c r="BE50" s="129">
        <f>IF(AZ50=5,G50,0)</f>
        <v>0</v>
      </c>
      <c r="CZ50" s="129">
        <v>0</v>
      </c>
    </row>
    <row r="51" spans="1:57" ht="12.75">
      <c r="A51" s="158"/>
      <c r="B51" s="159" t="s">
        <v>68</v>
      </c>
      <c r="C51" s="160" t="str">
        <f>CONCATENATE(B49," ",C49)</f>
        <v>M0191 STAVEBNÍ VÝPOMOC</v>
      </c>
      <c r="D51" s="158"/>
      <c r="E51" s="161"/>
      <c r="F51" s="161"/>
      <c r="G51" s="162">
        <f>SUM(G49:G50)</f>
        <v>0</v>
      </c>
      <c r="O51" s="151">
        <v>4</v>
      </c>
      <c r="BA51" s="163">
        <f>SUM(BA49:BA50)</f>
        <v>0</v>
      </c>
      <c r="BB51" s="163">
        <f>SUM(BB49:BB50)</f>
        <v>0</v>
      </c>
      <c r="BC51" s="163">
        <f>SUM(BC49:BC50)</f>
        <v>0</v>
      </c>
      <c r="BD51" s="163">
        <f>SUM(BD49:BD50)</f>
        <v>0</v>
      </c>
      <c r="BE51" s="163">
        <f>SUM(BE49:BE50)</f>
        <v>0</v>
      </c>
    </row>
    <row r="52" spans="1:15" ht="12.75">
      <c r="A52" s="144" t="s">
        <v>66</v>
      </c>
      <c r="B52" s="145" t="s">
        <v>139</v>
      </c>
      <c r="C52" s="146" t="s">
        <v>140</v>
      </c>
      <c r="D52" s="147"/>
      <c r="E52" s="148"/>
      <c r="F52" s="148"/>
      <c r="G52" s="149"/>
      <c r="H52" s="150"/>
      <c r="I52" s="150"/>
      <c r="O52" s="151">
        <v>1</v>
      </c>
    </row>
    <row r="53" spans="1:104" ht="22.5">
      <c r="A53" s="152">
        <v>32</v>
      </c>
      <c r="B53" s="153" t="s">
        <v>141</v>
      </c>
      <c r="C53" s="154" t="s">
        <v>142</v>
      </c>
      <c r="D53" s="155" t="s">
        <v>143</v>
      </c>
      <c r="E53" s="156">
        <v>7</v>
      </c>
      <c r="F53" s="156">
        <v>0</v>
      </c>
      <c r="G53" s="157">
        <f>E53*F53</f>
        <v>0</v>
      </c>
      <c r="O53" s="151">
        <v>2</v>
      </c>
      <c r="AA53" s="129">
        <v>1</v>
      </c>
      <c r="AB53" s="129">
        <v>1</v>
      </c>
      <c r="AC53" s="129">
        <v>1</v>
      </c>
      <c r="AZ53" s="129">
        <v>1</v>
      </c>
      <c r="BA53" s="129">
        <f>IF(AZ53=1,G53,0)</f>
        <v>0</v>
      </c>
      <c r="BB53" s="129">
        <f>IF(AZ53=2,G53,0)</f>
        <v>0</v>
      </c>
      <c r="BC53" s="129">
        <f>IF(AZ53=3,G53,0)</f>
        <v>0</v>
      </c>
      <c r="BD53" s="129">
        <f>IF(AZ53=4,G53,0)</f>
        <v>0</v>
      </c>
      <c r="BE53" s="129">
        <f>IF(AZ53=5,G53,0)</f>
        <v>0</v>
      </c>
      <c r="CZ53" s="129">
        <v>0.02471</v>
      </c>
    </row>
    <row r="54" spans="1:57" ht="12.75">
      <c r="A54" s="158"/>
      <c r="B54" s="159" t="s">
        <v>68</v>
      </c>
      <c r="C54" s="160" t="str">
        <f>CONCATENATE(B52," ",C52)</f>
        <v>3 Svislé a kompletní konstrukce</v>
      </c>
      <c r="D54" s="158"/>
      <c r="E54" s="161"/>
      <c r="F54" s="161"/>
      <c r="G54" s="162">
        <f>SUM(G52:G53)</f>
        <v>0</v>
      </c>
      <c r="O54" s="151">
        <v>4</v>
      </c>
      <c r="BA54" s="163">
        <f>SUM(BA52:BA53)</f>
        <v>0</v>
      </c>
      <c r="BB54" s="163">
        <f>SUM(BB52:BB53)</f>
        <v>0</v>
      </c>
      <c r="BC54" s="163">
        <f>SUM(BC52:BC53)</f>
        <v>0</v>
      </c>
      <c r="BD54" s="163">
        <f>SUM(BD52:BD53)</f>
        <v>0</v>
      </c>
      <c r="BE54" s="163">
        <f>SUM(BE52:BE53)</f>
        <v>0</v>
      </c>
    </row>
    <row r="55" ht="12.75">
      <c r="E55" s="129"/>
    </row>
    <row r="56" ht="12.75">
      <c r="E56" s="129"/>
    </row>
    <row r="57" ht="12.75">
      <c r="E57" s="129"/>
    </row>
    <row r="58" ht="12.75">
      <c r="E58" s="129"/>
    </row>
    <row r="59" ht="12.75">
      <c r="E59" s="129"/>
    </row>
    <row r="60" ht="12.75">
      <c r="E60" s="129"/>
    </row>
    <row r="61" ht="12.75">
      <c r="E61" s="129"/>
    </row>
    <row r="62" ht="12.75">
      <c r="E62" s="129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ht="12.75">
      <c r="E75" s="129"/>
    </row>
    <row r="76" ht="12.75">
      <c r="E76" s="129"/>
    </row>
    <row r="77" ht="12.75">
      <c r="E77" s="129"/>
    </row>
    <row r="78" spans="1:7" ht="12.75">
      <c r="A78" s="164"/>
      <c r="B78" s="164"/>
      <c r="C78" s="164"/>
      <c r="D78" s="164"/>
      <c r="E78" s="164"/>
      <c r="F78" s="164"/>
      <c r="G78" s="164"/>
    </row>
    <row r="79" spans="1:7" ht="12.75">
      <c r="A79" s="164"/>
      <c r="B79" s="164"/>
      <c r="C79" s="164"/>
      <c r="D79" s="164"/>
      <c r="E79" s="164"/>
      <c r="F79" s="164"/>
      <c r="G79" s="164"/>
    </row>
    <row r="80" spans="1:7" ht="12.75">
      <c r="A80" s="164"/>
      <c r="B80" s="164"/>
      <c r="C80" s="164"/>
      <c r="D80" s="164"/>
      <c r="E80" s="164"/>
      <c r="F80" s="164"/>
      <c r="G80" s="164"/>
    </row>
    <row r="81" spans="1:7" ht="12.75">
      <c r="A81" s="164"/>
      <c r="B81" s="164"/>
      <c r="C81" s="164"/>
      <c r="D81" s="164"/>
      <c r="E81" s="164"/>
      <c r="F81" s="164"/>
      <c r="G81" s="164"/>
    </row>
    <row r="82" ht="12.75">
      <c r="E82" s="129"/>
    </row>
    <row r="83" ht="12.75">
      <c r="E83" s="129"/>
    </row>
    <row r="84" ht="12.75">
      <c r="E84" s="129"/>
    </row>
    <row r="85" ht="12.75">
      <c r="E85" s="129"/>
    </row>
    <row r="86" ht="12.75">
      <c r="E86" s="129"/>
    </row>
    <row r="87" ht="12.75">
      <c r="E87" s="129"/>
    </row>
    <row r="88" ht="12.75">
      <c r="E88" s="129"/>
    </row>
    <row r="89" ht="12.75">
      <c r="E89" s="129"/>
    </row>
    <row r="90" ht="12.75">
      <c r="E90" s="129"/>
    </row>
    <row r="91" ht="12.75">
      <c r="E91" s="129"/>
    </row>
    <row r="92" ht="12.75">
      <c r="E92" s="129"/>
    </row>
    <row r="93" ht="12.75">
      <c r="E93" s="129"/>
    </row>
    <row r="94" ht="12.75">
      <c r="E94" s="129"/>
    </row>
    <row r="95" ht="12.75">
      <c r="E95" s="129"/>
    </row>
    <row r="96" ht="12.75">
      <c r="E96" s="129"/>
    </row>
    <row r="97" ht="12.75">
      <c r="E97" s="129"/>
    </row>
    <row r="98" ht="12.75">
      <c r="E98" s="129"/>
    </row>
    <row r="99" ht="12.75">
      <c r="E99" s="129"/>
    </row>
    <row r="100" ht="12.75">
      <c r="E100" s="129"/>
    </row>
    <row r="101" ht="12.75">
      <c r="E101" s="129"/>
    </row>
    <row r="102" ht="12.75">
      <c r="E102" s="129"/>
    </row>
    <row r="103" ht="12.75">
      <c r="E103" s="129"/>
    </row>
    <row r="104" ht="12.75">
      <c r="E104" s="129"/>
    </row>
    <row r="105" ht="12.75">
      <c r="E105" s="129"/>
    </row>
    <row r="106" ht="12.75">
      <c r="E106" s="129"/>
    </row>
    <row r="107" ht="12.75">
      <c r="E107" s="129"/>
    </row>
    <row r="108" ht="12.75">
      <c r="E108" s="129"/>
    </row>
    <row r="109" ht="12.75">
      <c r="E109" s="129"/>
    </row>
    <row r="110" ht="12.75">
      <c r="E110" s="129"/>
    </row>
    <row r="111" ht="12.75">
      <c r="E111" s="129"/>
    </row>
    <row r="112" ht="12.75">
      <c r="E112" s="129"/>
    </row>
    <row r="113" spans="1:2" ht="12.75">
      <c r="A113" s="165"/>
      <c r="B113" s="165"/>
    </row>
    <row r="114" spans="1:7" ht="12.75">
      <c r="A114" s="164"/>
      <c r="B114" s="164"/>
      <c r="C114" s="166"/>
      <c r="D114" s="166"/>
      <c r="E114" s="167"/>
      <c r="F114" s="166"/>
      <c r="G114" s="168"/>
    </row>
    <row r="115" spans="1:7" ht="12.75">
      <c r="A115" s="169"/>
      <c r="B115" s="169"/>
      <c r="C115" s="164"/>
      <c r="D115" s="164"/>
      <c r="E115" s="170"/>
      <c r="F115" s="164"/>
      <c r="G115" s="164"/>
    </row>
    <row r="116" spans="1:7" ht="12.75">
      <c r="A116" s="164"/>
      <c r="B116" s="164"/>
      <c r="C116" s="164"/>
      <c r="D116" s="164"/>
      <c r="E116" s="170"/>
      <c r="F116" s="164"/>
      <c r="G116" s="164"/>
    </row>
    <row r="117" spans="1:7" ht="12.75">
      <c r="A117" s="164"/>
      <c r="B117" s="164"/>
      <c r="C117" s="164"/>
      <c r="D117" s="164"/>
      <c r="E117" s="170"/>
      <c r="F117" s="164"/>
      <c r="G117" s="164"/>
    </row>
    <row r="118" spans="1:7" ht="12.75">
      <c r="A118" s="164"/>
      <c r="B118" s="164"/>
      <c r="C118" s="164"/>
      <c r="D118" s="164"/>
      <c r="E118" s="170"/>
      <c r="F118" s="164"/>
      <c r="G118" s="164"/>
    </row>
    <row r="119" spans="1:7" ht="12.75">
      <c r="A119" s="164"/>
      <c r="B119" s="164"/>
      <c r="C119" s="164"/>
      <c r="D119" s="164"/>
      <c r="E119" s="170"/>
      <c r="F119" s="164"/>
      <c r="G119" s="164"/>
    </row>
    <row r="120" spans="1:7" ht="12.75">
      <c r="A120" s="164"/>
      <c r="B120" s="164"/>
      <c r="C120" s="164"/>
      <c r="D120" s="164"/>
      <c r="E120" s="170"/>
      <c r="F120" s="164"/>
      <c r="G120" s="164"/>
    </row>
    <row r="121" spans="1:7" ht="12.75">
      <c r="A121" s="164"/>
      <c r="B121" s="164"/>
      <c r="C121" s="164"/>
      <c r="D121" s="164"/>
      <c r="E121" s="170"/>
      <c r="F121" s="164"/>
      <c r="G121" s="164"/>
    </row>
    <row r="122" spans="1:7" ht="12.75">
      <c r="A122" s="164"/>
      <c r="B122" s="164"/>
      <c r="C122" s="164"/>
      <c r="D122" s="164"/>
      <c r="E122" s="170"/>
      <c r="F122" s="164"/>
      <c r="G122" s="164"/>
    </row>
    <row r="123" spans="1:7" ht="12.75">
      <c r="A123" s="164"/>
      <c r="B123" s="164"/>
      <c r="C123" s="164"/>
      <c r="D123" s="164"/>
      <c r="E123" s="170"/>
      <c r="F123" s="164"/>
      <c r="G123" s="164"/>
    </row>
    <row r="124" spans="1:7" ht="12.75">
      <c r="A124" s="164"/>
      <c r="B124" s="164"/>
      <c r="C124" s="164"/>
      <c r="D124" s="164"/>
      <c r="E124" s="170"/>
      <c r="F124" s="164"/>
      <c r="G124" s="164"/>
    </row>
    <row r="125" spans="1:7" ht="12.75">
      <c r="A125" s="164"/>
      <c r="B125" s="164"/>
      <c r="C125" s="164"/>
      <c r="D125" s="164"/>
      <c r="E125" s="170"/>
      <c r="F125" s="164"/>
      <c r="G125" s="164"/>
    </row>
    <row r="126" spans="1:7" ht="12.75">
      <c r="A126" s="164"/>
      <c r="B126" s="164"/>
      <c r="C126" s="164"/>
      <c r="D126" s="164"/>
      <c r="E126" s="170"/>
      <c r="F126" s="164"/>
      <c r="G126" s="164"/>
    </row>
    <row r="127" spans="1:7" ht="12.75">
      <c r="A127" s="164"/>
      <c r="B127" s="164"/>
      <c r="C127" s="164"/>
      <c r="D127" s="164"/>
      <c r="E127" s="170"/>
      <c r="F127" s="164"/>
      <c r="G127" s="164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Libor Kvapil (2)</cp:lastModifiedBy>
  <cp:lastPrinted>2020-06-16T07:13:19Z</cp:lastPrinted>
  <dcterms:created xsi:type="dcterms:W3CDTF">2020-06-16T06:36:41Z</dcterms:created>
  <dcterms:modified xsi:type="dcterms:W3CDTF">2020-06-19T07:48:49Z</dcterms:modified>
  <cp:category/>
  <cp:version/>
  <cp:contentType/>
  <cp:contentStatus/>
</cp:coreProperties>
</file>