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16" yWindow="65416" windowWidth="29040" windowHeight="15990" activeTab="0"/>
  </bookViews>
  <sheets>
    <sheet name="Rekapitulace stavby" sheetId="1" r:id="rId1"/>
    <sheet name="D.1.1 - Architektonicko-s..." sheetId="2" r:id="rId2"/>
    <sheet name="D.1.4.3 - Vytápění, rozvo..." sheetId="3" r:id="rId3"/>
    <sheet name="D.1.4.4 - Silnoproudá ele..." sheetId="4" r:id="rId4"/>
    <sheet name="IO 01 - Plynovodní přípojka" sheetId="5" r:id="rId5"/>
    <sheet name="VON - Vedlejší a ostatní ..." sheetId="6" r:id="rId6"/>
    <sheet name="D.1.1 - Architektonicko-s..._01" sheetId="7" r:id="rId7"/>
    <sheet name="D.1.3 - Požárně bezpečnos..." sheetId="8" r:id="rId8"/>
    <sheet name="D.1.2 - Stavebně konstruk..." sheetId="9" r:id="rId9"/>
    <sheet name="D.1.4.1 - Zdravotně techn..." sheetId="10" r:id="rId10"/>
    <sheet name="D.1.4.2 - Vzduchotechnika" sheetId="11" r:id="rId11"/>
    <sheet name="D.1.4.3 - Vytápění, rozvo..._01" sheetId="12" r:id="rId12"/>
    <sheet name="D.1.4.4 - Silnoproudá ele..._01" sheetId="13" r:id="rId13"/>
    <sheet name="D.1.4.5 - Slaboproudá ele..." sheetId="14" r:id="rId14"/>
    <sheet name="D.1.4.6 - MaR" sheetId="15" r:id="rId15"/>
    <sheet name="D.1.4.7 - Evidence knižní..." sheetId="16" r:id="rId16"/>
    <sheet name="D.1.5 - Zpevněné plochy, ..." sheetId="17" r:id="rId17"/>
    <sheet name="D.2 - Projekt interiéru" sheetId="18" r:id="rId18"/>
  </sheets>
  <definedNames>
    <definedName name="_xlnm._FilterDatabase" localSheetId="1" hidden="1">'D.1.1 - Architektonicko-s...'!$C$135:$K$459</definedName>
    <definedName name="_xlnm._FilterDatabase" localSheetId="6" hidden="1">'D.1.1 - Architektonicko-s..._01'!$C$153:$K$1273</definedName>
    <definedName name="_xlnm._FilterDatabase" localSheetId="8" hidden="1">'D.1.2 - Stavebně konstruk...'!$C$129:$K$199</definedName>
    <definedName name="_xlnm._FilterDatabase" localSheetId="7" hidden="1">'D.1.3 - Požárně bezpečnos...'!$C$125:$K$132</definedName>
    <definedName name="_xlnm._FilterDatabase" localSheetId="9" hidden="1">'D.1.4.1 - Zdravotně techn...'!$C$124:$K$127</definedName>
    <definedName name="_xlnm._FilterDatabase" localSheetId="10" hidden="1">'D.1.4.2 - Vzduchotechnika'!$C$124:$K$127</definedName>
    <definedName name="_xlnm._FilterDatabase" localSheetId="2" hidden="1">'D.1.4.3 - Vytápění, rozvo...'!$C$124:$K$127</definedName>
    <definedName name="_xlnm._FilterDatabase" localSheetId="11" hidden="1">'D.1.4.3 - Vytápění, rozvo..._01'!$C$124:$K$127</definedName>
    <definedName name="_xlnm._FilterDatabase" localSheetId="3" hidden="1">'D.1.4.4 - Silnoproudá ele...'!$C$124:$K$127</definedName>
    <definedName name="_xlnm._FilterDatabase" localSheetId="12" hidden="1">'D.1.4.4 - Silnoproudá ele..._01'!$C$124:$K$127</definedName>
    <definedName name="_xlnm._FilterDatabase" localSheetId="13" hidden="1">'D.1.4.5 - Slaboproudá ele...'!$C$124:$K$127</definedName>
    <definedName name="_xlnm._FilterDatabase" localSheetId="14" hidden="1">'D.1.4.6 - MaR'!$C$124:$K$127</definedName>
    <definedName name="_xlnm._FilterDatabase" localSheetId="15" hidden="1">'D.1.4.7 - Evidence knižní...'!$C$124:$K$134</definedName>
    <definedName name="_xlnm._FilterDatabase" localSheetId="16" hidden="1">'D.1.5 - Zpevněné plochy, ...'!$C$133:$K$290</definedName>
    <definedName name="_xlnm._FilterDatabase" localSheetId="17" hidden="1">'D.2 - Projekt interiéru'!$C$125:$K$270</definedName>
    <definedName name="_xlnm._FilterDatabase" localSheetId="4" hidden="1">'IO 01 - Plynovodní přípojka'!$C$124:$K$127</definedName>
    <definedName name="_xlnm._FilterDatabase" localSheetId="5" hidden="1">'VON - Vedlejší a ostatní ...'!$C$130:$K$158</definedName>
    <definedName name="_xlnm.Print_Area" localSheetId="1">'D.1.1 - Architektonicko-s...'!$C$4:$J$43,'D.1.1 - Architektonicko-s...'!$C$50:$J$76,'D.1.1 - Architektonicko-s...'!$C$82:$J$113,'D.1.1 - Architektonicko-s...'!$C$119:$K$459</definedName>
    <definedName name="_xlnm.Print_Area" localSheetId="6">'D.1.1 - Architektonicko-s..._01'!$C$4:$J$43,'D.1.1 - Architektonicko-s..._01'!$C$50:$J$76,'D.1.1 - Architektonicko-s..._01'!$C$82:$J$131,'D.1.1 - Architektonicko-s..._01'!$C$137:$K$1273</definedName>
    <definedName name="_xlnm.Print_Area" localSheetId="8">'D.1.2 - Stavebně konstruk...'!$C$4:$J$43,'D.1.2 - Stavebně konstruk...'!$C$50:$J$76,'D.1.2 - Stavebně konstruk...'!$C$82:$J$107,'D.1.2 - Stavebně konstruk...'!$C$113:$K$199</definedName>
    <definedName name="_xlnm.Print_Area" localSheetId="7">'D.1.3 - Požárně bezpečnos...'!$C$4:$J$43,'D.1.3 - Požárně bezpečnos...'!$C$50:$J$76,'D.1.3 - Požárně bezpečnos...'!$C$82:$J$103,'D.1.3 - Požárně bezpečnos...'!$C$109:$K$132</definedName>
    <definedName name="_xlnm.Print_Area" localSheetId="9">'D.1.4.1 - Zdravotně techn...'!$C$4:$J$43,'D.1.4.1 - Zdravotně techn...'!$C$50:$J$76,'D.1.4.1 - Zdravotně techn...'!$C$82:$J$102,'D.1.4.1 - Zdravotně techn...'!$C$108:$K$127</definedName>
    <definedName name="_xlnm.Print_Area" localSheetId="10">'D.1.4.2 - Vzduchotechnika'!$C$4:$J$43,'D.1.4.2 - Vzduchotechnika'!$C$50:$J$76,'D.1.4.2 - Vzduchotechnika'!$C$82:$J$102,'D.1.4.2 - Vzduchotechnika'!$C$108:$K$127</definedName>
    <definedName name="_xlnm.Print_Area" localSheetId="2">'D.1.4.3 - Vytápění, rozvo...'!$C$4:$J$43,'D.1.4.3 - Vytápění, rozvo...'!$C$50:$J$76,'D.1.4.3 - Vytápění, rozvo...'!$C$82:$J$102,'D.1.4.3 - Vytápění, rozvo...'!$C$108:$K$127</definedName>
    <definedName name="_xlnm.Print_Area" localSheetId="11">'D.1.4.3 - Vytápění, rozvo..._01'!$C$4:$J$43,'D.1.4.3 - Vytápění, rozvo..._01'!$C$50:$J$76,'D.1.4.3 - Vytápění, rozvo..._01'!$C$82:$J$102,'D.1.4.3 - Vytápění, rozvo..._01'!$C$108:$K$127</definedName>
    <definedName name="_xlnm.Print_Area" localSheetId="3">'D.1.4.4 - Silnoproudá ele...'!$C$4:$J$43,'D.1.4.4 - Silnoproudá ele...'!$C$50:$J$76,'D.1.4.4 - Silnoproudá ele...'!$C$82:$J$102,'D.1.4.4 - Silnoproudá ele...'!$C$108:$K$127</definedName>
    <definedName name="_xlnm.Print_Area" localSheetId="12">'D.1.4.4 - Silnoproudá ele..._01'!$C$4:$J$43,'D.1.4.4 - Silnoproudá ele..._01'!$C$50:$J$76,'D.1.4.4 - Silnoproudá ele..._01'!$C$82:$J$102,'D.1.4.4 - Silnoproudá ele..._01'!$C$108:$K$127</definedName>
    <definedName name="_xlnm.Print_Area" localSheetId="13">'D.1.4.5 - Slaboproudá ele...'!$C$4:$J$43,'D.1.4.5 - Slaboproudá ele...'!$C$50:$J$76,'D.1.4.5 - Slaboproudá ele...'!$C$82:$J$102,'D.1.4.5 - Slaboproudá ele...'!$C$108:$K$127</definedName>
    <definedName name="_xlnm.Print_Area" localSheetId="14">'D.1.4.6 - MaR'!$C$4:$J$43,'D.1.4.6 - MaR'!$C$50:$J$76,'D.1.4.6 - MaR'!$C$82:$J$102,'D.1.4.6 - MaR'!$C$108:$K$127</definedName>
    <definedName name="_xlnm.Print_Area" localSheetId="15">'D.1.4.7 - Evidence knižní...'!$C$4:$J$43,'D.1.4.7 - Evidence knižní...'!$C$50:$J$76,'D.1.4.7 - Evidence knižní...'!$C$82:$J$102,'D.1.4.7 - Evidence knižní...'!$C$108:$K$134</definedName>
    <definedName name="_xlnm.Print_Area" localSheetId="16">'D.1.5 - Zpevněné plochy, ...'!$C$4:$J$43,'D.1.5 - Zpevněné plochy, ...'!$C$50:$J$76,'D.1.5 - Zpevněné plochy, ...'!$C$82:$J$111,'D.1.5 - Zpevněné plochy, ...'!$C$117:$K$290</definedName>
    <definedName name="_xlnm.Print_Area" localSheetId="17">'D.2 - Projekt interiéru'!$C$4:$J$43,'D.2 - Projekt interiéru'!$C$50:$J$76,'D.2 - Projekt interiéru'!$C$82:$J$103,'D.2 - Projekt interiéru'!$C$109:$K$270</definedName>
    <definedName name="_xlnm.Print_Area" localSheetId="4">'IO 01 - Plynovodní přípojka'!$C$4:$J$43,'IO 01 - Plynovodní přípojka'!$C$50:$J$76,'IO 01 - Plynovodní přípojka'!$C$82:$J$102,'IO 01 - Plynovodní přípojka'!$C$108:$K$127</definedName>
    <definedName name="_xlnm.Print_Area" localSheetId="0">'Rekapitulace stavby'!$D$4:$AO$76,'Rekapitulace stavby'!$C$82:$AQ$117</definedName>
    <definedName name="_xlnm.Print_Area" localSheetId="5">'VON - Vedlejší a ostatní ...'!$C$4:$J$43,'VON - Vedlejší a ostatní ...'!$C$50:$J$76,'VON - Vedlejší a ostatní ...'!$C$82:$J$108,'VON - Vedlejší a ostatní ...'!$C$114:$K$158</definedName>
    <definedName name="_xlnm.Print_Titles" localSheetId="0">'Rekapitulace stavby'!$92:$92</definedName>
    <definedName name="_xlnm.Print_Titles" localSheetId="1">'D.1.1 - Architektonicko-s...'!$135:$135</definedName>
    <definedName name="_xlnm.Print_Titles" localSheetId="3">'D.1.4.4 - Silnoproudá ele...'!$124:$124</definedName>
    <definedName name="_xlnm.Print_Titles" localSheetId="4">'IO 01 - Plynovodní přípojka'!$124:$124</definedName>
    <definedName name="_xlnm.Print_Titles" localSheetId="5">'VON - Vedlejší a ostatní ...'!$130:$130</definedName>
    <definedName name="_xlnm.Print_Titles" localSheetId="6">'D.1.1 - Architektonicko-s..._01'!$153:$153</definedName>
    <definedName name="_xlnm.Print_Titles" localSheetId="7">'D.1.3 - Požárně bezpečnos...'!$125:$125</definedName>
    <definedName name="_xlnm.Print_Titles" localSheetId="8">'D.1.2 - Stavebně konstruk...'!$129:$129</definedName>
    <definedName name="_xlnm.Print_Titles" localSheetId="9">'D.1.4.1 - Zdravotně techn...'!$124:$124</definedName>
    <definedName name="_xlnm.Print_Titles" localSheetId="10">'D.1.4.2 - Vzduchotechnika'!$124:$124</definedName>
    <definedName name="_xlnm.Print_Titles" localSheetId="12">'D.1.4.4 - Silnoproudá ele..._01'!$124:$124</definedName>
    <definedName name="_xlnm.Print_Titles" localSheetId="13">'D.1.4.5 - Slaboproudá ele...'!$124:$124</definedName>
    <definedName name="_xlnm.Print_Titles" localSheetId="14">'D.1.4.6 - MaR'!$124:$124</definedName>
    <definedName name="_xlnm.Print_Titles" localSheetId="15">'D.1.4.7 - Evidence knižní...'!$124:$124</definedName>
    <definedName name="_xlnm.Print_Titles" localSheetId="17">'D.2 - Projekt interiéru'!$125:$125</definedName>
  </definedNames>
  <calcPr calcId="145621"/>
  <extLst/>
</workbook>
</file>

<file path=xl/sharedStrings.xml><?xml version="1.0" encoding="utf-8"?>
<sst xmlns="http://schemas.openxmlformats.org/spreadsheetml/2006/main" count="21709" uniqueCount="2782">
  <si>
    <t>Export Komplet</t>
  </si>
  <si>
    <t/>
  </si>
  <si>
    <t>2.0</t>
  </si>
  <si>
    <t>ZAMOK</t>
  </si>
  <si>
    <t>False</t>
  </si>
  <si>
    <t>{e1452564-a179-489a-b1b0-3731a6ad1a3b}</t>
  </si>
  <si>
    <t>0,01</t>
  </si>
  <si>
    <t>21</t>
  </si>
  <si>
    <t>15</t>
  </si>
  <si>
    <t>REKAPITULACE STAVBY</t>
  </si>
  <si>
    <t>v ---  níže se nacházejí doplnkové a pomocné údaje k sestavám  --- v</t>
  </si>
  <si>
    <t>Návod na vyplnění</t>
  </si>
  <si>
    <t>0,001</t>
  </si>
  <si>
    <t>Kód:</t>
  </si>
  <si>
    <t>N19-164_exp2-2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</si>
  <si>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</si>
  <si>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</si>
  <si>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Městské knihovny, Hlavní 111, k.ú. Místek</t>
  </si>
  <si>
    <t>KSO:</t>
  </si>
  <si>
    <t>801 46</t>
  </si>
  <si>
    <t>CC-CZ:</t>
  </si>
  <si>
    <t>1262</t>
  </si>
  <si>
    <t>Místo:</t>
  </si>
  <si>
    <t>ul. Hlavní 111, k.ú. Místek</t>
  </si>
  <si>
    <t>Datum:</t>
  </si>
  <si>
    <t>18. 11. 2019</t>
  </si>
  <si>
    <t>CZ-CPV:</t>
  </si>
  <si>
    <t>45000000-7</t>
  </si>
  <si>
    <t>CZ-CPA:</t>
  </si>
  <si>
    <t>41.00.48</t>
  </si>
  <si>
    <t>Zadavatel:</t>
  </si>
  <si>
    <t>IČ:</t>
  </si>
  <si>
    <t>Statutární město Frýdek-Místek</t>
  </si>
  <si>
    <t>DIČ:</t>
  </si>
  <si>
    <t>Uchazeč:</t>
  </si>
  <si>
    <t>Vyplň údaj</t>
  </si>
  <si>
    <t>Projektant:</t>
  </si>
  <si>
    <t>PPS Kania,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</si>
  <si>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</si>
  <si>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</si>
  <si>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</si>
  <si>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</si>
  <si>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</si>
  <si>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</si>
  <si>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</si>
  <si>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</si>
  <si>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</si>
  <si>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</si>
  <si>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</si>
  <si>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</si>
  <si>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</si>
  <si>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</si>
  <si>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</si>
  <si>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</si>
  <si>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</si>
  <si>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</si>
  <si>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</si>
  <si>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</si>
  <si>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</si>
  <si>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</si>
  <si>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</si>
  <si>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</si>
  <si>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</si>
  <si>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</si>
  <si>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</si>
  <si>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</si>
  <si>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</si>
  <si>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</si>
  <si>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</si>
  <si>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</si>
  <si>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</si>
  <si>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</si>
  <si>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</si>
  <si>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</si>
  <si>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</si>
  <si>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</si>
  <si>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</si>
  <si>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</si>
  <si>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</si>
  <si>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</si>
  <si>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</si>
  <si>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</si>
  <si>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</si>
  <si>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</si>
  <si>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</si>
  <si>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</si>
  <si>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</si>
  <si>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</si>
  <si>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Rekonstrukce objektu knihovny</t>
  </si>
  <si>
    <t>STA</t>
  </si>
  <si>
    <t>1</t>
  </si>
  <si>
    <t>{cd7ba0d1-327e-4da5-abea-0d5a9bf6c6ee}</t>
  </si>
  <si>
    <t>2</t>
  </si>
  <si>
    <t>Způsobilé náklady</t>
  </si>
  <si>
    <t>Soupis</t>
  </si>
  <si>
    <t>{98ba92d6-dbef-44e7-a362-ab74c725c347}</t>
  </si>
  <si>
    <t>/</t>
  </si>
  <si>
    <t>D.1.1</t>
  </si>
  <si>
    <t>Architektonicko-stavební řešení</t>
  </si>
  <si>
    <t>3</t>
  </si>
  <si>
    <t>{40727e47-18dc-462d-acd6-047261617e5f}</t>
  </si>
  <si>
    <t>D.1.4</t>
  </si>
  <si>
    <t>Technika prostředí staveb</t>
  </si>
  <si>
    <t>{dddbac62-cb54-4d0c-9735-4dc026996697}</t>
  </si>
  <si>
    <t>D.1.4.3</t>
  </si>
  <si>
    <t>Vytápění, rozvody plynu</t>
  </si>
  <si>
    <t>4</t>
  </si>
  <si>
    <t>{a381bc73-8028-42f4-af22-33e16d6e9423}</t>
  </si>
  <si>
    <t>D.1.4.4</t>
  </si>
  <si>
    <t>Silnoproudá elektrotechnika</t>
  </si>
  <si>
    <t>{f57eb260-b548-4f6b-8c84-6bb0ddddcfcc}</t>
  </si>
  <si>
    <t>IO 01</t>
  </si>
  <si>
    <t>Plynovodní přípojka</t>
  </si>
  <si>
    <t>{590fd259-5a7b-41e3-a6b6-dfc75b474e87}</t>
  </si>
  <si>
    <t>Nezpůsobilé náklady</t>
  </si>
  <si>
    <t>{34565c38-6421-490c-a7ea-2aef94967a1b}</t>
  </si>
  <si>
    <t>VON</t>
  </si>
  <si>
    <t>Vedlejší a ostatní náklady stavby</t>
  </si>
  <si>
    <t>{71378971-3165-499c-a45b-39b1b1eba516}</t>
  </si>
  <si>
    <t>{918b8a4e-b167-4b7e-b49b-f131f2fbc9fc}</t>
  </si>
  <si>
    <t>D.1.3</t>
  </si>
  <si>
    <t>Požárně bezpečnostní řešení</t>
  </si>
  <si>
    <t>{568dd317-16d8-4dc2-a446-a92b4fddaff9}</t>
  </si>
  <si>
    <t>D.1.2</t>
  </si>
  <si>
    <t>Stavebně konstrukční část</t>
  </si>
  <si>
    <t>{bbe3c3e5-3e4c-4ae4-a636-fd532f467fd1}</t>
  </si>
  <si>
    <t>{6815e2cc-5c09-4aed-8262-e773dcdc273f}</t>
  </si>
  <si>
    <t>D.1.4.1</t>
  </si>
  <si>
    <t>Zdravotně technické instalace</t>
  </si>
  <si>
    <t>{46ca1bea-bfc3-494b-b2b0-ba6cf48903eb}</t>
  </si>
  <si>
    <t>D.1.4.2</t>
  </si>
  <si>
    <t>Vzduchotechnika</t>
  </si>
  <si>
    <t>{756c1772-1c5e-4c93-80c5-2aca88a831d9}</t>
  </si>
  <si>
    <t>{6ac4c161-2cce-42e1-b6de-63e620b27a9d}</t>
  </si>
  <si>
    <t>{f720c2b3-9889-4a1c-8a1f-b4590e6c698f}</t>
  </si>
  <si>
    <t>D.1.4.5</t>
  </si>
  <si>
    <t>Slaboproudá elektrotechnika</t>
  </si>
  <si>
    <t>{16f9a785-7ab0-4ec6-907c-3ee30484eb37}</t>
  </si>
  <si>
    <t>D.1.4.6</t>
  </si>
  <si>
    <t>MaR</t>
  </si>
  <si>
    <t>{bfba4732-5cc5-4573-8138-eb6c77af730d}</t>
  </si>
  <si>
    <t>D.1.4.7</t>
  </si>
  <si>
    <t>Evidence knižního fondu</t>
  </si>
  <si>
    <t>{6c579ba3-ec81-4ce4-9ac9-9f6ef258359e}</t>
  </si>
  <si>
    <t>D.1.5</t>
  </si>
  <si>
    <t>Zpevněné plochy, oplocení, terénní úpravy</t>
  </si>
  <si>
    <t>{df5b7bee-429b-493a-9d68-7c62c09ff426}</t>
  </si>
  <si>
    <t>D.2</t>
  </si>
  <si>
    <t>Projekt interiéru</t>
  </si>
  <si>
    <t>{ddf97862-8eb8-4f79-ba9a-51a4c83235e6}</t>
  </si>
  <si>
    <t>KRYCÍ LIST SOUPISU PRACÍ</t>
  </si>
  <si>
    <t>Objekt:</t>
  </si>
  <si>
    <t>SO 01 - Rekonstrukce objektu knihovny</t>
  </si>
  <si>
    <t>Soupis:</t>
  </si>
  <si>
    <t>1 - Způsobilé náklady</t>
  </si>
  <si>
    <t>Úroveň 3:</t>
  </si>
  <si>
    <t>D.1.1 - Architektonicko-stavební řešení</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</si>
  <si>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</si>
  <si>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</si>
  <si>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</si>
  <si>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</si>
  <si>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</si>
  <si>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</si>
  <si>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</si>
  <si>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</si>
  <si>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</si>
  <si>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</si>
  <si>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</si>
  <si>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</si>
  <si>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</si>
  <si>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</si>
  <si>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764 - Konstrukce klempířské</t>
  </si>
  <si>
    <t xml:space="preserve">    766 - Konstrukce truhlářské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</si>
  <si>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</si>
  <si>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</si>
  <si>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</si>
  <si>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</si>
  <si>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</si>
  <si>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</si>
  <si>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</si>
  <si>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</si>
  <si>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</si>
  <si>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</si>
  <si>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</si>
  <si>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</si>
  <si>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</si>
  <si>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</si>
  <si>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</si>
  <si>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</si>
  <si>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</si>
  <si>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</si>
  <si>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</si>
  <si>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</si>
  <si>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622131101</t>
  </si>
  <si>
    <t>Cementový postřik vnějších stěn nanášený celoplošně ručně</t>
  </si>
  <si>
    <t>m2</t>
  </si>
  <si>
    <t>CS ÚRS 2019 01</t>
  </si>
  <si>
    <t>217324785</t>
  </si>
  <si>
    <t>VV</t>
  </si>
  <si>
    <t>"rozsah_SO 01_D.1.1-BP_v.č.01-08, NS_v.č.09-18, TZ"</t>
  </si>
  <si>
    <t>"pohledové stěnové skladby_BP_sanace podkladu_bude upřesněno při realizaci stavby" (707,8)</t>
  </si>
  <si>
    <t>"spodní stavba" 71,78*(1,0)</t>
  </si>
  <si>
    <t>-311,606</t>
  </si>
  <si>
    <t>Součet</t>
  </si>
  <si>
    <t>622131121</t>
  </si>
  <si>
    <t>Penetrační disperzní nátěr vnějších stěn nanášený ručně</t>
  </si>
  <si>
    <t>-1905568838</t>
  </si>
  <si>
    <t>"pohledové stěnové fasádní skladby_NS_soklová část" 1,35*(48,425)</t>
  </si>
  <si>
    <t>622142001</t>
  </si>
  <si>
    <t>Potažení vnějších stěn sklovláknitým pletivem vtlačeným do tenkovrstvé hmoty</t>
  </si>
  <si>
    <t>348646080</t>
  </si>
  <si>
    <t>(druhá výztužná vrstva)</t>
  </si>
  <si>
    <t>622211021</t>
  </si>
  <si>
    <t>Montáž kontaktního zateplení vnějších stěn z polystyrénových desek tl do 120 mm</t>
  </si>
  <si>
    <t>1011007326</t>
  </si>
  <si>
    <t>"pohledové stěnové fasádní skladby_NS_soklová část" 1,35*(23,53+48,425)</t>
  </si>
  <si>
    <t>5</t>
  </si>
  <si>
    <t>M</t>
  </si>
  <si>
    <t>28376382</t>
  </si>
  <si>
    <t>deska z polystyrénu XPS, s vyšší odolností tl 100mm</t>
  </si>
  <si>
    <t>8</t>
  </si>
  <si>
    <t>232991286</t>
  </si>
  <si>
    <t>97,139*1,1 'Přepočtené koeficientem množství</t>
  </si>
  <si>
    <t>622212001</t>
  </si>
  <si>
    <t>Montáž kontaktního zateplení vnějšího ostění hl. špalety do 200 mm z polystyrenu tl do 40 mm</t>
  </si>
  <si>
    <t>m</t>
  </si>
  <si>
    <t>-1986189990</t>
  </si>
  <si>
    <t>"zateplení vnějších parapetů" 88,2-29,55</t>
  </si>
  <si>
    <t>7</t>
  </si>
  <si>
    <t>28376365</t>
  </si>
  <si>
    <t>deska XPS tl 40mm</t>
  </si>
  <si>
    <t>-1857463690</t>
  </si>
  <si>
    <t>58,65*0,22 'Přepočtené koeficientem množství</t>
  </si>
  <si>
    <t>622221031</t>
  </si>
  <si>
    <t>Montáž kontaktního zateplení vnějších stěn z minerální vlny s podélnou orientací vláken tl do 160 mm</t>
  </si>
  <si>
    <t>1125020642</t>
  </si>
  <si>
    <t xml:space="preserve">"pohledové stěnové fasádní skladby_NS" </t>
  </si>
  <si>
    <t>1105,412-(165,86)-(1,35*(23,59+48,425))-311,606</t>
  </si>
  <si>
    <t>9</t>
  </si>
  <si>
    <t>63151531</t>
  </si>
  <si>
    <t>deska tepelně izolační minerální kontaktních fasád podélné vlákno tl 140mm</t>
  </si>
  <si>
    <t>35246518</t>
  </si>
  <si>
    <t>530,726*1,1 'Přepočtené koeficientem množství</t>
  </si>
  <si>
    <t>10</t>
  </si>
  <si>
    <t>622222001</t>
  </si>
  <si>
    <t>Montáž kontaktního zateplení vnějšího ostění hl. špalety do 200 mm z minerální vlny tl do 40 mm</t>
  </si>
  <si>
    <t>-1228213312</t>
  </si>
  <si>
    <t>11</t>
  </si>
  <si>
    <t>63151518</t>
  </si>
  <si>
    <t>deska tepelně izolační minerální kontaktních fasád podélné vlákno tl 40mm</t>
  </si>
  <si>
    <t>876688723</t>
  </si>
  <si>
    <t>299,36*0,22 'Přepočtené koeficientem množství</t>
  </si>
  <si>
    <t>12</t>
  </si>
  <si>
    <t>622251001</t>
  </si>
  <si>
    <t>Příplatek k cenám kontaktního zateplení vnějších stěn za montáž pod keramický obklad</t>
  </si>
  <si>
    <t>2140757994</t>
  </si>
  <si>
    <t>13</t>
  </si>
  <si>
    <t>622251101</t>
  </si>
  <si>
    <t>Příplatek k cenám kontaktního zateplení stěn za použití tepelněizolačních zátek z polystyrenu</t>
  </si>
  <si>
    <t>533816476</t>
  </si>
  <si>
    <t>14</t>
  </si>
  <si>
    <t>622251105</t>
  </si>
  <si>
    <t>Příplatek k cenám kontaktního zateplení stěn za použití tepelněizolačních zátek z minerální vlny</t>
  </si>
  <si>
    <t>2138912649</t>
  </si>
  <si>
    <t>"pohledové stěnové fasádní skladby_NS" 842,332-311,606</t>
  </si>
  <si>
    <t>622251201</t>
  </si>
  <si>
    <t>Příplatek k cenám kontaktního zateplení za použití disperzní (organické) armovací hmoty stěrkování</t>
  </si>
  <si>
    <t>161549947</t>
  </si>
  <si>
    <t>(97,139+842,332+99,946)-345,693</t>
  </si>
  <si>
    <t>16</t>
  </si>
  <si>
    <t>622331101</t>
  </si>
  <si>
    <t>Cementová omítka hrubá jednovrstvá nezatřená vnějších stěn nanášená ručně</t>
  </si>
  <si>
    <t>2104673720</t>
  </si>
  <si>
    <t>17</t>
  </si>
  <si>
    <t>622331191</t>
  </si>
  <si>
    <t>Příplatek k cementové omítce vnějších stěn za každých dalších 5 mm tloušťky ručně</t>
  </si>
  <si>
    <t>2074355425</t>
  </si>
  <si>
    <t>467,974*2 'Přepočtené koeficientem množství</t>
  </si>
  <si>
    <t>18</t>
  </si>
  <si>
    <t>622454R04</t>
  </si>
  <si>
    <t>Příplatek ke KZS za systémové doplňky a příslušenství</t>
  </si>
  <si>
    <t>CS VLASTNÍ</t>
  </si>
  <si>
    <t>1982287689</t>
  </si>
  <si>
    <t>"kompletní provedení dle specifikace PD a TZ vč. všech souvisejících prací a dodávek"</t>
  </si>
  <si>
    <t xml:space="preserve">"dle TP konkrétního výrobce KZS + požadavky PD a TZ" </t>
  </si>
  <si>
    <t>-veškeré systémové lišty, rohovníky, profily</t>
  </si>
  <si>
    <t>Množství vztaženo na plochu KZS.</t>
  </si>
  <si>
    <t>"pohledové stěnové fasádní skladby_NS" 31,766+942,278-345,693</t>
  </si>
  <si>
    <t>19</t>
  </si>
  <si>
    <t>622511111</t>
  </si>
  <si>
    <t>Tenkovrstvá dekorativní mozaiková střednězrnná omítka včetně penetrace vnějších stěn</t>
  </si>
  <si>
    <t>182238050</t>
  </si>
  <si>
    <t>"pohledové stěnové fasádní skladby_NS_soklová část" 1,35*(23,53)</t>
  </si>
  <si>
    <t>20</t>
  </si>
  <si>
    <t>622532001</t>
  </si>
  <si>
    <t>Tenkovrstvá silikonová hydrofilní zrnitá omítka tl. 1,0 mm včetně penetrace vnějších stěn</t>
  </si>
  <si>
    <t>1089212777</t>
  </si>
  <si>
    <t>"pohledové stěnové fasádní skladby_NS" 842,332+99,946-345,693</t>
  </si>
  <si>
    <t>622532021</t>
  </si>
  <si>
    <t>Tenkovrstvá silikonová hydrofilní zrnitá omítka tl. 2,0 mm včetně penetrace vnějších stěn</t>
  </si>
  <si>
    <t>-406337995</t>
  </si>
  <si>
    <t>22</t>
  </si>
  <si>
    <t>622532R00</t>
  </si>
  <si>
    <t>D+M _ vnější povrchová úprava stěn "kanulování" _ půlelipsa 50/20 mm</t>
  </si>
  <si>
    <t>1554054496</t>
  </si>
  <si>
    <t>P</t>
  </si>
  <si>
    <t>Poznámka k položce:
Kompletní systémová dodávka a provedení dle specifikace PD a TZ včetně všech přímo souvisejících prací a dodávek + finální úprava povrchu
--------------------------------------------------------------------------------------------------------------------------------------------------------------------------</t>
  </si>
  <si>
    <t>"pohledové stěnové fasádní skladby_NS" 3,75*(6,45+6,25)</t>
  </si>
  <si>
    <t>23</t>
  </si>
  <si>
    <t>629991011</t>
  </si>
  <si>
    <t>Zakrytí výplní otvorů a svislých ploch fólií přilepenou lepící páskou</t>
  </si>
  <si>
    <t>-1784544713</t>
  </si>
  <si>
    <t>24</t>
  </si>
  <si>
    <t>629995101</t>
  </si>
  <si>
    <t>Očištění vnějších ploch tlakovou vodou</t>
  </si>
  <si>
    <t>608939779</t>
  </si>
  <si>
    <t>Ostatní konstrukce a práce, bourání</t>
  </si>
  <si>
    <t>25</t>
  </si>
  <si>
    <t>931992124</t>
  </si>
  <si>
    <t>Výplň dilatačních spár z extrudovaného polystyrénu tl 50 mm</t>
  </si>
  <si>
    <t>-1251857266</t>
  </si>
  <si>
    <t>"konstrukce ramp a schodišť" 2*((14,2*1,65)+(4,0*1,5))</t>
  </si>
  <si>
    <t>26</t>
  </si>
  <si>
    <t>941211112</t>
  </si>
  <si>
    <t>Montáž lešení řadového rámového lehkého zatížení do 200 kg/m2 š do 0,9 m v do 25 m</t>
  </si>
  <si>
    <t>568576770</t>
  </si>
  <si>
    <t>"Pohledové plochy" (71,78*15,4)</t>
  </si>
  <si>
    <t>"plochy ostatní a přesahy" (0,2*1105,412)</t>
  </si>
  <si>
    <t>-440,143</t>
  </si>
  <si>
    <t>27</t>
  </si>
  <si>
    <t>941211211</t>
  </si>
  <si>
    <t>Příplatek k lešení řadovému rámovému lehkému š 0,9 m v do 25 m za první a ZKD den použití</t>
  </si>
  <si>
    <t>-2019456</t>
  </si>
  <si>
    <t>886,351*90 'Přepočtené koeficientem množství</t>
  </si>
  <si>
    <t>28</t>
  </si>
  <si>
    <t>941211812</t>
  </si>
  <si>
    <t>Demontáž lešení řadového rámového lehkého zatížení do 200 kg/m2 š do 0,9 m v do 25 m</t>
  </si>
  <si>
    <t>1002805900</t>
  </si>
  <si>
    <t>29</t>
  </si>
  <si>
    <t>944111121</t>
  </si>
  <si>
    <t>Montáž ochranného zábradlí trubkového vnitřního na lešeňových konstrukcích jednotyčového</t>
  </si>
  <si>
    <t>-1497872351</t>
  </si>
  <si>
    <t>30</t>
  </si>
  <si>
    <t>944111221</t>
  </si>
  <si>
    <t>Příplatek k ochrannému zábradlí trubkovému vnitřnímu jednotyčovému za první a ZKD den použití</t>
  </si>
  <si>
    <t>-1437729150</t>
  </si>
  <si>
    <t>376,875*90 'Přepočtené koeficientem množství</t>
  </si>
  <si>
    <t>31</t>
  </si>
  <si>
    <t>944111821</t>
  </si>
  <si>
    <t>Demontáž ochranného zábradlí trubkového vnitřního na lešeňových konstrukcích jednotyčového</t>
  </si>
  <si>
    <t>-260266994</t>
  </si>
  <si>
    <t>32</t>
  </si>
  <si>
    <t>944511111</t>
  </si>
  <si>
    <t>Montáž ochranné sítě z textilie z umělých vláken</t>
  </si>
  <si>
    <t>-508933684</t>
  </si>
  <si>
    <t>33</t>
  </si>
  <si>
    <t>944511211</t>
  </si>
  <si>
    <t>Příplatek k ochranné síti za první a ZKD den použití</t>
  </si>
  <si>
    <t>2046345111</t>
  </si>
  <si>
    <t>34</t>
  </si>
  <si>
    <t>944511811</t>
  </si>
  <si>
    <t>Demontáž ochranné sítě z textilie z umělých vláken</t>
  </si>
  <si>
    <t>106285571</t>
  </si>
  <si>
    <t>997</t>
  </si>
  <si>
    <t>Přesun sutě</t>
  </si>
  <si>
    <t>35</t>
  </si>
  <si>
    <t>997013155</t>
  </si>
  <si>
    <t>Vnitrostaveništní doprava suti a vybouraných hmot pro budovy v do 18 m s omezením mechanizace</t>
  </si>
  <si>
    <t>t</t>
  </si>
  <si>
    <t>1869375856</t>
  </si>
  <si>
    <t>36</t>
  </si>
  <si>
    <t>997013R31</t>
  </si>
  <si>
    <t xml:space="preserve">Poplatek za uložení na skládce (skládkovné) stavebního odpadu bez rozlišení </t>
  </si>
  <si>
    <t>-2141285403</t>
  </si>
  <si>
    <t>Poznámka k položce:
Jednotková cena stanovena pro stavební odpad BEZ ROZLIŠENÍ _včetně nebezpečných odpadů.
----------------------------------------------------------------------------------------------------------------------</t>
  </si>
  <si>
    <t>37</t>
  </si>
  <si>
    <t>997321511</t>
  </si>
  <si>
    <t>Vodorovná doprava suti a vybouraných hmot po suchu do 1 km</t>
  </si>
  <si>
    <t>1641606274</t>
  </si>
  <si>
    <t>38</t>
  </si>
  <si>
    <t>997321519</t>
  </si>
  <si>
    <t>Příplatek ZKD 1km vodorovné dopravy suti a vybouraných hmot po suchu</t>
  </si>
  <si>
    <t>47054727</t>
  </si>
  <si>
    <t>6,608*10 'Přepočtené koeficientem množství</t>
  </si>
  <si>
    <t>39</t>
  </si>
  <si>
    <t>997321611</t>
  </si>
  <si>
    <t>Nakládání nebo překládání suti a vybouraných hmot</t>
  </si>
  <si>
    <t>1136073098</t>
  </si>
  <si>
    <t>998</t>
  </si>
  <si>
    <t>Přesun hmot</t>
  </si>
  <si>
    <t>40</t>
  </si>
  <si>
    <t>998017003</t>
  </si>
  <si>
    <t>Přesun hmot s omezením mechanizace pro budovy v do 24 m</t>
  </si>
  <si>
    <t>1039134006</t>
  </si>
  <si>
    <t>PSV</t>
  </si>
  <si>
    <t>Práce a dodávky PSV</t>
  </si>
  <si>
    <t>711</t>
  </si>
  <si>
    <t>Izolace proti vodě, vlhkosti a plynům</t>
  </si>
  <si>
    <t>41</t>
  </si>
  <si>
    <t>711111001</t>
  </si>
  <si>
    <t>Provedení izolace proti zemní vlhkosti vodorovné za studena nátěrem penetračním</t>
  </si>
  <si>
    <t>-778640576</t>
  </si>
  <si>
    <t>"podlahové skladby_NS_S09" 119,5</t>
  </si>
  <si>
    <t>42</t>
  </si>
  <si>
    <t>11163150</t>
  </si>
  <si>
    <t>lak penetrační asfaltový</t>
  </si>
  <si>
    <t>-1180186441</t>
  </si>
  <si>
    <t>Poznámka k položce:
Spotřeba 0,3-0,4kg/m2</t>
  </si>
  <si>
    <t>119,5*0,0003 'Přepočtené koeficientem množství</t>
  </si>
  <si>
    <t>43</t>
  </si>
  <si>
    <t>711112001</t>
  </si>
  <si>
    <t>Provedení izolace proti zemní vlhkosti svislé za studena nátěrem penetračním</t>
  </si>
  <si>
    <t>414723997</t>
  </si>
  <si>
    <t>44</t>
  </si>
  <si>
    <t>981664929</t>
  </si>
  <si>
    <t>71,78*0,00035 'Přepočtené koeficientem množství</t>
  </si>
  <si>
    <t>45</t>
  </si>
  <si>
    <t>711141559</t>
  </si>
  <si>
    <t>Provedení izolace proti zemní vlhkosti pásy přitavením vodorovné NAIP</t>
  </si>
  <si>
    <t>-414858376</t>
  </si>
  <si>
    <t>"podlahové skladby_NS_S09" 119,5*2</t>
  </si>
  <si>
    <t>46</t>
  </si>
  <si>
    <t>62855001</t>
  </si>
  <si>
    <t>pás asfaltový natavitelný modifikovaný SBS tl 4,0mm s vložkou a spalitelnou PE fólií nebo jemnozrnný minerálním posypem na horním povrchu</t>
  </si>
  <si>
    <t>1341458449</t>
  </si>
  <si>
    <t>239*1,15 'Přepočtené koeficientem množství</t>
  </si>
  <si>
    <t>47</t>
  </si>
  <si>
    <t>711142559</t>
  </si>
  <si>
    <t>Provedení izolace proti zemní vlhkosti pásy přitavením svislé NAIP</t>
  </si>
  <si>
    <t>-618060505</t>
  </si>
  <si>
    <t>"spodní stavba" 71,78*(1,0)*2</t>
  </si>
  <si>
    <t>48</t>
  </si>
  <si>
    <t>-1923636720</t>
  </si>
  <si>
    <t>143,56*1,2 'Přepočtené koeficientem množství</t>
  </si>
  <si>
    <t>49</t>
  </si>
  <si>
    <t>711161212</t>
  </si>
  <si>
    <t>Izolace proti zemní vlhkosti nopovou fólií svislá, nopek v 8,0 mm, tl do 0,6 mm</t>
  </si>
  <si>
    <t>-1450027938</t>
  </si>
  <si>
    <t>50</t>
  </si>
  <si>
    <t>711161383</t>
  </si>
  <si>
    <t>Izolace proti zemní vlhkosti nopovou fólií ukončení horní lištou</t>
  </si>
  <si>
    <t>-478060930</t>
  </si>
  <si>
    <t>51</t>
  </si>
  <si>
    <t>711493121</t>
  </si>
  <si>
    <t xml:space="preserve">Izolace proti vodě svislá těsnicí hmotou (exteriérové využití) </t>
  </si>
  <si>
    <t>-1489519824</t>
  </si>
  <si>
    <t>Poznámka k položce:
Specifikace:
--------------------------------------
V jednotkové ceně zahrnuty náklady na systémové koutové pásky/profily.
Tl. hydroizolační stěrky 2x2 mm.
---------------------------------------</t>
  </si>
  <si>
    <t>52</t>
  </si>
  <si>
    <t>998711202</t>
  </si>
  <si>
    <t>Přesun hmot procentní pro izolace proti vodě, vlhkosti a plynům</t>
  </si>
  <si>
    <t>%</t>
  </si>
  <si>
    <t>2139212795</t>
  </si>
  <si>
    <t>712</t>
  </si>
  <si>
    <t>Povlakové krytiny</t>
  </si>
  <si>
    <t>53</t>
  </si>
  <si>
    <t>712300831</t>
  </si>
  <si>
    <t>Odstranění povlakové krytiny střech do 10° jednovrstvé</t>
  </si>
  <si>
    <t>-1515533166</t>
  </si>
  <si>
    <t>"střešní skladby_BP_plochá střecha" (7,34*7,7*1,2)*4</t>
  </si>
  <si>
    <t>54</t>
  </si>
  <si>
    <t>712311101</t>
  </si>
  <si>
    <t>Provedení povlakové krytiny střech do 10° za studena lakem penetračním nebo asfaltovým</t>
  </si>
  <si>
    <t>-1956431709</t>
  </si>
  <si>
    <t>"střešní skladby_NS_S13" (7,56*7,91)</t>
  </si>
  <si>
    <t>55</t>
  </si>
  <si>
    <t>-1359299788</t>
  </si>
  <si>
    <t>59,8*0,0003 'Přepočtené koeficientem množství</t>
  </si>
  <si>
    <t>56</t>
  </si>
  <si>
    <t>712331111</t>
  </si>
  <si>
    <t>Provedení povlakové krytiny střech do 10° podkladní vrstvy pásy na sucho samolepící</t>
  </si>
  <si>
    <t>814092694</t>
  </si>
  <si>
    <t>"střešní skladby_NS_S13_atikové konstrukce" ((7,56+7,91)*2)*0,55</t>
  </si>
  <si>
    <t>57</t>
  </si>
  <si>
    <t>62866281</t>
  </si>
  <si>
    <t>pás asfaltový samolepicí modifikovaný SBS tl 3mm s nosnou vložkou se spalitelnou fólií nebo jemnozrnným minerálním posypem nebo textilií na horním povrchu</t>
  </si>
  <si>
    <t>-1868833736</t>
  </si>
  <si>
    <t>76,817*1,15 'Přepočtené koeficientem množství</t>
  </si>
  <si>
    <t>58</t>
  </si>
  <si>
    <t>712341559</t>
  </si>
  <si>
    <t>Provedení povlakové krytiny střech do 10° pásy NAIP přitavením v plné ploše</t>
  </si>
  <si>
    <t>1342493943</t>
  </si>
  <si>
    <t>59</t>
  </si>
  <si>
    <t>62856011</t>
  </si>
  <si>
    <t>pás asfaltový natavitelný modifikovaný SBS tl 4,0mm s vložkou z hliníkové fólie, hliníkové fólie s textilií a spalitelnou PE fólií nebo jemnozrnný minerálním posypem na horním povrchu</t>
  </si>
  <si>
    <t>-559648642</t>
  </si>
  <si>
    <t>59,8*1,15 'Přepočtené koeficientem množství</t>
  </si>
  <si>
    <t>60</t>
  </si>
  <si>
    <t>-2102457543</t>
  </si>
  <si>
    <t>Mezisoučet</t>
  </si>
  <si>
    <t>"přířezy" (59,8)*0,9</t>
  </si>
  <si>
    <t>61</t>
  </si>
  <si>
    <t>62855007</t>
  </si>
  <si>
    <t>pás asfaltový natavitelný modifikovaný SBS tl 4,5mm s nosnou vložkou a hrubozrnným břidličným posypem na horním povrchu</t>
  </si>
  <si>
    <t>506184346</t>
  </si>
  <si>
    <t>113,62*1,15 'Přepočtené koeficientem množství</t>
  </si>
  <si>
    <t>62</t>
  </si>
  <si>
    <t>712361701</t>
  </si>
  <si>
    <t>Provedení povlakové krytiny střech do 10° fólií položenou volně s přilepením spojů</t>
  </si>
  <si>
    <t>1528697504</t>
  </si>
  <si>
    <t>"střešní skladby_NS_šikmá střecha_S12" (272,7)</t>
  </si>
  <si>
    <t>63</t>
  </si>
  <si>
    <t>28329276</t>
  </si>
  <si>
    <t xml:space="preserve">fólie PE vyztužená pro parotěsnou vrstvu </t>
  </si>
  <si>
    <t>-1597910170</t>
  </si>
  <si>
    <t>272,7*1,15 'Přepočtené koeficientem množství</t>
  </si>
  <si>
    <t>64</t>
  </si>
  <si>
    <t>712400831</t>
  </si>
  <si>
    <t>Odstranění povlakové krytiny střech do 30° jednovrstvé</t>
  </si>
  <si>
    <t>-1189519659</t>
  </si>
  <si>
    <t>"střešní skladby_BP_šikmá střecha" (415,0)*2</t>
  </si>
  <si>
    <t>65</t>
  </si>
  <si>
    <t>712461701</t>
  </si>
  <si>
    <t>Provedení povlakové krytiny střech do 30° fólií volně s přelepenými spoji</t>
  </si>
  <si>
    <t>480899993</t>
  </si>
  <si>
    <t>"střešní skladby_NS_šikmá střecha_S12" (313,62)</t>
  </si>
  <si>
    <t>66</t>
  </si>
  <si>
    <t>28329288</t>
  </si>
  <si>
    <t>fólie difuzní pro doplňkovou hydroizolační vrstvu střech 150g/m2</t>
  </si>
  <si>
    <t>1575203247</t>
  </si>
  <si>
    <t>Poznámka k položce:
podstřešní pojistná  s absorpční vrstvou na spodní straně</t>
  </si>
  <si>
    <t>313,62*1,15 'Přepočtené koeficientem množství</t>
  </si>
  <si>
    <t>67</t>
  </si>
  <si>
    <t>712811101</t>
  </si>
  <si>
    <t>Provedení povlakové krytiny vytažením na konstrukce za studena nátěrem penetračním</t>
  </si>
  <si>
    <t>1065701533</t>
  </si>
  <si>
    <t>"střešní skladby_NS_S13_atikové konstrukce" ((7,56+7,91)*2)*0,9</t>
  </si>
  <si>
    <t>68</t>
  </si>
  <si>
    <t>1275671337</t>
  </si>
  <si>
    <t>27,846*0,00035 'Přepočtené koeficientem množství</t>
  </si>
  <si>
    <t>69</t>
  </si>
  <si>
    <t>712841559</t>
  </si>
  <si>
    <t>Provedení povlakové krytiny vytažením na konstrukce pásy přitavením NAIP</t>
  </si>
  <si>
    <t>-2129381336</t>
  </si>
  <si>
    <t>70</t>
  </si>
  <si>
    <t>-1479678999</t>
  </si>
  <si>
    <t>27,846*1,2 'Přepočtené koeficientem množství</t>
  </si>
  <si>
    <t>71</t>
  </si>
  <si>
    <t>867115612</t>
  </si>
  <si>
    <t>72</t>
  </si>
  <si>
    <t>47760512</t>
  </si>
  <si>
    <t>17,017*1,2 'Přepočtené koeficientem množství</t>
  </si>
  <si>
    <t>73</t>
  </si>
  <si>
    <t>998712203</t>
  </si>
  <si>
    <t xml:space="preserve">Přesun hmot procentní pro krytiny povlakové </t>
  </si>
  <si>
    <t>851293138</t>
  </si>
  <si>
    <t>713</t>
  </si>
  <si>
    <t>Izolace tepelné</t>
  </si>
  <si>
    <t>74</t>
  </si>
  <si>
    <t>713121121</t>
  </si>
  <si>
    <t>Montáž izolace tepelné podlah volně kladenými rohožemi, pásy, dílci, deskami 2 vrstvy</t>
  </si>
  <si>
    <t>-1994967715</t>
  </si>
  <si>
    <t>75</t>
  </si>
  <si>
    <t>63148106</t>
  </si>
  <si>
    <t>deska tepelně izolační minerální tl 140mm</t>
  </si>
  <si>
    <t>-943067724</t>
  </si>
  <si>
    <t>272,7*2,1 'Přepočtené koeficientem množství</t>
  </si>
  <si>
    <t>76</t>
  </si>
  <si>
    <t>713131141</t>
  </si>
  <si>
    <t>Montáž izolace tepelné stěn a základů lepením celoplošně rohoží, pásů, dílců, desek</t>
  </si>
  <si>
    <t>1326157139</t>
  </si>
  <si>
    <t>77</t>
  </si>
  <si>
    <t>28375915</t>
  </si>
  <si>
    <t>deska EPS 150 pro trvalé zatížení v tlaku (max. 3000 kg/m2) tl 120mm</t>
  </si>
  <si>
    <t>2039995276</t>
  </si>
  <si>
    <t>27,846*1,05 'Přepočtené koeficientem množství</t>
  </si>
  <si>
    <t>78</t>
  </si>
  <si>
    <t>-927188780</t>
  </si>
  <si>
    <t>(předpoklad 30% plochy_bude upřesněno a odsouhlaseno při realizaci stavby)</t>
  </si>
  <si>
    <t>(842,332)*0,3</t>
  </si>
  <si>
    <t>79</t>
  </si>
  <si>
    <t>63151519</t>
  </si>
  <si>
    <t>deska tepelně izolační minerální kontaktních fasád podélné vlákno průměrné tl 50mm</t>
  </si>
  <si>
    <t>-1327065445</t>
  </si>
  <si>
    <t>252,7*1,05 'Přepočtené koeficientem množství</t>
  </si>
  <si>
    <t>80</t>
  </si>
  <si>
    <t>-2081743273</t>
  </si>
  <si>
    <t>81</t>
  </si>
  <si>
    <t>502241574</t>
  </si>
  <si>
    <t>71,78*1,05 'Přepočtené koeficientem množství</t>
  </si>
  <si>
    <t>82</t>
  </si>
  <si>
    <t>713141135</t>
  </si>
  <si>
    <t>Montáž izolace tepelné střech plochých lepené za studena bodově 1 vrstva rohoží, pásů, dílců, desek</t>
  </si>
  <si>
    <t>-439495552</t>
  </si>
  <si>
    <t>"střešní skladby_NS_S13" (7,56*7,91)*2</t>
  </si>
  <si>
    <t>83</t>
  </si>
  <si>
    <t>28375990</t>
  </si>
  <si>
    <t>deska EPS 150 pro trvalé zatížení v tlaku (max. 3000 kg/m2) tl 140mm</t>
  </si>
  <si>
    <t>89073473</t>
  </si>
  <si>
    <t>119,599*1,1 'Přepočtené koeficientem množství</t>
  </si>
  <si>
    <t>84</t>
  </si>
  <si>
    <t>713141211</t>
  </si>
  <si>
    <t>Montáž izolace tepelné střech plochých atikový klín</t>
  </si>
  <si>
    <t>-1896850398</t>
  </si>
  <si>
    <t>"střešní skladby_NS_S13_atikové konstrukce" ((7,56+7,91)*2)</t>
  </si>
  <si>
    <t>85</t>
  </si>
  <si>
    <t>63152006</t>
  </si>
  <si>
    <t>klín atikový přechodný plochých střech tl.60 x 60 mm</t>
  </si>
  <si>
    <t>2006346526</t>
  </si>
  <si>
    <t>30,94*1,1 'Přepočtené koeficientem množství</t>
  </si>
  <si>
    <t>86</t>
  </si>
  <si>
    <t>713141336</t>
  </si>
  <si>
    <t>Montáž izolace tepelné střech plochých lepené za studena nízkoexpanzní (PUR) pěnou, spádová vrstva</t>
  </si>
  <si>
    <t>-1371301456</t>
  </si>
  <si>
    <t>87</t>
  </si>
  <si>
    <t>28376142</t>
  </si>
  <si>
    <t>klín izolační z pěnového polystyrenu EPS 150 spádový</t>
  </si>
  <si>
    <t>m3</t>
  </si>
  <si>
    <t>82298969</t>
  </si>
  <si>
    <t>59,8*0,1 'Přepočtené koeficientem množství</t>
  </si>
  <si>
    <t>88</t>
  </si>
  <si>
    <t>998713203</t>
  </si>
  <si>
    <t xml:space="preserve">Přesun hmot procentní pro izolace tepelné </t>
  </si>
  <si>
    <t>1049272831</t>
  </si>
  <si>
    <t>764</t>
  </si>
  <si>
    <t>Konstrukce klempířské</t>
  </si>
  <si>
    <t>89</t>
  </si>
  <si>
    <t>764950N01</t>
  </si>
  <si>
    <t>K-01 - D+M Oplechování parapetu okna - venkovní, ocelový plech tl. 0,5mm, r.š. 270mm, (ztratné je započítáno v jednotkové ceně)</t>
  </si>
  <si>
    <t>bm</t>
  </si>
  <si>
    <t>-347747809</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</si>
  <si>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</si>
  <si>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90</t>
  </si>
  <si>
    <t>764950N02</t>
  </si>
  <si>
    <t>K-02 - D+M Oplechování parapetu okna - venkovní, ocelový plech tl. 0,5mm, r.š. 330mm, (ztratné je započítáno v jednotkové ceně)</t>
  </si>
  <si>
    <t>1046207728</t>
  </si>
  <si>
    <t>91</t>
  </si>
  <si>
    <t>764950N12</t>
  </si>
  <si>
    <t>K-12 - D+M Oplechování atiky, ocelový plech tl. 0,5mm, r.š. 550mm, (ztratné je započítáno v jednotkové ceně)</t>
  </si>
  <si>
    <t>1890897323</t>
  </si>
  <si>
    <t>92</t>
  </si>
  <si>
    <t>998764203</t>
  </si>
  <si>
    <t xml:space="preserve">Přesun hmot procentní pro konstrukce klempířské </t>
  </si>
  <si>
    <t>408621400</t>
  </si>
  <si>
    <t>766</t>
  </si>
  <si>
    <t>Konstrukce truhlářské</t>
  </si>
  <si>
    <t>93</t>
  </si>
  <si>
    <t>766948N01</t>
  </si>
  <si>
    <t>O-01 - D+M Dřevěné okno, 1300x1500mm, včetně vnitřní horizontální AL žaluzie</t>
  </si>
  <si>
    <t>ks</t>
  </si>
  <si>
    <t>259241983</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</si>
  <si>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oken.</t>
  </si>
  <si>
    <t>94</t>
  </si>
  <si>
    <t>766948N02</t>
  </si>
  <si>
    <t>O-02 - D+M Dřevěné okno, 1150x850mm, včetně vnitřní horizontální AL žaluzie</t>
  </si>
  <si>
    <t>-1727892212</t>
  </si>
  <si>
    <t>95</t>
  </si>
  <si>
    <t>766948N03</t>
  </si>
  <si>
    <t>O-03 - D+M Dřevěná okenní sestava, rozměry 1450x3300mm a 1450x2950mm, včetně vnitřních horizontálních AL žaluzií</t>
  </si>
  <si>
    <t>91096069</t>
  </si>
  <si>
    <t>96</t>
  </si>
  <si>
    <t>766948N04</t>
  </si>
  <si>
    <t>O-04 - D+M Dřevěná okenní sestava, rozměry 2800x3300mm a 2800x2950mm, včetně vnitřních horizontálních AL žaluzií</t>
  </si>
  <si>
    <t>714768780</t>
  </si>
  <si>
    <t>97</t>
  </si>
  <si>
    <t>766948N05</t>
  </si>
  <si>
    <t>O-05 - D+M Dřevěné okno, 1150x2100mm, včetně vnitřní horizontální AL žaluzie</t>
  </si>
  <si>
    <t>1390109675</t>
  </si>
  <si>
    <t>98</t>
  </si>
  <si>
    <t>766948N06</t>
  </si>
  <si>
    <t>O-06 - D+M Dřevěné okno, 600x1200mm, včetně vnitřní horizontální AL žaluzie</t>
  </si>
  <si>
    <t>1303641407</t>
  </si>
  <si>
    <t>99</t>
  </si>
  <si>
    <t>766948N07</t>
  </si>
  <si>
    <t>O-07 - D+M Dřevěné okno, 900x1500mm, včetně vnitřní horizontální AL žaluzie</t>
  </si>
  <si>
    <t>-1071785004</t>
  </si>
  <si>
    <t>100</t>
  </si>
  <si>
    <t>766948N08</t>
  </si>
  <si>
    <t>O-08 - D+M Dřevěné okno, 1450x2100mm, včetně vnitřní horizontální AL žaluzie</t>
  </si>
  <si>
    <t>539915680</t>
  </si>
  <si>
    <t>101</t>
  </si>
  <si>
    <t>766948N11</t>
  </si>
  <si>
    <t>O-11 - D+M Dřevěné okno, 1200x2100mm, včetně vnitřní horizontální AL žaluzie</t>
  </si>
  <si>
    <t>-515600425</t>
  </si>
  <si>
    <t>102</t>
  </si>
  <si>
    <t>766948N12</t>
  </si>
  <si>
    <t>O-12 - D+M Dřevěné okno, 1450x1800mm, včetně vnitřní horizontální AL žaluzie</t>
  </si>
  <si>
    <t>1918426862</t>
  </si>
  <si>
    <t>103</t>
  </si>
  <si>
    <t>766948N13</t>
  </si>
  <si>
    <t>O-13 - D+M Dřevěné okno, 1150x1800mm, včetně vnitřní horizontální AL žaluzie</t>
  </si>
  <si>
    <t>1719888630</t>
  </si>
  <si>
    <t>104</t>
  </si>
  <si>
    <t>766948N35</t>
  </si>
  <si>
    <t>D-11 - D+M Dvoukřídlé dveře dřevěné, prosklený nadsvětlík, prosklené, průchozí rozměry 1500x2020mm, otvor 1660x2950mm</t>
  </si>
  <si>
    <t>-1930034841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</si>
  <si>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t>
  </si>
  <si>
    <t>105</t>
  </si>
  <si>
    <t>766948N36</t>
  </si>
  <si>
    <t>D-12 - D+M Dvoukřídlé dveře dřevěné, plné, otvor 1700x2120mm</t>
  </si>
  <si>
    <t>-1621283935</t>
  </si>
  <si>
    <t>106</t>
  </si>
  <si>
    <t>766948N37</t>
  </si>
  <si>
    <t>D-13 - D+M Jednokřídlé dveře dřevěné, plné, otvor 1150x2300mm</t>
  </si>
  <si>
    <t>-1351442165</t>
  </si>
  <si>
    <t>107</t>
  </si>
  <si>
    <t>998766203</t>
  </si>
  <si>
    <t xml:space="preserve">Přesun hmot procentní pro konstrukce truhlářské </t>
  </si>
  <si>
    <t>37718295</t>
  </si>
  <si>
    <t>783</t>
  </si>
  <si>
    <t>Dokončovací práce - nátěry</t>
  </si>
  <si>
    <t>108</t>
  </si>
  <si>
    <t>783809225</t>
  </si>
  <si>
    <t>Montáž ozdobných prvků s převažujícím délkovým rozměrem výšky (šířky) do 200 mm na fasády</t>
  </si>
  <si>
    <t>1876079194</t>
  </si>
  <si>
    <t>"pohledové stěnové fasádní skladby_NS" (71,78)*2</t>
  </si>
  <si>
    <t>109</t>
  </si>
  <si>
    <t>58124R19</t>
  </si>
  <si>
    <t xml:space="preserve">dekorace římsový prvek (R2-R3) _ XPS 150/270 mm </t>
  </si>
  <si>
    <t>672173571</t>
  </si>
  <si>
    <t>143,56*1,1 'Přepočtené koeficientem množství</t>
  </si>
  <si>
    <t>Úroveň 4:</t>
  </si>
  <si>
    <t>D.1.4.3 - Vytápění, rozvody plynu</t>
  </si>
  <si>
    <t>N00 - Technika prostředí staveb</t>
  </si>
  <si>
    <t>N00</t>
  </si>
  <si>
    <t>N00_R01</t>
  </si>
  <si>
    <t>Vytápění, rozvody plynu_ viz samostatný soupis prací</t>
  </si>
  <si>
    <t>kpl.</t>
  </si>
  <si>
    <t>512</t>
  </si>
  <si>
    <t>-543557729</t>
  </si>
  <si>
    <t>D.1.4.4 - Silnoproudá elektrotechnika</t>
  </si>
  <si>
    <t>Silnoproudá elektrotechnika_ viz samostatný soupis prací</t>
  </si>
  <si>
    <t>1943650593</t>
  </si>
  <si>
    <t>IO 01 - Plynovodní přípojka</t>
  </si>
  <si>
    <t>N00 - Inženýrské objekty</t>
  </si>
  <si>
    <t>Inženýrské objekty</t>
  </si>
  <si>
    <t>Plynovodní přípojka _ viz samostatný soupis prací</t>
  </si>
  <si>
    <t>-454613974</t>
  </si>
  <si>
    <t>2 - Nezpůsobilé náklady</t>
  </si>
  <si>
    <t>VON - Vedlejší a ostatní náklady stavby</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</si>
  <si>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</si>
  <si>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</si>
  <si>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</si>
  <si>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</si>
  <si>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</si>
  <si>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</si>
  <si>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</si>
  <si>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</si>
  <si>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</si>
  <si>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</si>
  <si>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012303000</t>
  </si>
  <si>
    <t>Geodetické práce po výstavbě</t>
  </si>
  <si>
    <t>1024</t>
  </si>
  <si>
    <t>962870587</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</si>
  <si>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</si>
  <si>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</si>
  <si>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</si>
  <si>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-1932851752</t>
  </si>
  <si>
    <t>Poznámka k položce:
V jednotkové ceně zahrnuty náklady na vypracování :
-prováděcí / dílenské dokumentace pro provedení stavby vč. potřebných detailů
VEŠKERÉ FORMY A PŘEDÁNÍ SE ŘÍDÍ PODMÍNKAMI ZADÁVACÍ DOKUMENTACE STAVBY</t>
  </si>
  <si>
    <t>013254000</t>
  </si>
  <si>
    <t>Dokumentace skutečného provedení stavby</t>
  </si>
  <si>
    <t>-1927021411</t>
  </si>
  <si>
    <t>Poznámka k položce:
VEŠKERÉ FORMY A PŘEDÁNÍ SE ŘÍDÍ PODMÍNKAMI ZADÁVACÍ DOKUMENTACE STAVBY</t>
  </si>
  <si>
    <t>VRN2</t>
  </si>
  <si>
    <t>Příprava staveniště</t>
  </si>
  <si>
    <t>020001000</t>
  </si>
  <si>
    <t xml:space="preserve">Příprava staveniště </t>
  </si>
  <si>
    <t>-822814194</t>
  </si>
  <si>
    <t xml:space="preserve">Poznámka k položce:
-Zřízení trvalé, dočasné deponie a mezideponie
-zřízení příjezdů a přístupů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</si>
  <si>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</si>
  <si>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</si>
  <si>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</si>
  <si>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</si>
  <si>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-1108554647</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</si>
  <si>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</si>
  <si>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</si>
  <si>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</si>
  <si>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539808114</t>
  </si>
  <si>
    <t>Poznámka k položce:
-náklady zhotovitele spojené s kompletní likvidací zařízení staveniště vč. uvedení všech dotčených ploch do bezvadného stavu</t>
  </si>
  <si>
    <t>VRN4</t>
  </si>
  <si>
    <t>Inženýrská činnost</t>
  </si>
  <si>
    <t>043103000</t>
  </si>
  <si>
    <t>Zkoušky bez rozlišení</t>
  </si>
  <si>
    <t>-362705560</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</si>
  <si>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</si>
  <si>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</si>
  <si>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</si>
  <si>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-1999415077</t>
  </si>
  <si>
    <t>Poznámka k položce:
-příprava předávací dokumentace dle ZD
-ostatní kompletační činnost</t>
  </si>
  <si>
    <t>VRN7</t>
  </si>
  <si>
    <t>Provozní vlivy</t>
  </si>
  <si>
    <t>071103000</t>
  </si>
  <si>
    <t>Provoz investora</t>
  </si>
  <si>
    <t>906144516</t>
  </si>
  <si>
    <t>Poznámka k položce:
Náklady související se ztíženými podmínkami při provádění díla v závislosti na okolním provozu (pro práce prováděné za nepřerušeného nebo omezeného provozu v dotčených objektech nebo samotném areálu)
(+ případná ochrana a zakrytí určených prvků a konstrukcí - ZABEZPEČENÍ PŘED POŠKOZENÍM STAVEBNÍ ČINNOSTÍ)</t>
  </si>
  <si>
    <t>VRN9</t>
  </si>
  <si>
    <t>Ostatní náklady</t>
  </si>
  <si>
    <t>090001000</t>
  </si>
  <si>
    <t>134293244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</si>
  <si>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</si>
  <si>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 xml:space="preserve">    1 - Zemní práce</t>
  </si>
  <si>
    <t xml:space="preserve">    2 - Zakládání</t>
  </si>
  <si>
    <t xml:space="preserve">    3 - Svislé a kompletní konstrukce</t>
  </si>
  <si>
    <t xml:space="preserve">    4 - Vodorovné konstrukce</t>
  </si>
  <si>
    <t xml:space="preserve">    762 - Konstrukce tesařské</t>
  </si>
  <si>
    <t xml:space="preserve">    763 - Konstrukce suché výstavby</t>
  </si>
  <si>
    <t xml:space="preserve">    767 - Konstrukce zámečnické</t>
  </si>
  <si>
    <t xml:space="preserve">    771 - Podlahy z dlaždic</t>
  </si>
  <si>
    <t xml:space="preserve">    772 - Podlahy z kamene</t>
  </si>
  <si>
    <t xml:space="preserve">    776 - Podlahy povlakové</t>
  </si>
  <si>
    <t xml:space="preserve">    781 - Dokončovací práce - obklady</t>
  </si>
  <si>
    <t xml:space="preserve">    782 - Dokončovací práce - obklady z kamene</t>
  </si>
  <si>
    <t xml:space="preserve">    784 - Dokončovací práce - malby a tapety</t>
  </si>
  <si>
    <t>M - Práce a dodávky M</t>
  </si>
  <si>
    <t xml:space="preserve">    33-M - Montáže dopr.zaříz.,sklad. zař. a váh</t>
  </si>
  <si>
    <t>N00 - Nepojmenované, ostatní práce a dodávky</t>
  </si>
  <si>
    <t>Ostatní - Ostatní</t>
  </si>
  <si>
    <t xml:space="preserve">    OST1 - Ostatní konstrukce, práce a dodávky</t>
  </si>
  <si>
    <t xml:space="preserve">    OST2 - Ostatní výpisy výrobků</t>
  </si>
  <si>
    <t>Zemní práce</t>
  </si>
  <si>
    <t>115101202</t>
  </si>
  <si>
    <t>Čerpání vody na dopravní výšku do 10 m průměrný přítok do 1000 l/min</t>
  </si>
  <si>
    <t>hod</t>
  </si>
  <si>
    <t>-1046281610</t>
  </si>
  <si>
    <t>"předpoklad_bude upřesněno při realizaci stavby" 120,0</t>
  </si>
  <si>
    <t>131201102</t>
  </si>
  <si>
    <t>Hloubení jam nezapažených v hornině tř. 3 objemu do 1000 m3</t>
  </si>
  <si>
    <t>528399265</t>
  </si>
  <si>
    <t>"konstrukce ramp a schodišť" (6,25*16,2*1,65)</t>
  </si>
  <si>
    <t>132212201</t>
  </si>
  <si>
    <t>Hloubení rýh š přes 600 do 2000 mm ručním nebo pneum nářadím v soudržných horninách tř. 3</t>
  </si>
  <si>
    <t>748890200</t>
  </si>
  <si>
    <t>"spodní stavba" 71,78*(0,8*1,0)</t>
  </si>
  <si>
    <t>139711101</t>
  </si>
  <si>
    <t>Vykopávky v uzavřených prostorách v hornině tř. 1 až 4</t>
  </si>
  <si>
    <t>649036247</t>
  </si>
  <si>
    <t xml:space="preserve">"podlahové skladby_BP" </t>
  </si>
  <si>
    <t>"1.NP" (119,9*0,5)</t>
  </si>
  <si>
    <t>161101101</t>
  </si>
  <si>
    <t>Svislé přemístění výkopku z horniny tř. 1 až 4 hl výkopu do 2,5 m</t>
  </si>
  <si>
    <t>2071868948</t>
  </si>
  <si>
    <t>"konstrukce ramp a schodišť" (6,25*16,2*(1,65-1,0))</t>
  </si>
  <si>
    <t>162201102</t>
  </si>
  <si>
    <t>Vodorovné přemístění do 50 m výkopku/sypaniny z horniny tř. 1 až 4</t>
  </si>
  <si>
    <t>1324392836</t>
  </si>
  <si>
    <t>Poznámka k položce:
-pro zpětné zásypy _ tam a zpět</t>
  </si>
  <si>
    <t>33,413*2 'Přepočtené koeficientem množství</t>
  </si>
  <si>
    <t>162201211</t>
  </si>
  <si>
    <t>Vodorovné přemístění výkopku z horniny tř. 1 až 4 stavebním kolečkem do 10 m</t>
  </si>
  <si>
    <t>1381393134</t>
  </si>
  <si>
    <t>162201219</t>
  </si>
  <si>
    <t>Příplatek k vodorovnému přemístění výkopku z horniny tř. 1 až 4 stavebním kolečkem ZKD 10 m</t>
  </si>
  <si>
    <t>149130321</t>
  </si>
  <si>
    <t>59,95*2 'Přepočtené koeficientem množství</t>
  </si>
  <si>
    <t>162701105</t>
  </si>
  <si>
    <t>Vodorovné přemístění do 10000 m výkopku/sypaniny z horniny tř. 1 až 4</t>
  </si>
  <si>
    <t>-144679854</t>
  </si>
  <si>
    <t>"podlahové skladby_BP_1.NP" (119,9*0,5)</t>
  </si>
  <si>
    <t>"konstrukce ramp a schodišť" 0,8*(6,25*16,2*1,65)</t>
  </si>
  <si>
    <t>171201201</t>
  </si>
  <si>
    <t>Uložení sypaniny na skládky</t>
  </si>
  <si>
    <t>843251746</t>
  </si>
  <si>
    <t>171201211.1</t>
  </si>
  <si>
    <t>Poplatek za uložení stavebního odpadu - navážek, zeminy a kameniva na skládce</t>
  </si>
  <si>
    <t>92246826</t>
  </si>
  <si>
    <t>251,024*1,8 'Přepočtené koeficientem množství</t>
  </si>
  <si>
    <t>174101101</t>
  </si>
  <si>
    <t>Zásyp jam, šachet rýh nebo kolem objektů sypaninou se zhutněním</t>
  </si>
  <si>
    <t>-1798723594</t>
  </si>
  <si>
    <t>(167,063+57,424+59,95)-251,024</t>
  </si>
  <si>
    <t>-1693102191</t>
  </si>
  <si>
    <t>"konstrukce ramp a schodišť" (64,95+32,55+3,85)</t>
  </si>
  <si>
    <t>58343959</t>
  </si>
  <si>
    <t>externí zásypový, nenamrzavý, zhutnitelný drcený materiál frakce do 32/63</t>
  </si>
  <si>
    <t>1303567208</t>
  </si>
  <si>
    <t>101,35*1,8 'Přepočtené koeficientem množství</t>
  </si>
  <si>
    <t>181951102.1</t>
  </si>
  <si>
    <t>Úprava pláně v hornině tř. 1 až 4 se zhutněním_za pomocí vibračního pěchu</t>
  </si>
  <si>
    <t>-1394127860</t>
  </si>
  <si>
    <t>"konstrukce ramp a schodišť" (101,25)</t>
  </si>
  <si>
    <t>460120019</t>
  </si>
  <si>
    <t>Naložení výkopku strojně z hornin třídy 1až4</t>
  </si>
  <si>
    <t>2020404244</t>
  </si>
  <si>
    <t>Zakládání</t>
  </si>
  <si>
    <t>213311141</t>
  </si>
  <si>
    <t>Polštáře zhutněné pod základy ze štěrkopísku tříděného</t>
  </si>
  <si>
    <t>-1810715684</t>
  </si>
  <si>
    <t>"konstrukce ramp a schodišť" (0,6*0,15*49,05)</t>
  </si>
  <si>
    <t>273321411</t>
  </si>
  <si>
    <t>Základové desky ze ŽB tř. C 20/25 XC2</t>
  </si>
  <si>
    <t>-730558179</t>
  </si>
  <si>
    <t>"konstrukce ramp a schodišť" (0,2*5,13*14,2)</t>
  </si>
  <si>
    <t>273351121</t>
  </si>
  <si>
    <t>Zřízení bednění základových desek</t>
  </si>
  <si>
    <t>-1974908440</t>
  </si>
  <si>
    <t>273351122</t>
  </si>
  <si>
    <t>Odstranění bednění základových desek</t>
  </si>
  <si>
    <t>970175031</t>
  </si>
  <si>
    <t>273362021</t>
  </si>
  <si>
    <t>Výztuž základových desek svařovanými sítěmi Kari</t>
  </si>
  <si>
    <t>-257209145</t>
  </si>
  <si>
    <t>"konstrukce ramp a schodišť" (5,13*14,2)*2*(5,4*1,2)/1000</t>
  </si>
  <si>
    <t>274321411</t>
  </si>
  <si>
    <t>Základové pasy ze ŽB tř. C 20/25 XC2</t>
  </si>
  <si>
    <t>-1562097920</t>
  </si>
  <si>
    <t>"konstrukce ramp a schodišť" (0,3*1,5*49,05)</t>
  </si>
  <si>
    <t>274351121</t>
  </si>
  <si>
    <t>Zřízení bednění základových pasů rovného</t>
  </si>
  <si>
    <t>485514482</t>
  </si>
  <si>
    <t>"konstrukce ramp a schodišť" 1,1*(2*1,5*49,05)</t>
  </si>
  <si>
    <t>274351122</t>
  </si>
  <si>
    <t>Odstranění bednění základových pasů rovného</t>
  </si>
  <si>
    <t>-911808130</t>
  </si>
  <si>
    <t>274362021</t>
  </si>
  <si>
    <t>Výztuž základových pásů svařovanými sítěmi Kari</t>
  </si>
  <si>
    <t>1998779611</t>
  </si>
  <si>
    <t>"konstrukce ramp a schodišť" ((0,3+1,5)*2*49,05)*(5,4*1,2)/1000</t>
  </si>
  <si>
    <t>Svislé a kompletní konstrukce</t>
  </si>
  <si>
    <t>311231117</t>
  </si>
  <si>
    <t>Zdivo nosné a zazdívky z cihel dl 290 mm P7 až 15 na SMS 10 MPa</t>
  </si>
  <si>
    <t>-1135055088</t>
  </si>
  <si>
    <t>"zdivo a zazdívky _ 1.NP-4.NP"</t>
  </si>
  <si>
    <t>1,5*(1,25+1,0+4,5+1,0+3,0+1,0)</t>
  </si>
  <si>
    <t>"zdivo ostatní a uvolněné_bude upřesněno pi realizaci stavby" 0,15*58,176</t>
  </si>
  <si>
    <t>311235111</t>
  </si>
  <si>
    <t>Zdivo jednovrstvé z cihel broušených přes P10 do P15 na tenkovrstvou maltu tl 175 mm</t>
  </si>
  <si>
    <t>-654211652</t>
  </si>
  <si>
    <t>"zdivo a zazdívky _ 1.NP-4.NP_vnitřní konstrukce"</t>
  </si>
  <si>
    <t>3,25*(5,2)</t>
  </si>
  <si>
    <t>311235161</t>
  </si>
  <si>
    <t>Zdivo jednovrstvé z cihel broušených přes P10 do P15 na tenkovrstvou maltu tl 300 mm</t>
  </si>
  <si>
    <t>-1284590844</t>
  </si>
  <si>
    <t>3,61*(2,1)</t>
  </si>
  <si>
    <t>3,25*(13,1)</t>
  </si>
  <si>
    <t>311235181</t>
  </si>
  <si>
    <t>Zdivo jednovrstvé z cihel broušených do P10 na tenkovrstvou maltu tl 380 mm</t>
  </si>
  <si>
    <t>850230779</t>
  </si>
  <si>
    <t>"zdivo a zazdívky _ 1.NP-4.NP_obvodové konstrukce"</t>
  </si>
  <si>
    <t>3,26*(22,26)</t>
  </si>
  <si>
    <t>3,1*(22,26)</t>
  </si>
  <si>
    <t>(0,9*(22,26))+(3,25*52,9)</t>
  </si>
  <si>
    <t>311235221</t>
  </si>
  <si>
    <t>Zdivo jednovrstvé z cihel broušených přes P10 do P15 na tenkovrstvou maltu tl 440 mm</t>
  </si>
  <si>
    <t>317812297</t>
  </si>
  <si>
    <t>3,65*(12,56)</t>
  </si>
  <si>
    <t>317944323</t>
  </si>
  <si>
    <t>Válcované nosníky č.14 až 22 dodatečně osazované do připravených otvorů</t>
  </si>
  <si>
    <t>-914807255</t>
  </si>
  <si>
    <t>"BP_1.PP-4.NP" 1,25*(620,91+1451,76+637,49+317,47)/1000</t>
  </si>
  <si>
    <t>319201321</t>
  </si>
  <si>
    <t>Vyrovnání nerovného povrchu zdiva tl do 30 mm maltou</t>
  </si>
  <si>
    <t>1461464496</t>
  </si>
  <si>
    <t>"rozsah v.č. D.1.1b BP-01-08, NS-09-18, TZ _ výměna výplní otvorů" (334,0*0,45)</t>
  </si>
  <si>
    <t>1862939654</t>
  </si>
  <si>
    <t>"předpoklad_bude upřesněno při realizaci stavby_stávající svislé povrchy" 2078,886*0,5*0,6</t>
  </si>
  <si>
    <t>319202321</t>
  </si>
  <si>
    <t>Vyrovnání nerovného povrchu zdiva tl do 80 mm přizděním</t>
  </si>
  <si>
    <t>1044341620</t>
  </si>
  <si>
    <t>"předpoklad_bude upřesněno při realizaci stavby_stávající svislé povrchy" 2078,886*0,5*0,4</t>
  </si>
  <si>
    <t>342244211</t>
  </si>
  <si>
    <t>Příčka z cihel broušených na tenkovrstvou maltu tloušťky 115 mm</t>
  </si>
  <si>
    <t>-4608093</t>
  </si>
  <si>
    <t>3,61*(1,6)</t>
  </si>
  <si>
    <t>3,26*(20,48)</t>
  </si>
  <si>
    <t>342244221</t>
  </si>
  <si>
    <t>Příčka z cihel broušených na tenkovrstvou maltu tloušťky 140 mm</t>
  </si>
  <si>
    <t>87220339</t>
  </si>
  <si>
    <t>3,61*(14,33)</t>
  </si>
  <si>
    <t>3,26*(6,22)</t>
  </si>
  <si>
    <t>342291121</t>
  </si>
  <si>
    <t>Ukotvení příček a zdiva k cihelným konstrukcím plochými kotvami</t>
  </si>
  <si>
    <t>2029833861</t>
  </si>
  <si>
    <t>346244381</t>
  </si>
  <si>
    <t xml:space="preserve">Plentování v do 200 mm válcovaných nosníků </t>
  </si>
  <si>
    <t>-1265984876</t>
  </si>
  <si>
    <t>Vodorovné konstrukce</t>
  </si>
  <si>
    <t>411321414</t>
  </si>
  <si>
    <t>Stropy deskové ze ŽB tř. C 25/30</t>
  </si>
  <si>
    <t>-62114089</t>
  </si>
  <si>
    <t>"podlahové skladby_NS_S10" (7,6*7,65*0,2)</t>
  </si>
  <si>
    <t>411362021</t>
  </si>
  <si>
    <t>Výztuž stropů svařovanými sítěmi Kari</t>
  </si>
  <si>
    <t>784082806</t>
  </si>
  <si>
    <t>"podlahové skladby_NS_S10" (7,6*7,65*2*(4,5*1,25))/1000</t>
  </si>
  <si>
    <t>430321515</t>
  </si>
  <si>
    <t>Schodišťová konstrukce a rampa ze ŽB tř. C 20/25</t>
  </si>
  <si>
    <t>485993323</t>
  </si>
  <si>
    <t>"konstrukce ramp a schodišť" (13,35)+(2,75)</t>
  </si>
  <si>
    <t>430361821</t>
  </si>
  <si>
    <t>Výztuž schodišťové konstrukce a rampy betonářskou ocelí 10 505</t>
  </si>
  <si>
    <t>-1483958795</t>
  </si>
  <si>
    <t>(bude upřesněno v dílenské dokumentaci a odsouhlaseno při realizaci stavby)</t>
  </si>
  <si>
    <t>"konstrukce ramp a schodišť" (16,1)*100,0/1000</t>
  </si>
  <si>
    <t>434351141</t>
  </si>
  <si>
    <t>Zřízení bednění stupňů a schodišť</t>
  </si>
  <si>
    <t>106384277</t>
  </si>
  <si>
    <t>"konstrukce ramp a schodišť" 1,25*(11,0+25,25+7,55)</t>
  </si>
  <si>
    <t>434351142</t>
  </si>
  <si>
    <t>Odstranění bednění stupňů a schodišť</t>
  </si>
  <si>
    <t>911776828</t>
  </si>
  <si>
    <t>611131100</t>
  </si>
  <si>
    <t>Vápenný postřik vnitřních stropů nanášený ručně</t>
  </si>
  <si>
    <t>-268255789</t>
  </si>
  <si>
    <t>"podhledové skladby_NS_1.PP" 106,6</t>
  </si>
  <si>
    <t>"podhledové skladby_NS_1.NP-3.NP" (20,4+11,3+11,3)</t>
  </si>
  <si>
    <t>611311141</t>
  </si>
  <si>
    <t>Vápenná omítka štuková dvouvrstvá vnitřních stropů rovných nanášená ručně</t>
  </si>
  <si>
    <t>-188134619</t>
  </si>
  <si>
    <t>611311191</t>
  </si>
  <si>
    <t>Příplatek k vápenné omítce vnitřních stropů za každých dalších 5 mm tloušťky ručně</t>
  </si>
  <si>
    <t>-1697935963</t>
  </si>
  <si>
    <t>106,6*2 'Přepočtené koeficientem množství</t>
  </si>
  <si>
    <t>611341121</t>
  </si>
  <si>
    <t>Sádrová nebo vápenosádrová omítka hladká jednovrstvá vnitřních stropů rovných nanášená ručně</t>
  </si>
  <si>
    <t>2115249723</t>
  </si>
  <si>
    <t>611341191</t>
  </si>
  <si>
    <t>Příplatek k sádrové omítce vnitřních stropů za každých dalších 5 mm tloušťky ručně</t>
  </si>
  <si>
    <t>2130987998</t>
  </si>
  <si>
    <t>43*2 'Přepočtené koeficientem množství</t>
  </si>
  <si>
    <t>612131100</t>
  </si>
  <si>
    <t>Vápenný postřik vnitřních stěn nanášený ručně</t>
  </si>
  <si>
    <t>-985461883</t>
  </si>
  <si>
    <t>"povrchy svislých konstrukcí_NS_1.PP_viz otlučení omítek" 353,82</t>
  </si>
  <si>
    <t xml:space="preserve">"povrchy svislých konstrukcí_NS_1.NP-4.NP_viz otlučení omítek+nové zdivo" </t>
  </si>
  <si>
    <t>(1720,066)+((2*50,156)+(2*16,9)+(2*72,008)+(2*72,541)+(1*333,533)+(1*45,844))</t>
  </si>
  <si>
    <t>612131121</t>
  </si>
  <si>
    <t>Penetrační disperzní nátěr vnitřních stěn nanášený ručně</t>
  </si>
  <si>
    <t>186602533</t>
  </si>
  <si>
    <t>612135101</t>
  </si>
  <si>
    <t>Hrubá výplň rýh ve stěnách maltou jakékoli šířky rýhy</t>
  </si>
  <si>
    <t>2078814774</t>
  </si>
  <si>
    <t>612142001</t>
  </si>
  <si>
    <t>Potažení vnitřních stěn sklovláknitým pletivem vtlačeným do tenkovrstvé hmoty</t>
  </si>
  <si>
    <t>-1384186664</t>
  </si>
  <si>
    <t>"rozsah v.č. D.1.1b BP-01-08, NS-09-18, TZ _ výměna výplní otvorů" (454,3*0,45)</t>
  </si>
  <si>
    <t>-889668288</t>
  </si>
  <si>
    <t>308,09*1,25 'Přepočtené koeficientem množství</t>
  </si>
  <si>
    <t>612232051</t>
  </si>
  <si>
    <t>Montáž zateplení vnitřního ostění, nadpraží hl do 400 mm polystyrenovými deskami tl do 40 mm</t>
  </si>
  <si>
    <t>638574171</t>
  </si>
  <si>
    <t>"rozsah v.č. D.1.1b BP-01-08, NS-09-18, TZ _ výměna výplní otvorů" (454,3)</t>
  </si>
  <si>
    <t>28375943</t>
  </si>
  <si>
    <t>deska EPS 100 fasádní tl 30mm</t>
  </si>
  <si>
    <t>-1649547358</t>
  </si>
  <si>
    <t>454,3*0,4725 'Přepočtené koeficientem množství</t>
  </si>
  <si>
    <t>612311141</t>
  </si>
  <si>
    <t>Vápenná omítka štuková dvouvrstvá vnitřních stěn nanášená ručně</t>
  </si>
  <si>
    <t>1903651761</t>
  </si>
  <si>
    <t>612311191</t>
  </si>
  <si>
    <t>Příplatek k vápenné omítce vnitřních stěn za každých dalších 5 mm tloušťky ručně</t>
  </si>
  <si>
    <t>-1720437282</t>
  </si>
  <si>
    <t>353,82*2 'Přepočtené koeficientem množství</t>
  </si>
  <si>
    <t>612315302</t>
  </si>
  <si>
    <t>Vápenná štuková omítka ostění nebo nadpraží</t>
  </si>
  <si>
    <t>-386689804</t>
  </si>
  <si>
    <t>612341121</t>
  </si>
  <si>
    <t>Sádrová nebo vápenosádrová omítka hladká jednovrstvá vnitřních stěn nanášená ručně</t>
  </si>
  <si>
    <t>-1841965230</t>
  </si>
  <si>
    <t>612341191</t>
  </si>
  <si>
    <t>Příplatek k sádrové omítce vnitřních stěn za každých dalších 5 mm tloušťky ručně</t>
  </si>
  <si>
    <t>353752996</t>
  </si>
  <si>
    <t>2522,653*2 'Přepočtené koeficientem množství</t>
  </si>
  <si>
    <t>6121430R0</t>
  </si>
  <si>
    <t>Příplatek za dodávku a osazení veškerých omítkových lišt, rohovníků a profilů vnitřních omítek stěn - viz specifikace systému a TP výrobce, TZ</t>
  </si>
  <si>
    <t>-627363960</t>
  </si>
  <si>
    <t>"kompletní provedení dle specifikace PD a TZ vč. přímo souvisejících prací a dodávek"</t>
  </si>
  <si>
    <t>"množství/rozsah vztažen na celkové štukové plochy" 106,6+43,0+353,82+204,435+2522,653</t>
  </si>
  <si>
    <t>615142012</t>
  </si>
  <si>
    <t>Potažení vnitřních nosníků a překladů rabicovým pletivem</t>
  </si>
  <si>
    <t>227516503</t>
  </si>
  <si>
    <t>-1099949570</t>
  </si>
  <si>
    <t>"rozsah_SO 01_D.1.1-BP_v.č.01-08, NS_v.č.09-18, TZ" 311,606</t>
  </si>
  <si>
    <t>622143004</t>
  </si>
  <si>
    <t>Montáž omítkových samolepících začišťovacích profilů pro spojení s okenním rámem</t>
  </si>
  <si>
    <t>-213770490</t>
  </si>
  <si>
    <t xml:space="preserve">"rozsah v.č. D.1.1b BP-01-08, NS-09-18, TZ _ výměna výplní otvorů" </t>
  </si>
  <si>
    <t>"vnitřní" (366,1)</t>
  </si>
  <si>
    <t>59051476</t>
  </si>
  <si>
    <t>profil okenní začišťovací 2,4 m_APU</t>
  </si>
  <si>
    <t>-89116582</t>
  </si>
  <si>
    <t>366,1*1,1 'Přepočtené koeficientem množství</t>
  </si>
  <si>
    <t>-380842655</t>
  </si>
  <si>
    <t>"zateplení vnějších parapetů" 29,55</t>
  </si>
  <si>
    <t>-2075495570</t>
  </si>
  <si>
    <t>29,55*0,22 'Přepočtené koeficientem množství</t>
  </si>
  <si>
    <t>1400448784</t>
  </si>
  <si>
    <t>(154,6375+212,148)-55,18</t>
  </si>
  <si>
    <t>-1245354107</t>
  </si>
  <si>
    <t>311,606*1,1 'Přepočtené koeficientem množství</t>
  </si>
  <si>
    <t>603430519</t>
  </si>
  <si>
    <t>-234724361</t>
  </si>
  <si>
    <t>154,94*0,22 'Přepočtené koeficientem množství</t>
  </si>
  <si>
    <t>40679701</t>
  </si>
  <si>
    <t>"pohledové stěnové fasádní skladby_NS" 311,606</t>
  </si>
  <si>
    <t>-708956520</t>
  </si>
  <si>
    <t>(311,606+34,087)</t>
  </si>
  <si>
    <t>-562515783</t>
  </si>
  <si>
    <t>-2116282936</t>
  </si>
  <si>
    <t>311,606*2 'Přepočtené koeficientem množství</t>
  </si>
  <si>
    <t>-777382320</t>
  </si>
  <si>
    <t>"pohledové stěnové fasádní skladby_NS" 311,606+34,087</t>
  </si>
  <si>
    <t>-630784663</t>
  </si>
  <si>
    <t>"rozsah_SO 01_D.1.1-BP_v.č.01-08, NS_v.č.09-18, TZ" 311,606+34,087</t>
  </si>
  <si>
    <t>1205936962</t>
  </si>
  <si>
    <t>1331517370</t>
  </si>
  <si>
    <t>-957743535</t>
  </si>
  <si>
    <t>631311115</t>
  </si>
  <si>
    <t>Mazanina tl do 80 mm z betonu prostého bez zvýšených nároků na prostředí tř. C 20/25</t>
  </si>
  <si>
    <t>439561705</t>
  </si>
  <si>
    <t>"podlahové skladby_NS_S05" 127,0 *0,06</t>
  </si>
  <si>
    <t>"podlahové skladby_NS_S09" 119,5*0,06</t>
  </si>
  <si>
    <t>"podlahové skladby_NS_S06" 252,2*0,06</t>
  </si>
  <si>
    <t>"podlahové skladby_NS_S07" 254,2*0,06</t>
  </si>
  <si>
    <t>"podlahové skladby_NS_S08" 253,1*0,06</t>
  </si>
  <si>
    <t>631311125</t>
  </si>
  <si>
    <t>Mazanina tl do 120 mm z betonu prostého bez zvýšených nároků na prostředí tř. C 20/25</t>
  </si>
  <si>
    <t>-284005237</t>
  </si>
  <si>
    <t>"podlahové skladby_NS_S09" 119,5*0,1</t>
  </si>
  <si>
    <t>631319171</t>
  </si>
  <si>
    <t>Příplatek k mazanině tl do 80 mm za stržení povrchu spodní vrstvy před vložením výztuže</t>
  </si>
  <si>
    <t>-866872517</t>
  </si>
  <si>
    <t>631319173</t>
  </si>
  <si>
    <t>Příplatek k mazanině tl do 120 mm za stržení povrchu spodní vrstvy před vložením výztuže</t>
  </si>
  <si>
    <t>669288371</t>
  </si>
  <si>
    <t>631362021</t>
  </si>
  <si>
    <t>Výztuž mazanin svařovanými sítěmi Kari</t>
  </si>
  <si>
    <t>-209425600</t>
  </si>
  <si>
    <t>(bude upřesněno v dílenské dokumentaci)</t>
  </si>
  <si>
    <t>"podlahové skladby_NS_S05" 127,0 *(5,0*1,2)/1000</t>
  </si>
  <si>
    <t>"podlahové skladby_NS_S09" 119,5 *(5,0*1,2)/1000*2</t>
  </si>
  <si>
    <t>"podlahové skladby_NS_S06" 252,2*(5,0*1,2)/1000</t>
  </si>
  <si>
    <t>"podlahové skladby_NS_S07" 254,2*(5,0*1,2)/1000</t>
  </si>
  <si>
    <t>"podlahové skladby_NS_S08" 253,1*(5,0*1,2)/1000</t>
  </si>
  <si>
    <t>632450123</t>
  </si>
  <si>
    <t>Vyrovnávací cementový potěr tl do 40 mm ze suchých směsí provedený v pásu</t>
  </si>
  <si>
    <t>-943877101</t>
  </si>
  <si>
    <t>"vyrovnání vnitřního podkladu parapetů" 88,2*0,4</t>
  </si>
  <si>
    <t>632451103</t>
  </si>
  <si>
    <t>Cementový samonivelační potěr ze suchých směsí tloušťky do 10 mm</t>
  </si>
  <si>
    <t>1031025203</t>
  </si>
  <si>
    <t>(vyrovnání / dorovnání podlah_bude odsouhlaseno při realizaci stavby)</t>
  </si>
  <si>
    <t>"podlahové skladby_NS_1.NP-4.NP" (246,5+252,2+254,2+253,1)*0,4</t>
  </si>
  <si>
    <t>632451111</t>
  </si>
  <si>
    <t>Cementový samonivelační potěr ze suchých směsí tloušťky do 30 mm</t>
  </si>
  <si>
    <t>400163861</t>
  </si>
  <si>
    <t>"podlahové skladby_NS_1.NP-4.NP" (246,5+252,2+254,2+253,1)*0,6</t>
  </si>
  <si>
    <t>635111242</t>
  </si>
  <si>
    <t>Násyp pod podlahy z hrubého materiálu 16-32 se zhutněním</t>
  </si>
  <si>
    <t>-1355942239</t>
  </si>
  <si>
    <t>"podlahové skladby_NS_S05" 127,0*0,07</t>
  </si>
  <si>
    <t>"podlahové skladby_NS_S09" 119,5*0,35</t>
  </si>
  <si>
    <t>635211121</t>
  </si>
  <si>
    <t xml:space="preserve">Násyp pod podlahy z lehčených materiálů s udusáním </t>
  </si>
  <si>
    <t>1210790702</t>
  </si>
  <si>
    <t>"podlahové skladby_NS_S06" 252,2*0,15</t>
  </si>
  <si>
    <t>"podlahové skladby_NS_S07" 254,2*0,1</t>
  </si>
  <si>
    <t>"podlahové skladby_NS_S08" 253,1*0,05</t>
  </si>
  <si>
    <t>"podlahové skladby_NS_S10" (6,45*7,7)*0,4</t>
  </si>
  <si>
    <t>636311113</t>
  </si>
  <si>
    <t>Kladení dlažby z betonových dlaždic 40x40cm na sucho na terče z umělé hmoty o výšce do 100 mm</t>
  </si>
  <si>
    <t>-117115484</t>
  </si>
  <si>
    <t>59245320</t>
  </si>
  <si>
    <t xml:space="preserve">dlažba plošná betonová 400x400x40mm </t>
  </si>
  <si>
    <t>-464346541</t>
  </si>
  <si>
    <t>59,8*1,1 'Přepočtené koeficientem množství</t>
  </si>
  <si>
    <t>935114R00</t>
  </si>
  <si>
    <t xml:space="preserve">D+M _ odvodňovací žlab </t>
  </si>
  <si>
    <t>-1113709802</t>
  </si>
  <si>
    <t>Poznámka k položce:
Kompletní systémové dodávky a provedení dle specifikace PD a TZ včetně všech přímo souvisejících prací, dodávek, doplňků a příslušenství
--------------------------------------------------------------------------------------------------------------------------------------------------------------------------</t>
  </si>
  <si>
    <t>"konstrukce ramp a schodišť" (10,75)</t>
  </si>
  <si>
    <t>-1676391144</t>
  </si>
  <si>
    <t>"Pohledové plochy" 154,6375+212,148</t>
  </si>
  <si>
    <t>"plochy ostatní a přesahy" (0,2*366,786)</t>
  </si>
  <si>
    <t>-1850025250</t>
  </si>
  <si>
    <t>440,143*90 'Přepočtené koeficientem množství</t>
  </si>
  <si>
    <t>288261094</t>
  </si>
  <si>
    <t>1607144444</t>
  </si>
  <si>
    <t>-496265746</t>
  </si>
  <si>
    <t>125,625*90 'Přepočtené koeficientem množství</t>
  </si>
  <si>
    <t>-2087793080</t>
  </si>
  <si>
    <t>540622725</t>
  </si>
  <si>
    <t>1131732364</t>
  </si>
  <si>
    <t>1853083621</t>
  </si>
  <si>
    <t>949101111</t>
  </si>
  <si>
    <t>Lešení pomocné pro objekty pozemních staveb s lešeňovou podlahou v do 1,9 m zatížení do 150 kg/m2</t>
  </si>
  <si>
    <t>1627625088</t>
  </si>
  <si>
    <t>"BP_1.PP-3.NP" 102,4+41,9+662,3</t>
  </si>
  <si>
    <t>"NS_1.PP-4.NP" (106,6+246,5+252,2+254,2+253,1)</t>
  </si>
  <si>
    <t>949311112</t>
  </si>
  <si>
    <t>Montáž lešení trubkového do šachet o půdorysné ploše do 6 m2 v do 20 m</t>
  </si>
  <si>
    <t>881040349</t>
  </si>
  <si>
    <t>949311211</t>
  </si>
  <si>
    <t>Příplatek k lešení trubkovému do šachet do 6 m2 v do 30 m za první a ZKD den použití</t>
  </si>
  <si>
    <t>46435753</t>
  </si>
  <si>
    <t>15,35*30 'Přepočtené koeficientem množství</t>
  </si>
  <si>
    <t>949311812</t>
  </si>
  <si>
    <t>Demontáž lešení trubkového do šachet o půdorysné ploše do 6 m2 v do 20 m</t>
  </si>
  <si>
    <t>602654305</t>
  </si>
  <si>
    <t>952901111</t>
  </si>
  <si>
    <t>Vyčištění budov bytové a občanské výstavby při výšce podlaží do 4 m</t>
  </si>
  <si>
    <t>1115362374</t>
  </si>
  <si>
    <t>961055111</t>
  </si>
  <si>
    <t>Bourání základů ze ŽB</t>
  </si>
  <si>
    <t>-2027518589</t>
  </si>
  <si>
    <t>"základové konstrukce venkovních ramp a schodišť" (29,3+13,6)</t>
  </si>
  <si>
    <t>"skryté konstrukce_bude odsouhlaseno při realizaci stavby" 0,2*(42,9)</t>
  </si>
  <si>
    <t>110</t>
  </si>
  <si>
    <t>962031132</t>
  </si>
  <si>
    <t>Bourání příček z cihel pálených na MVC tl do 100 mm</t>
  </si>
  <si>
    <t>1921378585</t>
  </si>
  <si>
    <t xml:space="preserve">"BP_1.PP-4.NP" </t>
  </si>
  <si>
    <t>(3,61*5,67)+(3,26*1,8)+(3,1*(2,2+9,1))</t>
  </si>
  <si>
    <t>111</t>
  </si>
  <si>
    <t>962031133</t>
  </si>
  <si>
    <t>Bourání příček z cihel pálených na MVC tl do 150 mm</t>
  </si>
  <si>
    <t>2097278960</t>
  </si>
  <si>
    <t>"BP_1.PP-4.NP" (3,61*4,03)</t>
  </si>
  <si>
    <t>112</t>
  </si>
  <si>
    <t>962032231</t>
  </si>
  <si>
    <t>Bourání zdiva z cihel pálených nebo vápenopískových na MV nebo MVC přes 1 m3</t>
  </si>
  <si>
    <t>2073967252</t>
  </si>
  <si>
    <t>(5,44*2,45*0,5)+(69,28*0,4*0,5)</t>
  </si>
  <si>
    <t>(3,26*3,61*0,45)+(4,95*3,61*0,35)</t>
  </si>
  <si>
    <t>(5,9*3,26*0,45)+(1,2*3,26*0,35)</t>
  </si>
  <si>
    <t>(6,96*3,1*0,45)+(1,2*3,1*0,35)+(3,7*3,25*0,3)+(0,9*3,25*0,5)</t>
  </si>
  <si>
    <t>113</t>
  </si>
  <si>
    <t>962032631</t>
  </si>
  <si>
    <t>Bourání zdiva komínového z cihel na MV nebo MVC</t>
  </si>
  <si>
    <t>-1286620445</t>
  </si>
  <si>
    <t xml:space="preserve">"BP_4.NP" (1,05*0,45*2*5,95) </t>
  </si>
  <si>
    <t>114</t>
  </si>
  <si>
    <t>962052211</t>
  </si>
  <si>
    <t>Bourání konstrukcí nadzákladových ze ŽB přes 1 m3</t>
  </si>
  <si>
    <t>-368020897</t>
  </si>
  <si>
    <t>"základové konstrukce venkovních ramp a schodišť" (16,15+7,5)</t>
  </si>
  <si>
    <t>"ostatní konstrukce_bude odsouhlaseno při realizaci stavby" 0,2*(23,65)</t>
  </si>
  <si>
    <t>115</t>
  </si>
  <si>
    <t>963051113</t>
  </si>
  <si>
    <t>Bourání ŽB stropů deskových tl přes 80 mm</t>
  </si>
  <si>
    <t>1182706436</t>
  </si>
  <si>
    <t>116</t>
  </si>
  <si>
    <t>965042141</t>
  </si>
  <si>
    <t>Bourání podkladů pod dlažby nebo mazanin betonových tl do 100 mm pl přes 4 m2</t>
  </si>
  <si>
    <t>-698025082</t>
  </si>
  <si>
    <t>"1.NP" 246,9*0,05</t>
  </si>
  <si>
    <t>"2.NP" 208,7*0,05</t>
  </si>
  <si>
    <t>"4.NP" 206,7*0,06</t>
  </si>
  <si>
    <t>"střešní skladby_BP_plochá střecha" (7,34*7,7)*0,05</t>
  </si>
  <si>
    <t>117</t>
  </si>
  <si>
    <t>965042241</t>
  </si>
  <si>
    <t>Bourání podkladů pod dlažby nebo mazanin betonových tl přes 100 mm pl pře 4 m2</t>
  </si>
  <si>
    <t>520009014</t>
  </si>
  <si>
    <t>"1.NP" 119,9*0,15</t>
  </si>
  <si>
    <t>118</t>
  </si>
  <si>
    <t>965043341</t>
  </si>
  <si>
    <t>Bourání podkladů pod dlažby betonových s potěrem nebo teracem tl do 100 mm pl přes 4 m2</t>
  </si>
  <si>
    <t>-2088949326</t>
  </si>
  <si>
    <t>"3.NP" 206,7*(0,055+0,02)</t>
  </si>
  <si>
    <t>119</t>
  </si>
  <si>
    <t>965045113</t>
  </si>
  <si>
    <t>Bourání potěrů cementových nebo pískocementových tl do 50 mm pl přes 4 m2</t>
  </si>
  <si>
    <t>-1666420189</t>
  </si>
  <si>
    <t xml:space="preserve">"podlahové nášlapné vrstvy_BP" </t>
  </si>
  <si>
    <t>"1.NP" 11,8</t>
  </si>
  <si>
    <t>120</t>
  </si>
  <si>
    <t>965049111</t>
  </si>
  <si>
    <t>Příplatek k bourání betonových mazanin za bourání mazanin se svařovanou sítí tl do 100 mm</t>
  </si>
  <si>
    <t>1198926565</t>
  </si>
  <si>
    <t>121</t>
  </si>
  <si>
    <t>-10525106</t>
  </si>
  <si>
    <t>122</t>
  </si>
  <si>
    <t>965049112</t>
  </si>
  <si>
    <t>Příplatek k bourání betonových mazanin za bourání mazanin se svařovanou sítí tl přes 100 mm</t>
  </si>
  <si>
    <t>958963470</t>
  </si>
  <si>
    <t>123</t>
  </si>
  <si>
    <t>965081213</t>
  </si>
  <si>
    <t>Bourání podlah z dlaždic keramických nebo xylolitových tl do 10 mm plochy přes 1 m2</t>
  </si>
  <si>
    <t>1860471346</t>
  </si>
  <si>
    <t>Poznámka k položce:
V jednotkové ceně zahrnuty náklady na bourání souvisejících obvodových soklů v = do 150 mm.</t>
  </si>
  <si>
    <t xml:space="preserve">"podlahové nášlapné vstvy_BP" </t>
  </si>
  <si>
    <t>"1.NP" 87,6</t>
  </si>
  <si>
    <t>"2.NP" 41,4</t>
  </si>
  <si>
    <t>"3.NP" 24,5</t>
  </si>
  <si>
    <t>124</t>
  </si>
  <si>
    <t>965081333</t>
  </si>
  <si>
    <t>Bourání podlah z dlaždic betonových, teracových tl do 30 mm plochy přes 1 m2</t>
  </si>
  <si>
    <t>791715643</t>
  </si>
  <si>
    <t>"1.NP" 11,9</t>
  </si>
  <si>
    <t>"2.NP" 11,3</t>
  </si>
  <si>
    <t>"3.NP" 11,3</t>
  </si>
  <si>
    <t>125</t>
  </si>
  <si>
    <t>965082923</t>
  </si>
  <si>
    <t>Odstranění násypů pod podlahami tl do 100 mm pl přes 2 m2</t>
  </si>
  <si>
    <t>-456825122</t>
  </si>
  <si>
    <t>"1.NP" 246,9*0,1</t>
  </si>
  <si>
    <t>"3.NP" 206,7*0,1</t>
  </si>
  <si>
    <t>"4.NP" 206,7*0,1</t>
  </si>
  <si>
    <t>126</t>
  </si>
  <si>
    <t>965082933</t>
  </si>
  <si>
    <t>Odstranění násypů pod podlahami tl do 200 mm pl přes 2 m2</t>
  </si>
  <si>
    <t>-1554189909</t>
  </si>
  <si>
    <t>"2.NP" 208,7*0,15</t>
  </si>
  <si>
    <t>127</t>
  </si>
  <si>
    <t>965082941</t>
  </si>
  <si>
    <t>Odstranění násypů pod podlahami tl přes 200 mm</t>
  </si>
  <si>
    <t>548468533</t>
  </si>
  <si>
    <t>"střešní skladby_BP_plochá střecha" (7,34*7,7)*0,25</t>
  </si>
  <si>
    <t>128</t>
  </si>
  <si>
    <t>966080103</t>
  </si>
  <si>
    <t>Bourání kontaktního zateplení z desek tloušťky do 120 mm</t>
  </si>
  <si>
    <t>1222445630</t>
  </si>
  <si>
    <t>"pohledové stěnové skladby_BP" (707,8)</t>
  </si>
  <si>
    <t>129</t>
  </si>
  <si>
    <t>967031132</t>
  </si>
  <si>
    <t>Přisekání rovných ostění v cihelném zdivu na MV nebo MVC</t>
  </si>
  <si>
    <t>579284039</t>
  </si>
  <si>
    <t>130</t>
  </si>
  <si>
    <t>967031732</t>
  </si>
  <si>
    <t xml:space="preserve">Přisekání plošné zdiva z cihel pálených na MV nebo MVC </t>
  </si>
  <si>
    <t>-811549784</t>
  </si>
  <si>
    <t>"předpoklad_bude upřesněno při realizaci stavby_stávající svislé povrchy" 2078,886*0,5</t>
  </si>
  <si>
    <t>131</t>
  </si>
  <si>
    <t>968062R00</t>
  </si>
  <si>
    <t>Vybourání výplní otvorů bez materiálového a plošného rozlišení</t>
  </si>
  <si>
    <t>-285851161</t>
  </si>
  <si>
    <t>Poznámka k položce:
Specifikace / rozsah:
-vyvěšení křídel (v případě otevíravých výplní)
-vybourání rámu (bez rozlišení systému otevírání)
--------------------------------------------------------
-vybourání pevných (neotevíravých) výplní bez rozlišení 
--------------------------------------------------------
-demontáže a odstranění přímo souvisejících příslušenství a doplňků
---------------------------------------------------------
-veškeré demontážní práce a přesuny jesou zahrnuty v jednotkové ceně</t>
  </si>
  <si>
    <t>"rozsah v.č. D.1.1b BP-01-08, NS-09-18, TZ _ výměna výplní otvorů" 130,31</t>
  </si>
  <si>
    <t>132</t>
  </si>
  <si>
    <t>968072455</t>
  </si>
  <si>
    <t xml:space="preserve">Vybourání dveřních zárubní včetně vyvěšení křídel </t>
  </si>
  <si>
    <t>242124685</t>
  </si>
  <si>
    <t>"BP_1.PP-4.NP" (2,0*(4+15+7+9+2+8+4+2))</t>
  </si>
  <si>
    <t>133</t>
  </si>
  <si>
    <t>971033591</t>
  </si>
  <si>
    <t xml:space="preserve">Vybourání otvorů a kapes ve zdivu cihelném na MVC nebo MV </t>
  </si>
  <si>
    <t>-807011970</t>
  </si>
  <si>
    <t>134</t>
  </si>
  <si>
    <t>978011191</t>
  </si>
  <si>
    <t>Otlučení (osekání) vnitřní vápenné nebo vápenocementové omítky stropů v rozsahu do 100 %</t>
  </si>
  <si>
    <t>1031588588</t>
  </si>
  <si>
    <t>"podhledové skladby_BP_1.PP" 102,4</t>
  </si>
  <si>
    <t>135</t>
  </si>
  <si>
    <t>978012191</t>
  </si>
  <si>
    <t>Otlučení (osekání) vnitřní vápenné nebo vápenocementové omítky stropů s pletivem v rozsahu do 100 %</t>
  </si>
  <si>
    <t>-982730141</t>
  </si>
  <si>
    <t>"podhledové skladby_BP_1.NP-3.NP" (246,9+208,7+206,7)</t>
  </si>
  <si>
    <t>136</t>
  </si>
  <si>
    <t>978013191</t>
  </si>
  <si>
    <t>Otlučení (osekání) vnitřní vápenné nebo vápenocementové omítky stěn v rozsahu do 100 %</t>
  </si>
  <si>
    <t>252950633</t>
  </si>
  <si>
    <t>137</t>
  </si>
  <si>
    <t>-1937333167</t>
  </si>
  <si>
    <t xml:space="preserve">"BP_1.PP-4.NP_stávající svislé povrchy" </t>
  </si>
  <si>
    <t>2,2*(163,1)</t>
  </si>
  <si>
    <t>3,61*(204,04)</t>
  </si>
  <si>
    <t>3,26*(156,4)</t>
  </si>
  <si>
    <t>3,1*(152,78)</t>
  </si>
  <si>
    <t>138</t>
  </si>
  <si>
    <t>978015391</t>
  </si>
  <si>
    <t>Otlučení (osekání) vnější vápenné nebo vápenocementové omítky stupně členitosti 1 a 2 do 100%</t>
  </si>
  <si>
    <t>936725708</t>
  </si>
  <si>
    <t>139</t>
  </si>
  <si>
    <t>978059541</t>
  </si>
  <si>
    <t>Odsekání a odebrání obkladů stěn z vnitřních obkládaček plochy přes 1 m2</t>
  </si>
  <si>
    <t>-1364182229</t>
  </si>
  <si>
    <t>2,1*(58,42+30,48+30,48)</t>
  </si>
  <si>
    <t>0,6*(2,85+2,85)</t>
  </si>
  <si>
    <t>140</t>
  </si>
  <si>
    <t>978059641</t>
  </si>
  <si>
    <t>Odsekání a odebrání obkladů stěn z vnějších obkládaček plochy přes 1 m2</t>
  </si>
  <si>
    <t>416753579</t>
  </si>
  <si>
    <t xml:space="preserve">"pohledové stěnové fasádní skladby_BP" </t>
  </si>
  <si>
    <t>"sokl_dvůr" 1,35*23,53</t>
  </si>
  <si>
    <t>"sokl_ulice" 1,35*48,425</t>
  </si>
  <si>
    <t>141</t>
  </si>
  <si>
    <t>985112132</t>
  </si>
  <si>
    <t>Odsekání degradovaného betonu rubu kleneb a podlah tl do 30 mm</t>
  </si>
  <si>
    <t>989530997</t>
  </si>
  <si>
    <t>(bude upřesněno a odsouhlaseno při realizaci stavby)</t>
  </si>
  <si>
    <t>"podlahová skladba_1.PP" 102,4</t>
  </si>
  <si>
    <t>142</t>
  </si>
  <si>
    <t>985311313</t>
  </si>
  <si>
    <t>Reprofilace rubu kleneb a podlah cementovými sanačními maltami tl 30 mm</t>
  </si>
  <si>
    <t>359775534</t>
  </si>
  <si>
    <t>143</t>
  </si>
  <si>
    <t>985312114</t>
  </si>
  <si>
    <t>Stěrka k vyrovnání betonových ploch stěn tl 5 mm</t>
  </si>
  <si>
    <t>942219375</t>
  </si>
  <si>
    <t>"konstrukce ramp a schodišť" (51,3+23,8)</t>
  </si>
  <si>
    <t>144</t>
  </si>
  <si>
    <t>985312134</t>
  </si>
  <si>
    <t>Stěrka k vyrovnání betonových ploch rubu kleneb a podlah tl 5 mm</t>
  </si>
  <si>
    <t>-266005797</t>
  </si>
  <si>
    <t>"konstrukce ramp a schodišť" (49,9)</t>
  </si>
  <si>
    <t>145</t>
  </si>
  <si>
    <t>985323111</t>
  </si>
  <si>
    <t>Spojovací můstek reprofilovaného betonu na cementové bázi tl 1 mm</t>
  </si>
  <si>
    <t>-335621137</t>
  </si>
  <si>
    <t>"konstrukce ramp a schodišť" (51,3+23,8)+(49,9)</t>
  </si>
  <si>
    <t>146</t>
  </si>
  <si>
    <t>147</t>
  </si>
  <si>
    <t>148</t>
  </si>
  <si>
    <t>149</t>
  </si>
  <si>
    <t>1148,425*10 'Přepočtené koeficientem množství</t>
  </si>
  <si>
    <t>150</t>
  </si>
  <si>
    <t>151</t>
  </si>
  <si>
    <t>152</t>
  </si>
  <si>
    <t>711131811</t>
  </si>
  <si>
    <t>Odstranění izolace proti zemní vlhkosti vodorovné</t>
  </si>
  <si>
    <t>-1149755684</t>
  </si>
  <si>
    <t>"1.NP" 119,9*2</t>
  </si>
  <si>
    <t>"3.NP" 206,7</t>
  </si>
  <si>
    <t>153</t>
  </si>
  <si>
    <t>711493111</t>
  </si>
  <si>
    <t xml:space="preserve">Izolace proti vodě vodorovná těsnicí hmotou (exteriérové využití) </t>
  </si>
  <si>
    <t>-346378395</t>
  </si>
  <si>
    <t>154</t>
  </si>
  <si>
    <t>711493112</t>
  </si>
  <si>
    <t>Izolace proti vodě vodorovná těsnicí stěrkou</t>
  </si>
  <si>
    <t>1355597402</t>
  </si>
  <si>
    <t xml:space="preserve">Poznámka k položce:
Specifikace:
--------------------------------------
V jednotkové ceně zahrnuty náklady na systémové koutové pásky/profily.
Tl. hydroizolační stěrky 2x2 mm.
---------------------------------------
</t>
  </si>
  <si>
    <t xml:space="preserve">"podlahové nášlapné vstvy_NS" </t>
  </si>
  <si>
    <t>"1.NP" 19,8</t>
  </si>
  <si>
    <t>"2.NP" 14,9</t>
  </si>
  <si>
    <t>"3.NP" 15,0</t>
  </si>
  <si>
    <t>"4.NP" 14,6</t>
  </si>
  <si>
    <t>"plochy ostatní a výklenky" 0,1*(64,3)</t>
  </si>
  <si>
    <t>155</t>
  </si>
  <si>
    <t>768527308</t>
  </si>
  <si>
    <t>156</t>
  </si>
  <si>
    <t>711493122</t>
  </si>
  <si>
    <t>Izolace proti vodě svislá těsnicí stěrkou</t>
  </si>
  <si>
    <t>-1032151210</t>
  </si>
  <si>
    <t>"viz keramické obklady stěn" 121,621</t>
  </si>
  <si>
    <t>157</t>
  </si>
  <si>
    <t>158</t>
  </si>
  <si>
    <t>713110811</t>
  </si>
  <si>
    <t>Odstranění tepelné izolace stropů z vláknitých materiálů tl do 100 mm</t>
  </si>
  <si>
    <t>834922041</t>
  </si>
  <si>
    <t>"podhledové skladby_BP_1.NP" 41,9</t>
  </si>
  <si>
    <t>159</t>
  </si>
  <si>
    <t>713120811</t>
  </si>
  <si>
    <t>Odstranění tepelné izolace podlah volně kladené z vláknitých materiálů tl do 100 mm</t>
  </si>
  <si>
    <t>1164109882</t>
  </si>
  <si>
    <t>"4.NP" 206,7</t>
  </si>
  <si>
    <t>160</t>
  </si>
  <si>
    <t>713121111</t>
  </si>
  <si>
    <t>Montáž izolace tepelné podlah volně kladenými rohožemi, pásy, dílci, deskami 1 vrstva</t>
  </si>
  <si>
    <t>1409850457</t>
  </si>
  <si>
    <t>"podlahové skladby_NS_1.NP-4.NP" (246,5+252,2+254,2+253,1)+(6,45*7,7*2)</t>
  </si>
  <si>
    <t>161</t>
  </si>
  <si>
    <t>28375675</t>
  </si>
  <si>
    <t>deska pro kročejový útlum tl 40mm</t>
  </si>
  <si>
    <t>197043926</t>
  </si>
  <si>
    <t>1105,33*1,1 'Přepočtené koeficientem množství</t>
  </si>
  <si>
    <t>162</t>
  </si>
  <si>
    <t>713140813</t>
  </si>
  <si>
    <t>Odstranění tepelné izolace střech nadstřešní volně kladené z vláknitých materiálů tl přes 100 mm</t>
  </si>
  <si>
    <t>1648749950</t>
  </si>
  <si>
    <t>"střešní skladby_BP_plochá střecha" (7,34*7,7)</t>
  </si>
  <si>
    <t>163</t>
  </si>
  <si>
    <t>713191R32</t>
  </si>
  <si>
    <t>Překrytí izolace tepelné separační a parotěsnou fólií tl 0,2 mm u podlah a stropů vč. vytažení na svislé konstrukce v = do cca 150 mm</t>
  </si>
  <si>
    <t>-809019007</t>
  </si>
  <si>
    <t>v jednotkové ceně započítány náklady na obvodové dilatační pásky tl. min 10 mm v = min 150 mm</t>
  </si>
  <si>
    <t>"podlahové skladby_NS_S05" 127,0 *1,15</t>
  </si>
  <si>
    <t>"podlahové skladby_NS_S09" 119,5*1,15</t>
  </si>
  <si>
    <t>"podlahové skladby_NS_S06" 252,2*1,15</t>
  </si>
  <si>
    <t>"podlahové skladby_NS_S07" 254,2*1,15</t>
  </si>
  <si>
    <t>"podlahové skladby_NS_S08" 253,1*1,15</t>
  </si>
  <si>
    <t>"podlahové skladby_NS_S10-S11" 2*(6,45*7,7)*1,15</t>
  </si>
  <si>
    <t>164</t>
  </si>
  <si>
    <t>762</t>
  </si>
  <si>
    <t>Konstrukce tesařské</t>
  </si>
  <si>
    <t>165</t>
  </si>
  <si>
    <t>762018R02</t>
  </si>
  <si>
    <t xml:space="preserve">D+M dřevěné prvky konstrukcí _ sbíjené střešní vazníky </t>
  </si>
  <si>
    <t>267689059</t>
  </si>
  <si>
    <t>Poznámka k položce:
Specifikace / obsah jednotkové ceny:
-dodávka, výroba řeziva/prvků, (případné hoblování prvků) - kvalita dle PD a TZ 
-přesuny vč. potřebné zdvihací techniky
-kompletní osazení/montážní práce/kotvení vč. kotevních prvků
-spojovací prostředky, ošetření a impregnace řeziva vč. příslušných finálních povrchových úprav
(ochranné povrchové úpravy dle požadavků PBŘ)
(související venkovní podbití střech včetně finálních povrchových úprav) 
------------------
-dílenská a výrobní dokumentace vč. příslušných statických výpočtů
------------------
-ostatní, jinde neuvedené. přímo související práce a dodávky + ztratné materiálů</t>
  </si>
  <si>
    <t>"kompletní provedení dle specifikace PD a TZ vč. všech souvisejících prací a dodávek</t>
  </si>
  <si>
    <t>(rozsah vztažen na plochu střešního pláště_vše bude upřesněno a odsouhlaseno v dílenské dokumentaci)</t>
  </si>
  <si>
    <t>166</t>
  </si>
  <si>
    <t>762083121</t>
  </si>
  <si>
    <t xml:space="preserve">Impregnace řeziva proti dřevokaznému hmyzu, houbám a plísním </t>
  </si>
  <si>
    <t>-326692498</t>
  </si>
  <si>
    <t>167</t>
  </si>
  <si>
    <t>762331R13</t>
  </si>
  <si>
    <t xml:space="preserve">Demontáž vázaných kcí krovů z hranolů </t>
  </si>
  <si>
    <t>-1582764491</t>
  </si>
  <si>
    <t>Poznámka k položce:
Kompletní provedení dle specifikace PD a TZ včetně všech přímo souvisejících prací a činností
----------------------------------------------------------------------------------------------------------------</t>
  </si>
  <si>
    <t>(rozsah vztažen na plochu střešního pláště)</t>
  </si>
  <si>
    <t>"střešní skladby_BP_šikmá střecha" (415,0)</t>
  </si>
  <si>
    <t>168</t>
  </si>
  <si>
    <t>762341037</t>
  </si>
  <si>
    <t xml:space="preserve">Bednění střech rovných z desek OSB tl 25 mm na sraz mechanicky kotvené </t>
  </si>
  <si>
    <t>1036228945</t>
  </si>
  <si>
    <t>"střešní skladby_NS_S13_atikové konstrukce" ((7,56+7,91)*2)*0,45</t>
  </si>
  <si>
    <t>169</t>
  </si>
  <si>
    <t>762341210</t>
  </si>
  <si>
    <t>Montáž bednění střech rovných a šikmých sklonu do 60° z hrubých prken na sraz</t>
  </si>
  <si>
    <t>1528125266</t>
  </si>
  <si>
    <t>"střešní skladby_NS_šikmá střecha_S12" (313,62)*2</t>
  </si>
  <si>
    <t>170</t>
  </si>
  <si>
    <t>60515111</t>
  </si>
  <si>
    <t>řezivo jehličnaté boční prkno 20-30mm</t>
  </si>
  <si>
    <t>1266687173</t>
  </si>
  <si>
    <t>627,24*0,03 'Přepočtené koeficientem množství</t>
  </si>
  <si>
    <t>171</t>
  </si>
  <si>
    <t>762341811</t>
  </si>
  <si>
    <t>Demontáž bednění střech z prken</t>
  </si>
  <si>
    <t>-41903733</t>
  </si>
  <si>
    <t>172</t>
  </si>
  <si>
    <t>762342214</t>
  </si>
  <si>
    <t xml:space="preserve">Montáž laťování na střechách jednoduchých sklonu do 60° </t>
  </si>
  <si>
    <t>64592822</t>
  </si>
  <si>
    <t>173</t>
  </si>
  <si>
    <t>60514114</t>
  </si>
  <si>
    <t>řezivo jehličnaté lať impregnovaná dl 4 m</t>
  </si>
  <si>
    <t>-1460405165</t>
  </si>
  <si>
    <t>313,62*0,015 'Přepočtené koeficientem množství</t>
  </si>
  <si>
    <t>174</t>
  </si>
  <si>
    <t>762395000</t>
  </si>
  <si>
    <t>Spojovací prostředky krovů, bednění, laťování, nadstřešních konstrukcí</t>
  </si>
  <si>
    <t>100373921</t>
  </si>
  <si>
    <t>175</t>
  </si>
  <si>
    <t>762511273</t>
  </si>
  <si>
    <t>Podlahové kce podkladové z desek OSB tl 15 mm broušených na pero a drážku šroubovaných</t>
  </si>
  <si>
    <t>-822727016</t>
  </si>
  <si>
    <t>176</t>
  </si>
  <si>
    <t>998762203</t>
  </si>
  <si>
    <t xml:space="preserve">Přesun hmot procentní pro kce tesařské </t>
  </si>
  <si>
    <t>1348530030</t>
  </si>
  <si>
    <t>763</t>
  </si>
  <si>
    <t>Konstrukce suché výstavby</t>
  </si>
  <si>
    <t>177</t>
  </si>
  <si>
    <t>763111422</t>
  </si>
  <si>
    <t xml:space="preserve">SDK příčka tl 100 mm profil CW+UW 50 desky 2xDF 12,5 TI 40 mm 100 kg/m3 </t>
  </si>
  <si>
    <t>168835920</t>
  </si>
  <si>
    <t>"dočasná konstrukce" (2,7*2,4)+(1,0*2,05)</t>
  </si>
  <si>
    <t>178</t>
  </si>
  <si>
    <t>763111812</t>
  </si>
  <si>
    <t>Demontáž SDK příčky s jednoduchou ocelovou nosnou konstrukcí opláštění dvojité</t>
  </si>
  <si>
    <t>1568520177</t>
  </si>
  <si>
    <t>179</t>
  </si>
  <si>
    <t>763121473</t>
  </si>
  <si>
    <t>SDK stěna předsazená instalační profil CW+UW desky 2xH2DF 12,5</t>
  </si>
  <si>
    <t>1811829855</t>
  </si>
  <si>
    <t>1,75*(4,17+3,4+2,5+3,6)</t>
  </si>
  <si>
    <t>180</t>
  </si>
  <si>
    <t>763131511</t>
  </si>
  <si>
    <t>SDK podhled deska 1xA 12,5 spodní kce profil CD+UD</t>
  </si>
  <si>
    <t>-495525966</t>
  </si>
  <si>
    <t>"podhledové skladby_NS_snížená část"</t>
  </si>
  <si>
    <t>(4,2*4,4)+(17,64*3,4)</t>
  </si>
  <si>
    <t>181</t>
  </si>
  <si>
    <t>668400671</t>
  </si>
  <si>
    <t xml:space="preserve">"podhledové skladby_NS_POD1" </t>
  </si>
  <si>
    <t>"1.NP" 157,3</t>
  </si>
  <si>
    <t>"2.NP" 225,9</t>
  </si>
  <si>
    <t>"3.NP" 44,3</t>
  </si>
  <si>
    <t>"4.NP" 0,0</t>
  </si>
  <si>
    <t>182</t>
  </si>
  <si>
    <t>763131533</t>
  </si>
  <si>
    <t>SDK podhled deska 1xDF 15 TI spodní kce profil CD+UD</t>
  </si>
  <si>
    <t>-1394043079</t>
  </si>
  <si>
    <t xml:space="preserve">"podhledové skladby_NS_POD3" </t>
  </si>
  <si>
    <t>"1.NP" 51,7</t>
  </si>
  <si>
    <t>"2.NP" 0,0</t>
  </si>
  <si>
    <t>"3.NP" 0,0</t>
  </si>
  <si>
    <t xml:space="preserve">"podhledové skladby_NS_POD6" </t>
  </si>
  <si>
    <t>"4.NP" 192,0</t>
  </si>
  <si>
    <t>183</t>
  </si>
  <si>
    <t>763131543</t>
  </si>
  <si>
    <t>SDK podhled desky 2xDF 15 spodní kce profil CD+UD</t>
  </si>
  <si>
    <t>1535605656</t>
  </si>
  <si>
    <t xml:space="preserve">"podhledové skladby_NS_POD4" </t>
  </si>
  <si>
    <t>"1.NP" 0,0</t>
  </si>
  <si>
    <t>"3.NP" 147,0</t>
  </si>
  <si>
    <t>184</t>
  </si>
  <si>
    <t>763131551</t>
  </si>
  <si>
    <t>SDK podhled deska 1xH2 12,5 spodní kce profil CD+UD</t>
  </si>
  <si>
    <t>520825176</t>
  </si>
  <si>
    <t xml:space="preserve">"podhledové skladby_NS_POD2" </t>
  </si>
  <si>
    <t>185</t>
  </si>
  <si>
    <t>763131581</t>
  </si>
  <si>
    <t>SDK podhled desky 1xH2DF 15 spodní kce profil CD+UD</t>
  </si>
  <si>
    <t>-1078344476</t>
  </si>
  <si>
    <t xml:space="preserve">"podhledové skladby_NS_POD7" </t>
  </si>
  <si>
    <t>"4.NP" 20,8</t>
  </si>
  <si>
    <t>186</t>
  </si>
  <si>
    <t>763131582</t>
  </si>
  <si>
    <t>SDK podhled desky 2xH2DF 15 spodní kce profil CD+UD</t>
  </si>
  <si>
    <t>114715777</t>
  </si>
  <si>
    <t xml:space="preserve">"podhledové skladby_NS_POD5" </t>
  </si>
  <si>
    <t>"3.NP" 51,0</t>
  </si>
  <si>
    <t>187</t>
  </si>
  <si>
    <t>763131714</t>
  </si>
  <si>
    <t>SDK podhled základní penetrační nátěr</t>
  </si>
  <si>
    <t>-343778644</t>
  </si>
  <si>
    <t>"podhledové skladby_NS" (78,456+427,5+243,7+147,0+34,7+20,8+51,0)</t>
  </si>
  <si>
    <t>188</t>
  </si>
  <si>
    <t>763131721</t>
  </si>
  <si>
    <t>SDK podhled skoková změna v do 0,5 m</t>
  </si>
  <si>
    <t>-1050316332</t>
  </si>
  <si>
    <t>189</t>
  </si>
  <si>
    <t>763131751</t>
  </si>
  <si>
    <t>Montáž parotěsné zábrany do SDK podhledu</t>
  </si>
  <si>
    <t>2105174003</t>
  </si>
  <si>
    <t>"podhledové skladby_NS" 212,9+(6,45*7,7)</t>
  </si>
  <si>
    <t>190</t>
  </si>
  <si>
    <t>28329274</t>
  </si>
  <si>
    <t>1671661517</t>
  </si>
  <si>
    <t>262,565*1,1 'Přepočtené koeficientem množství</t>
  </si>
  <si>
    <t>191</t>
  </si>
  <si>
    <t>763131771</t>
  </si>
  <si>
    <t>Příplatek k SDK podhledu za rovinnost kvality Q3</t>
  </si>
  <si>
    <t>-398295887</t>
  </si>
  <si>
    <t>192</t>
  </si>
  <si>
    <t>763131831</t>
  </si>
  <si>
    <t>Demontáž SDK podhledu s jednovrstvou nosnou kcí z ocelových profilů opláštění jednoduché</t>
  </si>
  <si>
    <t>319401900</t>
  </si>
  <si>
    <t>193</t>
  </si>
  <si>
    <t>763755R01</t>
  </si>
  <si>
    <t>Dodávka a osazení veškerých doplňkových prvků SDK konstrukcí (lišt, profilů, výztužných profilů, ukončovacích prvků, dilatačních a přechodových prvků atd)</t>
  </si>
  <si>
    <t>414585586</t>
  </si>
  <si>
    <t>Poznámka k položce:
SYSTÉMOVÉ PROVEDENÍ (DLE KONKRÉTNÍHO DODAVATELE SYSTÉMU)</t>
  </si>
  <si>
    <t>"kompletní provedení dle specifikace PD a TZ  vč. všech souvisejících prací a dodávek"</t>
  </si>
  <si>
    <t xml:space="preserve">"rozsah a množství vztaženo na celkovou plochu SDK konstrukcí" </t>
  </si>
  <si>
    <t>194</t>
  </si>
  <si>
    <t>998763202</t>
  </si>
  <si>
    <t>Přesun hmot procentní pro dřevostavby</t>
  </si>
  <si>
    <t>-481004983</t>
  </si>
  <si>
    <t>195</t>
  </si>
  <si>
    <t>764001821</t>
  </si>
  <si>
    <t>Demontáž krytiny plechové do suti</t>
  </si>
  <si>
    <t>1887678856</t>
  </si>
  <si>
    <t>Poznámka k položce:
-JC obsahuje demontáže přímo souvisejících prvků / doplňků / příslušenství a oplechování</t>
  </si>
  <si>
    <t>196</t>
  </si>
  <si>
    <t>764002851</t>
  </si>
  <si>
    <t>Demontáž oplechování parapetů do suti</t>
  </si>
  <si>
    <t>-1027283996</t>
  </si>
  <si>
    <t>197</t>
  </si>
  <si>
    <t>764002871</t>
  </si>
  <si>
    <t>Demontáž lemování a oplechování konstrukcí do suti</t>
  </si>
  <si>
    <t>1588729375</t>
  </si>
  <si>
    <t>198</t>
  </si>
  <si>
    <t>764004801</t>
  </si>
  <si>
    <t>Demontáž podokapního žlabu do suti</t>
  </si>
  <si>
    <t>22799378</t>
  </si>
  <si>
    <t>199</t>
  </si>
  <si>
    <t>764004861</t>
  </si>
  <si>
    <t>Demontáž svodu do suti</t>
  </si>
  <si>
    <t>-575195416</t>
  </si>
  <si>
    <t>200</t>
  </si>
  <si>
    <t>764101R01</t>
  </si>
  <si>
    <t>Dodávka a montáž krytiny střechy skládaná se stojatou drážkou sklonu do 30° + akustické podkladní vrstva</t>
  </si>
  <si>
    <t>511211109</t>
  </si>
  <si>
    <t>Poznámka k položce:
Kompletní systémová dodávka a montáž/provedení dle specifikace PD a TZ včetně všech přímo souvisejících prací a dodávek / doplňků a příslušentví
-----------------------------------------------------------------------------------------------------------------------------------------------------------------------------------
Střešní plášť bude proveden z ocelové krytiny tl. 0,5 mm s antikorozní ochranou (třída RC4, zinkování min. 270 g/m2) a barevným povrchovým lakem matným, krytina skládaná na stojatou drážku.</t>
  </si>
  <si>
    <t>201</t>
  </si>
  <si>
    <t>764950N02.1</t>
  </si>
  <si>
    <t>937700134</t>
  </si>
  <si>
    <t>202</t>
  </si>
  <si>
    <t>764950N03</t>
  </si>
  <si>
    <t>K-03 - D+M Oplechování parapetu okna - venkovní, ocelový plech tl. 0,5mm, r.š. 270mm, (ztratné je započítáno v jednotkové ceně)</t>
  </si>
  <si>
    <t>588437010</t>
  </si>
  <si>
    <t>203</t>
  </si>
  <si>
    <t>764950N04</t>
  </si>
  <si>
    <t>K-04 - D+M Oplechování římsy, ocelový plech tl. 0,5mm, r.š. 370mm, (ztratné je započítáno v jednotkové ceně)</t>
  </si>
  <si>
    <t>1680158426</t>
  </si>
  <si>
    <t>204</t>
  </si>
  <si>
    <t>764950N05</t>
  </si>
  <si>
    <t>K-05 - D+M Oplechování římsy, ocelový plech tl. 0,5mm, r.š. 490mm, (ztratné je započítáno v jednotkové ceně)</t>
  </si>
  <si>
    <t>1136331781</t>
  </si>
  <si>
    <t>205</t>
  </si>
  <si>
    <t>764950N06</t>
  </si>
  <si>
    <t>K-06 - D+M Kruhový okapový svod, ocelový plech tl. 0,7mm, DN 125, (ztratné je započítáno v jednotkové ceně)</t>
  </si>
  <si>
    <t>134718477</t>
  </si>
  <si>
    <t>206</t>
  </si>
  <si>
    <t>764950N07</t>
  </si>
  <si>
    <t>K-07 - D+M Oplechování atiky, ocelový plech tl. 0,5mm, r.š. 595mm, (ztratné je započítáno v jednotkové ceně)</t>
  </si>
  <si>
    <t>1052639835</t>
  </si>
  <si>
    <t>207</t>
  </si>
  <si>
    <t>764950N08</t>
  </si>
  <si>
    <t>K-08 - D+M Oplechování římsy, ocelový plech tl. 0,5mm, r.š. 605mm, (ztratné je započítáno v jednotkové ceně)</t>
  </si>
  <si>
    <t>-488467358</t>
  </si>
  <si>
    <t>208</t>
  </si>
  <si>
    <t>764950N09</t>
  </si>
  <si>
    <t>K-09 - D+M Oplechování římsy, ocelový plech tl. 0,5mm, r.š. 515mm, (ztratné je započítáno v jednotkové ceně)</t>
  </si>
  <si>
    <t>-774984586</t>
  </si>
  <si>
    <t>209</t>
  </si>
  <si>
    <t>764950N10</t>
  </si>
  <si>
    <t>K-10 - D+M Hranatý okapový žlab, ocelový plech tl. 0,7mm, DN 150, (ztratné je započítáno v jednotkové ceně)</t>
  </si>
  <si>
    <t>-1299323415</t>
  </si>
  <si>
    <t>210</t>
  </si>
  <si>
    <t>764950N11</t>
  </si>
  <si>
    <t>K-11 - D+M Oplechování okapu dvoustupňové, ocelový plech tl. 0,5mm, r.š. 625 + 575mm, (ztratné je započítáno v jednotkové ceně)</t>
  </si>
  <si>
    <t>-337461849</t>
  </si>
  <si>
    <t>211</t>
  </si>
  <si>
    <t>764950N13</t>
  </si>
  <si>
    <t>K-13 - D+M Oplechování hřebene, ocelový plech tl. 0,5mm, r.š. 530mm, (ztratné je započítáno v jednotkové ceně)</t>
  </si>
  <si>
    <t>1009946598</t>
  </si>
  <si>
    <t>212</t>
  </si>
  <si>
    <t>764950N14</t>
  </si>
  <si>
    <t>K-14 - D+M Oplechování ke zdi, ocelový plech tl. 0,5mm, r.š. 260mm, (ztratné je započítáno v jednotkové ceně)</t>
  </si>
  <si>
    <t>1628198530</t>
  </si>
  <si>
    <t>213</t>
  </si>
  <si>
    <t>764950N15</t>
  </si>
  <si>
    <t>K-15 - D+M Oplechování úžlabí, ocelový plech tl. 0,5mm, r.š. 530mm, (ztratné je započítáno v jednotkové ceně)</t>
  </si>
  <si>
    <t>-1940014873</t>
  </si>
  <si>
    <t>214</t>
  </si>
  <si>
    <t>764950N16</t>
  </si>
  <si>
    <t>K-16 - D+M Oplechování ke zdi, ocelový plech tl. 0,5mm, r.š. 465mm, (ztratné je započítáno v jednotkové ceně)</t>
  </si>
  <si>
    <t>1875287379</t>
  </si>
  <si>
    <t>215</t>
  </si>
  <si>
    <t>764950N17</t>
  </si>
  <si>
    <t>K-17 - D+M Oplechování ke zdi atiky na terase, ocelový plech tl. 0,5mm, r.š. 760mm, (ztratné je započítáno v jednotkové ceně)</t>
  </si>
  <si>
    <t>-879676644</t>
  </si>
  <si>
    <t>216</t>
  </si>
  <si>
    <t>217</t>
  </si>
  <si>
    <t>766629214</t>
  </si>
  <si>
    <t>Příplatek k montáži oken rovné ostění připojovací spára do 15 mm - páska</t>
  </si>
  <si>
    <t>1643934266</t>
  </si>
  <si>
    <t>Poznámka k položce:
Specifikace:
-vnitřní parotěsná páska
-vnější vodotěsná paropropustná páska
------------------------------------------------</t>
  </si>
  <si>
    <t>218</t>
  </si>
  <si>
    <t>766948N05.1</t>
  </si>
  <si>
    <t>-1609887199</t>
  </si>
  <si>
    <t>219</t>
  </si>
  <si>
    <t>766948N06.1</t>
  </si>
  <si>
    <t>831064994</t>
  </si>
  <si>
    <t>220</t>
  </si>
  <si>
    <t>766948N09</t>
  </si>
  <si>
    <t>O-09 - D+M Dřevěné okno, 1300x2100mm, včetně vnitřní horizontální AL žaluzie</t>
  </si>
  <si>
    <t>-411643177</t>
  </si>
  <si>
    <t>221</t>
  </si>
  <si>
    <t>766948N10</t>
  </si>
  <si>
    <t>O-10 - D+M Dřevěné okno, 900x2100mm, včetně vnitřní horizontální AL žaluzie</t>
  </si>
  <si>
    <t>-1984198603</t>
  </si>
  <si>
    <t>222</t>
  </si>
  <si>
    <t>766948N12.1</t>
  </si>
  <si>
    <t>-1813586388</t>
  </si>
  <si>
    <t>223</t>
  </si>
  <si>
    <t>766948N13.1</t>
  </si>
  <si>
    <t>-1227240293</t>
  </si>
  <si>
    <t>224</t>
  </si>
  <si>
    <t>766948N14</t>
  </si>
  <si>
    <t>O-14 - D+M Dřevěné okno, 1300x1800mm, včetně vnitřní horizontální AL žaluzie</t>
  </si>
  <si>
    <t>-277565432</t>
  </si>
  <si>
    <t>225</t>
  </si>
  <si>
    <t>766948N15</t>
  </si>
  <si>
    <t>O-15 - D+M Dřevěné okno, 900x1800mm, včetně vnitřní horizontální AL žaluzie</t>
  </si>
  <si>
    <t>326145416</t>
  </si>
  <si>
    <t>226</t>
  </si>
  <si>
    <t>766948N16</t>
  </si>
  <si>
    <t>O-16 - D+M Dřevěné okno, 860x450mm, včetně vnitřní horizontální AL žaluzie</t>
  </si>
  <si>
    <t>133091310</t>
  </si>
  <si>
    <t>227</t>
  </si>
  <si>
    <t>766948N17</t>
  </si>
  <si>
    <t>O-17 - D+M Dřevěné okno, 900x450mm, včetně vnitřní horizontální AL žaluzie</t>
  </si>
  <si>
    <t>-2068805765</t>
  </si>
  <si>
    <t>228</t>
  </si>
  <si>
    <t>766948N17a</t>
  </si>
  <si>
    <t>O-17a - D+M Dřevěné okno, 900x360mm, včetně vnitřní horizontální AL žaluzie</t>
  </si>
  <si>
    <t>315388777</t>
  </si>
  <si>
    <t>229</t>
  </si>
  <si>
    <t>766948N18</t>
  </si>
  <si>
    <t>O-18 - D+M Dřevěné okno, 1200x2250mm, včetně vnitřní horizontální AL žaluzie</t>
  </si>
  <si>
    <t>-1908646774</t>
  </si>
  <si>
    <t>230</t>
  </si>
  <si>
    <t>766948N19</t>
  </si>
  <si>
    <t>D-01 - D+M Jednokřídlé dveře vnitřní, falcové, včetně ocelové zárubně, 600x1970mm</t>
  </si>
  <si>
    <t>1937528496</t>
  </si>
  <si>
    <t>231</t>
  </si>
  <si>
    <t>766948N20</t>
  </si>
  <si>
    <t>D-02 - D+M Jednokřídlé dveře vnitřní, falcové, včetně ocelové zárubně, 700x1970mm</t>
  </si>
  <si>
    <t>1762528940</t>
  </si>
  <si>
    <t>232</t>
  </si>
  <si>
    <t>766948N21</t>
  </si>
  <si>
    <t>D-03 - D+M Jednokřídlé dveře vnitřní, falcové, včetně ocelové zárubně, 800x1970mm, PO</t>
  </si>
  <si>
    <t>-229238604</t>
  </si>
  <si>
    <t>233</t>
  </si>
  <si>
    <t>766948N22</t>
  </si>
  <si>
    <t>D-03 - D+M Jednokřídlé dveře vnitřní, falcové, včetně ocelové zárubně, 800x1970mm</t>
  </si>
  <si>
    <t>218159931</t>
  </si>
  <si>
    <t>234</t>
  </si>
  <si>
    <t>766948N23</t>
  </si>
  <si>
    <t>D-04 - D+M Jednokřídlé dveře masivní dřevěné, falcové, včetně obložkové zárubně, 800x1970mm, PO</t>
  </si>
  <si>
    <t>1702933559</t>
  </si>
  <si>
    <t>235</t>
  </si>
  <si>
    <t>766948N24</t>
  </si>
  <si>
    <t>-1291582921</t>
  </si>
  <si>
    <t>236</t>
  </si>
  <si>
    <t>766948N25</t>
  </si>
  <si>
    <t>D-04 - D+M Jednokřídlé dveře masivní dřevěné, falcové, včetně obložkové zárubně, 800x1970mm</t>
  </si>
  <si>
    <t>-604040049</t>
  </si>
  <si>
    <t>237</t>
  </si>
  <si>
    <t>766948N26</t>
  </si>
  <si>
    <t>D-05 - D+M Jednokřídlé dveře vnitřní, falcové, včetně ocelové zárubně, 900x1970mm, PO</t>
  </si>
  <si>
    <t>1509717833</t>
  </si>
  <si>
    <t>238</t>
  </si>
  <si>
    <t>766948N27</t>
  </si>
  <si>
    <t>D-05 - D+M Jednokřídlé dveře vnitřní, falcové, včetně ocelové zárubně, 900x1970mm</t>
  </si>
  <si>
    <t>519233486</t>
  </si>
  <si>
    <t>239</t>
  </si>
  <si>
    <t>766948N28</t>
  </si>
  <si>
    <t>D-06 - D+M Jednokřídlé dveře masivní dřevěné, falcové, včetně obložkové zárubně, 900x1970mm, PO</t>
  </si>
  <si>
    <t>-357130609</t>
  </si>
  <si>
    <t>240</t>
  </si>
  <si>
    <t>766948N29</t>
  </si>
  <si>
    <t>D-07 - D+M Jednokřídlé dveře dřevěné masivní, falcové, včetně obložkové zárubně, 900x2400mm</t>
  </si>
  <si>
    <t>-1795635800</t>
  </si>
  <si>
    <t>241</t>
  </si>
  <si>
    <t>766948N30</t>
  </si>
  <si>
    <t>D-08 - D+M Jednokřídlé dveře dřevěné masivní, falcové, včetně obložkové zárubně, 900x2400mm</t>
  </si>
  <si>
    <t>-1456531079</t>
  </si>
  <si>
    <t>242</t>
  </si>
  <si>
    <t>766948N31</t>
  </si>
  <si>
    <t>D-09 - D+M Dvoukřídlé dveře dřevěné masivní, falcové, včetně obložkové zárubně, 1250x2400mm, PO</t>
  </si>
  <si>
    <t>1239665669</t>
  </si>
  <si>
    <t>243</t>
  </si>
  <si>
    <t>766948N32</t>
  </si>
  <si>
    <t>-1861783875</t>
  </si>
  <si>
    <t>244</t>
  </si>
  <si>
    <t>766948N33</t>
  </si>
  <si>
    <t>D-09 - D+M Dvoukřídlé dveře dřevěné masivní, falcové, včetně obložkové zárubně, 1250x2400mm, křídla prosklená</t>
  </si>
  <si>
    <t>-1810668145</t>
  </si>
  <si>
    <t>245</t>
  </si>
  <si>
    <t>766948N34</t>
  </si>
  <si>
    <t>D-10 - D+M Dvoukřídlé dveře dřevěné masivní, falcové, včetně obložkové zárubně, 1450x2400mm, PO</t>
  </si>
  <si>
    <t>-1381645618</t>
  </si>
  <si>
    <t>246</t>
  </si>
  <si>
    <t>766948N38</t>
  </si>
  <si>
    <t>D-14 - D+M Jednokřídlé dveře dřevěné "balkónové", prosklené, otvor 1150x2170mm</t>
  </si>
  <si>
    <t>-213813966</t>
  </si>
  <si>
    <t>247</t>
  </si>
  <si>
    <t>766948N39</t>
  </si>
  <si>
    <t>D-15 - D+M Obložka otvoru dřevěná masivní, světlost otvoru 4200x3000mm, tl. stěny 0,35m</t>
  </si>
  <si>
    <t>-156763884</t>
  </si>
  <si>
    <t>248</t>
  </si>
  <si>
    <t>766948N40</t>
  </si>
  <si>
    <t>D-16 - D+M Obložka otvoru dřevěná masivní, světlost otvoru 4000x2450mm, tl. stěny 0,45m</t>
  </si>
  <si>
    <t>46157690</t>
  </si>
  <si>
    <t>249</t>
  </si>
  <si>
    <t>766948N40.1</t>
  </si>
  <si>
    <t>D-16 - D+M Obložka otvoru dřevěná masivní, světlost otvoru 4000x2450mm, tl. stěny 0,45m + posuvné segmentové dveře do obložky</t>
  </si>
  <si>
    <t>1841873636</t>
  </si>
  <si>
    <t>250</t>
  </si>
  <si>
    <t>766948N41</t>
  </si>
  <si>
    <t>D-17 - D+M Obložka otvoru dřevěná masivní, světlost otvoru 4000x2450mm, tl. stěny 0,50m</t>
  </si>
  <si>
    <t>978346030</t>
  </si>
  <si>
    <t>251</t>
  </si>
  <si>
    <t>766948N42</t>
  </si>
  <si>
    <t>D-18 - D+M Obložka otvoru dřevěná masivní, světlost otvoru 4000x2450mm, tl. stěny 0,30m</t>
  </si>
  <si>
    <t>-770742441</t>
  </si>
  <si>
    <t>252</t>
  </si>
  <si>
    <t>766948N43</t>
  </si>
  <si>
    <t>D-19 - D+M Obložka otvoru dřevěná masivní, světlost otvoru 1600x2450mm, tl. stěny 0,14m</t>
  </si>
  <si>
    <t>127674485</t>
  </si>
  <si>
    <t>253</t>
  </si>
  <si>
    <t>766948N44</t>
  </si>
  <si>
    <t>P-01 - D+M Parapetní deska, laminovaná dřevotříska tl. 19mm s nosem tl. 38mm, šířka 580mm, (ztratné je započítáno v jednotkové ceně)</t>
  </si>
  <si>
    <t>-1662974802</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</si>
  <si>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truhlářských výrobků.</t>
  </si>
  <si>
    <t>254</t>
  </si>
  <si>
    <t>766948N45</t>
  </si>
  <si>
    <t>P-02 - D+M Parapetní deska, laminovaná dřevotříska tl. 19mm s nosem tl. 38mm, šířka 530mm, (ztratné je započítáno v jednotkové ceně)</t>
  </si>
  <si>
    <t>-1770124654</t>
  </si>
  <si>
    <t>255</t>
  </si>
  <si>
    <t>766948N46</t>
  </si>
  <si>
    <t>P-03 - D+M Parapetní deska, laminovaná dřevotříska tl. 19mm s nosem tl. 38mm, šířka 330mm, (ztratné je započítáno v jednotkové ceně)</t>
  </si>
  <si>
    <t>339372153</t>
  </si>
  <si>
    <t>256</t>
  </si>
  <si>
    <t>766948N47</t>
  </si>
  <si>
    <t>P-04 - D+M Parapetní deska, laminovaná dřevotříska tl. 19mm s nosem tl. 38mm, šířka 580mm, (ztratné je započítáno v jednotkové ceně)</t>
  </si>
  <si>
    <t>-1066675809</t>
  </si>
  <si>
    <t>257</t>
  </si>
  <si>
    <t>766948N48</t>
  </si>
  <si>
    <t>T-01 - D+M Dřevěné podium</t>
  </si>
  <si>
    <t>kpl</t>
  </si>
  <si>
    <t>279296660</t>
  </si>
  <si>
    <t>258</t>
  </si>
  <si>
    <t>766948N49</t>
  </si>
  <si>
    <t>T-02 - D+M Dřevěné podium</t>
  </si>
  <si>
    <t>-891149321</t>
  </si>
  <si>
    <t>259</t>
  </si>
  <si>
    <t>767</t>
  </si>
  <si>
    <t>Konstrukce zámečnické</t>
  </si>
  <si>
    <t>260</t>
  </si>
  <si>
    <t>767015R01</t>
  </si>
  <si>
    <t>D+M ocelových a zámečnických prvků / konstrukcí</t>
  </si>
  <si>
    <t>kg</t>
  </si>
  <si>
    <t>-2139809202</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</si>
  <si>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</si>
  <si>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(bude upřesněno a odsouhlaseno v dílenské dokumentaci)</t>
  </si>
  <si>
    <t>261</t>
  </si>
  <si>
    <t>767949N01</t>
  </si>
  <si>
    <t>Z-01 - D+M Zábradlí bezbariérové rampy</t>
  </si>
  <si>
    <t>1691374101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</si>
  <si>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</si>
  <si>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262</t>
  </si>
  <si>
    <t>767949N02</t>
  </si>
  <si>
    <t>Z-02 - D+M Vykládací rampa, z ocelových profilů, schodiště + pochůzí plocha + zábradlí</t>
  </si>
  <si>
    <t>778928450</t>
  </si>
  <si>
    <t>263</t>
  </si>
  <si>
    <t>767949N03</t>
  </si>
  <si>
    <t>Z-03 - D+M Prosklená markýza 1000x2700mm</t>
  </si>
  <si>
    <t>-2121981922</t>
  </si>
  <si>
    <t>264</t>
  </si>
  <si>
    <t>767949N04</t>
  </si>
  <si>
    <t>Z-04 - D+M Prosklená markýza 1000x1500mm</t>
  </si>
  <si>
    <t>-22988040</t>
  </si>
  <si>
    <t>265</t>
  </si>
  <si>
    <t>767949N05</t>
  </si>
  <si>
    <t>Z-05 - D+M Prosklená markýza, 2000x1910mm</t>
  </si>
  <si>
    <t>-1306762484</t>
  </si>
  <si>
    <t>266</t>
  </si>
  <si>
    <t>767949N06</t>
  </si>
  <si>
    <t>Z-06 - D+M Zábradlí skleněné - bezpečnostní sklo, výška horní hrany nad povrchem 1,1m</t>
  </si>
  <si>
    <t>1599184871</t>
  </si>
  <si>
    <t>267</t>
  </si>
  <si>
    <t>767996701</t>
  </si>
  <si>
    <t>Demontáž atypických zámečnických konstrukcí řezáním hmotnosti jednotlivých dílů do 50 kg</t>
  </si>
  <si>
    <t>733435912</t>
  </si>
  <si>
    <t>268</t>
  </si>
  <si>
    <t>998767203</t>
  </si>
  <si>
    <t xml:space="preserve">Přesun hmot procentní pro zámečnické konstrukce </t>
  </si>
  <si>
    <t>381300650</t>
  </si>
  <si>
    <t>771</t>
  </si>
  <si>
    <t>Podlahy z dlaždic</t>
  </si>
  <si>
    <t>269</t>
  </si>
  <si>
    <t>771574266</t>
  </si>
  <si>
    <t xml:space="preserve">Montáž podlah keramických protiskluzných lepených flexibilním lepidlem </t>
  </si>
  <si>
    <t>1797417450</t>
  </si>
  <si>
    <t>Poznámka k položce:
V jednotkové ceně zahrnuty náklady na montáž a spárování souvisejících obvodových soklů v= do 150 mm.</t>
  </si>
  <si>
    <t>270</t>
  </si>
  <si>
    <t>597612R04</t>
  </si>
  <si>
    <t>dlaždice keramické protiskluzné - dle specifikace PD a TZ</t>
  </si>
  <si>
    <t>-968396258</t>
  </si>
  <si>
    <t xml:space="preserve">Poznámka k položce:
V jednotkové ceně zahrnuty náklady na veškeré doplňky a příslušenství dle PD a TZ.
(přechodové, dilatační a ukončovací lišty, ostatní doplňky)
---------------------------------------------------------------------
Jednotková cena zahrnuje dodávku keramických dlažeb vč. souvisejících obvodových soklů v= do 150 mm
-------------------------------------------------------------------------------------------------------------------------------
-Keramická slinutá dlažba rozměru 500 x 200, tl. 10 mm 
Technické parametry 
Odolnost proti povrchovému opotřebení ( EN 154 ) PEI 4
Nasákavost ( EN 99 ) max. 1,5% 
Pevnost v ohybu ( EN100 ) 27 MPa
Odolnost proti chemikáliím ( EN122, EN106 ) B
Dlažby budou lemovány systémovými ukončovacími lištami (nerez). Přechod dlažeb mezi jednotlivými místnostmi bude řešen hliníkovými přechodovými lištami. Součástí dlažeb bude také keramický sokl.
Protiskluzné vlastnosti podlah budou vyhovovat ČSN 72 5191.
</t>
  </si>
  <si>
    <t>70,73*1,15 'Přepočtené koeficientem množství</t>
  </si>
  <si>
    <t>271</t>
  </si>
  <si>
    <t>771577114</t>
  </si>
  <si>
    <t xml:space="preserve">Příplatek k montáž podlah keramických za spárování tmelem </t>
  </si>
  <si>
    <t>-1387185202</t>
  </si>
  <si>
    <t>272</t>
  </si>
  <si>
    <t>771121011</t>
  </si>
  <si>
    <t>Nátěr penetrační na podlahu</t>
  </si>
  <si>
    <t>1028361430</t>
  </si>
  <si>
    <t>273</t>
  </si>
  <si>
    <t>771151012</t>
  </si>
  <si>
    <t>Vyrovnání podkladu samonivelační stěrkou pevnosti 20 MPa tl 5 mm</t>
  </si>
  <si>
    <t>1397378489</t>
  </si>
  <si>
    <t>274</t>
  </si>
  <si>
    <t>771494R18</t>
  </si>
  <si>
    <t>Příplatek k vnitřním dlažbám za dodávku a montáž ukončovacích, rohových a koutových profilů</t>
  </si>
  <si>
    <t>-405174</t>
  </si>
  <si>
    <t>Poznámka k položce:
Množství/rozsah - VZTAŽEN NA CELKOVOU PLOCHU vnitřních obkladů.
(specifikace materiálů dle PD a TZ)
------------------------------------------------------------------------------------</t>
  </si>
  <si>
    <t>275</t>
  </si>
  <si>
    <t>998771203</t>
  </si>
  <si>
    <t xml:space="preserve">Přesun hmot procentní pro podlahy z dlaždic </t>
  </si>
  <si>
    <t>857281979</t>
  </si>
  <si>
    <t>772</t>
  </si>
  <si>
    <t>Podlahy z kamene</t>
  </si>
  <si>
    <t>276</t>
  </si>
  <si>
    <t>772521250</t>
  </si>
  <si>
    <t>Kladení dlažby z kamene z pravoúhlých desek a dlaždic lepených tl do 50 mm</t>
  </si>
  <si>
    <t>1785329182</t>
  </si>
  <si>
    <t>"1.NP" 5,5</t>
  </si>
  <si>
    <t>277</t>
  </si>
  <si>
    <t>58381099</t>
  </si>
  <si>
    <t>deska kamenná _ žula tl do 50mm</t>
  </si>
  <si>
    <t>1850608437</t>
  </si>
  <si>
    <t>5,5*1,15 'Přepočtené koeficientem množství</t>
  </si>
  <si>
    <t>278</t>
  </si>
  <si>
    <t>998772202</t>
  </si>
  <si>
    <t xml:space="preserve">Přesun hmot procentní pro podlahy z kamene </t>
  </si>
  <si>
    <t>500690377</t>
  </si>
  <si>
    <t>776</t>
  </si>
  <si>
    <t>Podlahy povlakové</t>
  </si>
  <si>
    <t>279</t>
  </si>
  <si>
    <t>776111311</t>
  </si>
  <si>
    <t>Vysátí podkladu povlakových podlah</t>
  </si>
  <si>
    <t>1348750571</t>
  </si>
  <si>
    <t>280</t>
  </si>
  <si>
    <t>776121111</t>
  </si>
  <si>
    <t>Vodou ředitelná penetrace savého podkladu povlakových podlah ředěná v poměru 1:3</t>
  </si>
  <si>
    <t>-1184038811</t>
  </si>
  <si>
    <t>281</t>
  </si>
  <si>
    <t>776141122</t>
  </si>
  <si>
    <t>Vyrovnání podkladu povlakových podlah stěrkou pevnosti 30 MPa tl 5 mm</t>
  </si>
  <si>
    <t>1308604939</t>
  </si>
  <si>
    <t>282</t>
  </si>
  <si>
    <t>776201811</t>
  </si>
  <si>
    <t>Demontáž lepených povlakových podlah bez podložky ručně</t>
  </si>
  <si>
    <t>1614622827</t>
  </si>
  <si>
    <t>Poznámka k položce:
V jednotkové ceně zahrnuty náklady na demontáž souvisejících obvodových soklů.</t>
  </si>
  <si>
    <t>"1.NP" 135,6</t>
  </si>
  <si>
    <t>"2.NP" 137,1+18,9</t>
  </si>
  <si>
    <t>"3.NP" 170,9</t>
  </si>
  <si>
    <t>283</t>
  </si>
  <si>
    <t>776221111</t>
  </si>
  <si>
    <t xml:space="preserve">Lepení pásů z vinylu </t>
  </si>
  <si>
    <t>-88534551</t>
  </si>
  <si>
    <t>Poznámka k položce:
V jednotkové ceně zahrnuty náklady na :
- spoj podlah svařováním
-montáž souvisejících obvodových soklů v= do 60 mm.
-----------------------------------------------------------------</t>
  </si>
  <si>
    <t>"1.NP" 123,9</t>
  </si>
  <si>
    <t>"2.NP" 197,6</t>
  </si>
  <si>
    <t>"3.NP" 101,0</t>
  </si>
  <si>
    <t>"4.NP" 175,1</t>
  </si>
  <si>
    <t>"plochy ostatní a výklenky" 0,1*(597,6)</t>
  </si>
  <si>
    <t>284</t>
  </si>
  <si>
    <t>284110R01</t>
  </si>
  <si>
    <t>dodávka povlakové podlahové krytiny - vinyl - specifikace dle PD a TZ</t>
  </si>
  <si>
    <t>-1334101348</t>
  </si>
  <si>
    <t xml:space="preserve">Poznámka k položce:
V jednotkové ceně zahrnuty náklady na veškeré doplňky a příslušenství dle PD a TZ.
(přechodové, dilatační a ukončovací lišty, ostatní doplňky)
---------------------------------------------------------------------
Jednotková cena zahrnuje dodávku systémového obvodového soklu v = do 60 mm (opatřený ukončovacími lištami (ALU/nerez)
--------------------------------------------------------------------------------------------------------------------------------------------------------
Specifikace:
Heterogenní akustický vinyl v rolích bez obsahu ftalátů
Vyztužení dvojitou kompaktní vrstvou z netkaného skelného rouna
Kročejový útlum dle EN ISO 717-2: 19 dB
Hodnota zbytkového otlaku dle EN 433: 0,08 mm
Celková tloušťka materiálu 3,4 mm
Nášlapná vrstva o tloušťce min. 0,67 mm
Šířka role 2 m
Třída zátěže: 34/42
Povrchová úprava PUR
Reakce na oheň dle EN 13 501-1: Cfl – S1
Odolnost proti opotřebení dle EN 660-2: třída T
Rozměrová stálost dle EN 434: ≤ 0,1%
Součinitel smykového tření dle ČSN hodnota µ ≥ 0,6
El. odpor  R&lt;109
</t>
  </si>
  <si>
    <t>657,36*1,15 'Přepočtené koeficientem množství</t>
  </si>
  <si>
    <t>285</t>
  </si>
  <si>
    <t>776242111</t>
  </si>
  <si>
    <t>Lepení čtverců ze sametového vinylu</t>
  </si>
  <si>
    <t>1487071765</t>
  </si>
  <si>
    <t>Poznámka k položce:
V jednotkové ceně zahrnuty náklady na :
- spoj podlah svařováním
-montáž souvisejících obvodových soklů v= do 50 mm.
--------------------------------------------------------</t>
  </si>
  <si>
    <t>"1.NP" 85,7</t>
  </si>
  <si>
    <t>"2.NP" 39,6</t>
  </si>
  <si>
    <t>"3.NP" 137,6</t>
  </si>
  <si>
    <t>"4.NP" 19,3</t>
  </si>
  <si>
    <t>"plochy ostatní a výklenky" 0,1*(282,2)</t>
  </si>
  <si>
    <t>286</t>
  </si>
  <si>
    <t>284110R14</t>
  </si>
  <si>
    <t>dodávka povlakové podlahové krytiny - vinyl samet - specifikace dle PD a TZ</t>
  </si>
  <si>
    <t>-2031268627</t>
  </si>
  <si>
    <t xml:space="preserve">Poznámka k položce:
V jednotkové ceně zahrnuty náklady na veškeré doplňky a příslušenství dle PD a TZ.
(přechodové, dilatační a ukončovací lišty, ostatní doplňky)
---------------------------------------------------------------------
Jednotková cena zahrnuje dodávku systémového obvodového soklu v = do 60 mm (opatřený ukončovacími lištami (ALU/nerez)
--------------------------------------------------------------------------------------------------------------------------------------------------------
Specifikace:
Sametový vinyl, vinylová textilní podlahová krytina v rolích vyrobená systémem vločkování
Spodní vrstva PVC - elastická, nepropustná, voděodolná, vyztužená skelným rounem
Antimikrobiální úprava bránící růstu a množení bakterií a roztočů
Materiálu neobsahuje žádné látky ze skupiny ftalátů
Vlákno 100% Nylon 6.6
Hustota vlákna: 70-80 milionů vláken/m2
Celková tloušťka: 4,3 mm
Šířka role: 2m
Třída zátěže: 33
Reakce na oheň dle EN13501-1: třída Bƒl S1
Hodnoty kročejového útlumu: Lw = 20 dB
Součinitel smykového tření dle ČSN 744507 je µ &gt; 0,6
Protiskluznost dle DIN 51130 je &gt; R10
Absorpce zvuku dle ISO 354 hodnota 0,10 – zabraňuje šíření hluku v místnosti
</t>
  </si>
  <si>
    <t>310,42*1,15 'Přepočtené koeficientem množství</t>
  </si>
  <si>
    <t>287</t>
  </si>
  <si>
    <t>998776203</t>
  </si>
  <si>
    <t xml:space="preserve">Přesun hmot procentní pro podlahy povlakové </t>
  </si>
  <si>
    <t>-93837595</t>
  </si>
  <si>
    <t>781</t>
  </si>
  <si>
    <t>Dokončovací práce - obklady</t>
  </si>
  <si>
    <t>288</t>
  </si>
  <si>
    <t>781414112</t>
  </si>
  <si>
    <t>Montáž obkladaček vnitřních keramických pravoúhlých lepených flexibilním lepidlem</t>
  </si>
  <si>
    <t>1878685672</t>
  </si>
  <si>
    <t>2,1*(52,11+4,74+38,04+38,04+37,8)</t>
  </si>
  <si>
    <t>0,6*(3,1+2,35+2,8+2,3)</t>
  </si>
  <si>
    <t>289</t>
  </si>
  <si>
    <t>597610R22</t>
  </si>
  <si>
    <t>dodávka vnitřních obkládaček keramických - specifikace dle PD a TZ</t>
  </si>
  <si>
    <t>-966231488</t>
  </si>
  <si>
    <t xml:space="preserve">Poznámka k položce:
V jednotkové ceně zahrnuty náklady na veškeré doplňky a příslušenství dle PD a TZ.
(listely, dekory - specifikované v PD) 
---------------------------------------------------------------------
</t>
  </si>
  <si>
    <t>364,863*1,1 'Přepočtené koeficientem množství</t>
  </si>
  <si>
    <t>290</t>
  </si>
  <si>
    <t>781469196</t>
  </si>
  <si>
    <t xml:space="preserve">Příplatek k montáži obkladů vnitřních za spáry tmelem </t>
  </si>
  <si>
    <t>916645676</t>
  </si>
  <si>
    <t>291</t>
  </si>
  <si>
    <t>781477111</t>
  </si>
  <si>
    <t>Příplatek k montáži obkladů vnitřních keramických za plochu do 10 m2</t>
  </si>
  <si>
    <t>-1229364875</t>
  </si>
  <si>
    <t>292</t>
  </si>
  <si>
    <t>781494R15</t>
  </si>
  <si>
    <t>Příplatek k vnitřním obladům za dodávku a montáž ukončovacích, rohových a koutových profilů</t>
  </si>
  <si>
    <t>181325205</t>
  </si>
  <si>
    <t>293</t>
  </si>
  <si>
    <t>781495115</t>
  </si>
  <si>
    <t>Spárování vnitřních obkladů silikonem</t>
  </si>
  <si>
    <t>-49049633</t>
  </si>
  <si>
    <t>294</t>
  </si>
  <si>
    <t>998781203</t>
  </si>
  <si>
    <t xml:space="preserve">Přesun hmot procentní pro obklady keramické </t>
  </si>
  <si>
    <t>6121643</t>
  </si>
  <si>
    <t>782</t>
  </si>
  <si>
    <t>Dokončovací práce - obklady z kamene</t>
  </si>
  <si>
    <t>295</t>
  </si>
  <si>
    <t>782132113</t>
  </si>
  <si>
    <t>Montáž obkladu stěn z pravoúhlých desek z tvrdého kamene do lepidla tl do 50 mm</t>
  </si>
  <si>
    <t>-562174391</t>
  </si>
  <si>
    <t>Poznámka k položce:
-v JC zahrnuty náklady na montáž veškerých doplňků / detailů a příslušenství</t>
  </si>
  <si>
    <t>"detaily a doplňky" 0,1*(65,374)</t>
  </si>
  <si>
    <t>296</t>
  </si>
  <si>
    <t>58382R00</t>
  </si>
  <si>
    <t>deska obkladová kamenná _ žula tl do 50 mm _ specifikace dle PD a TZ</t>
  </si>
  <si>
    <t>1422360638</t>
  </si>
  <si>
    <t>Poznámka k položce:
-v JC zahrnuty náklady na kompletní doplňky / detaily a příslušenství</t>
  </si>
  <si>
    <t>71,911*1,1 'Přepočtené koeficientem množství</t>
  </si>
  <si>
    <t>297</t>
  </si>
  <si>
    <t>782132212</t>
  </si>
  <si>
    <t>Montáž obkladu stěn a schodišť z pravoúhlých desek z tvrdého kamene do lepidla tl do 30 mm</t>
  </si>
  <si>
    <t>1805509614</t>
  </si>
  <si>
    <t>"detaily a doplňky" 0,10*(125,0)</t>
  </si>
  <si>
    <t>298</t>
  </si>
  <si>
    <t>58382R02</t>
  </si>
  <si>
    <t xml:space="preserve">deska obkladová kamenná _ žula , hladká neleštěná , tl 30mm </t>
  </si>
  <si>
    <t>-357654746</t>
  </si>
  <si>
    <t>137,5*1,15 'Přepočtené koeficientem množství</t>
  </si>
  <si>
    <t>299</t>
  </si>
  <si>
    <t>782191141</t>
  </si>
  <si>
    <t>Příplatek k montáži obkladu stěn z kamene za použití kovových kotev k uchycení obkladu</t>
  </si>
  <si>
    <t>-1635226142</t>
  </si>
  <si>
    <t>300</t>
  </si>
  <si>
    <t>998782202</t>
  </si>
  <si>
    <t xml:space="preserve">Přesun hmot procentní pro obklady kamenné </t>
  </si>
  <si>
    <t>-1237038286</t>
  </si>
  <si>
    <t>301</t>
  </si>
  <si>
    <t>1215047883</t>
  </si>
  <si>
    <t>"pohledové stěnové fasádní skladby_NS" 57,66</t>
  </si>
  <si>
    <t>302</t>
  </si>
  <si>
    <t>58124R20</t>
  </si>
  <si>
    <t xml:space="preserve">dekorace římsový prvek (R1) _ XPS 200/350 mm </t>
  </si>
  <si>
    <t>1001959622</t>
  </si>
  <si>
    <t>57,66*1,1 'Přepočtené koeficientem množství</t>
  </si>
  <si>
    <t>303</t>
  </si>
  <si>
    <t>783923161</t>
  </si>
  <si>
    <t>Penetrační nátěr pórovitých betonových podlah</t>
  </si>
  <si>
    <t>1316600116</t>
  </si>
  <si>
    <t>304</t>
  </si>
  <si>
    <t>783923171</t>
  </si>
  <si>
    <t>Penetrační nátěr hrubých betonových podlah</t>
  </si>
  <si>
    <t>934457402</t>
  </si>
  <si>
    <t>"podlahové skladby_NS_1.NP-4.NP" (246,5+252,2+254,2+253,1)</t>
  </si>
  <si>
    <t>305</t>
  </si>
  <si>
    <t>783927161</t>
  </si>
  <si>
    <t>Krycí dvojnásobný protiprašný nátěr betonové podlahy</t>
  </si>
  <si>
    <t>-954384045</t>
  </si>
  <si>
    <t>784</t>
  </si>
  <si>
    <t>Dokončovací práce - malby a tapety</t>
  </si>
  <si>
    <t>306</t>
  </si>
  <si>
    <t>784181101</t>
  </si>
  <si>
    <t>Základní akrylátová jednonásobná penetrace podkladu v místnostech výšky do 3,80m</t>
  </si>
  <si>
    <t>-798841709</t>
  </si>
  <si>
    <t>307</t>
  </si>
  <si>
    <t>784221101</t>
  </si>
  <si>
    <t>Dvojnásobné bílé malby  ze směsí za sucha dobře otěruvzdorných v místnostech do 3,80 m</t>
  </si>
  <si>
    <t>2039986478</t>
  </si>
  <si>
    <t>Práce a dodávky M</t>
  </si>
  <si>
    <t>33-M</t>
  </si>
  <si>
    <t>Montáže dopr.zaříz.,sklad. zař. a váh</t>
  </si>
  <si>
    <t>308</t>
  </si>
  <si>
    <t>33-M_R01</t>
  </si>
  <si>
    <t xml:space="preserve">Demontáž osobního výtahu </t>
  </si>
  <si>
    <t>kus</t>
  </si>
  <si>
    <t>-311818872</t>
  </si>
  <si>
    <t xml:space="preserve">Poznámka k položce:
Kompletní provedení dle specifikace PD a TZ včetně všech přímo souvisejících činností
-------------------------------------------------------------------------------------------------------- </t>
  </si>
  <si>
    <t>309</t>
  </si>
  <si>
    <t>33-M_R02</t>
  </si>
  <si>
    <t xml:space="preserve">Demontáž nákladního výtahu </t>
  </si>
  <si>
    <t>486862002</t>
  </si>
  <si>
    <t>310</t>
  </si>
  <si>
    <t>33-M_R11</t>
  </si>
  <si>
    <t xml:space="preserve">Dodávka a montáž / osazení _ nákladní výtah </t>
  </si>
  <si>
    <t>32787324</t>
  </si>
  <si>
    <t xml:space="preserve">Poznámka k položce:
Kompletní dodávky a provedení dle specifikace PD a TZ včetně všech přímo souvisejících činností/dodávek/příslušenství
--------------------------------------------------------------------------------------------------------------------------------------------------
Nákladní výtah:
Druh výtahu:   C
Třída výtahu:    V.
Nosnost výtahu:  100 kg
Počet stanic:   4
Dopravní zdvih:  9,5 m
Dopravní rychlost:  0,36 m.s-1
Rozměr výtahové šachty:  0,6 x 0,9 m
Rozměr výtahových dveří: 0,7 x 1,0 m
Šachetná dveře:  výsuvné, nerez
Hlavní přívod:   230V, 50Hz
Přívod šachetní osvětlení: 230V, 50Hz
Příkon:    1,5 kW
----------------------------------------------------------
Bližší informace/rozsah _ vz PD a TZ
</t>
  </si>
  <si>
    <t>311</t>
  </si>
  <si>
    <t>33-M_R12</t>
  </si>
  <si>
    <t xml:space="preserve">Dodávka a montáž / osazení _ osobní  výtah </t>
  </si>
  <si>
    <t>-1844945934</t>
  </si>
  <si>
    <t xml:space="preserve">Poznámka k položce:
Kompletní dodávky a provedení dle specifikace PD a TZ včetně všech přímo souvisejících činností/dodávek/příslušenství
--------------------------------------------------------------------------------------------------------------------------------------------------
Osobní výtah:
Nosnost:    750kg
Počet osob:   10
Počet stanic:   4
Počet vstupů do kabiny:  6
Dopravní zdvih:  10,7 m
Rychlost:    1,0 m.s-1
Rozměr šachty:   1800 x 2100 mm (šířka x hloubka)
Rozměr kabiny:  1400 x 1800 mm (šířka x hloubka)
Rozměr výtahových dveří:  900 x 2000 mm
Hlavní přívod:   400V, 50Hz
Přívod šachetní osvětlení: 230V, 50Hz
Příkon:    8 kW
----------------------------------------------------------
Bližší informace/rozsah _ vz PD a TZ
</t>
  </si>
  <si>
    <t>Nepojmenované, ostatní práce a dodávky</t>
  </si>
  <si>
    <t>312</t>
  </si>
  <si>
    <t>N00_015R02</t>
  </si>
  <si>
    <t xml:space="preserve">Příplatek k hydroizolačnímu souvrství spodní stavby _ za provedení veškerých detailů a (D+M) systémových prostupů/průchodek </t>
  </si>
  <si>
    <t>1572153628</t>
  </si>
  <si>
    <t xml:space="preserve">Poznámka k položce:
Kompletní dodávka a provedení dle specifikace PD (SOUPIS DETAILŮ) a TZ + systémové technologické postupy 
----------------------------------------------------------------------------------------------------------------------------------------
</t>
  </si>
  <si>
    <t>"rozsah a specifikace _ plocha HI souvrstvý" 119,5+71,78</t>
  </si>
  <si>
    <t>313</t>
  </si>
  <si>
    <t>N00_015R04</t>
  </si>
  <si>
    <t xml:space="preserve">Příplatek k povlakovým krytinám střech _ za provedení veškerých detailů a (D+M) systémových prostupů/průchodek </t>
  </si>
  <si>
    <t>-1343861166</t>
  </si>
  <si>
    <t>"rozsah a specifikace _ plocha střešního pláště" 113,62+17,017</t>
  </si>
  <si>
    <t>Ostatní</t>
  </si>
  <si>
    <t>OST1</t>
  </si>
  <si>
    <t>Ostatní konstrukce, práce a dodávky</t>
  </si>
  <si>
    <t>314</t>
  </si>
  <si>
    <t>OST1_R01</t>
  </si>
  <si>
    <t xml:space="preserve">D+M _ čistící zóna </t>
  </si>
  <si>
    <t>-1497905086</t>
  </si>
  <si>
    <t xml:space="preserve">Poznámka k položce:
Kompletní systémové dodávky a provedení dle specifikace PD a TZ včetně všech přímo souvisejících dodávek/doplňků a příslušenství
---------------------------------------------------------------------------------------------------------------------------------------------------------------
(Součástí dodávky rohože bude kovový (AL) rám, který bude osazen do skladby podlahy )
Specifikace:
Kobercová čistící zóna v rolích složena z kombinace tří typů vláken zajišťujících maximální zachycení nečistot, seškrábání nečistot a absorpce vlhkosti z obuvi
Konstrukce materiálu vpichované střižené vlákno
Vlákno 100% polyamide (PA, Nylon)
Celková tloušťka cca 9 mm
Hustota vlákna cca 0,105 gram/cm2
Celková hmotnost cca 3400 g/m2
Zadní strana materiál vinyl
Šířka role 105cm, 155cm, 205 cm
Reakce na oheň dle EN 13 501-1 je Bfl – S1
Třída zátěže dle EN 1307: 33 
Ve složení materiálu nejsou obsaženy žádné látky ze skupiny ftalátů
Čistící zóna musí být lepena k podkladu vhodným lepidlem
</t>
  </si>
  <si>
    <t xml:space="preserve">"podlahové skladby_NS" </t>
  </si>
  <si>
    <t>"1.NP" (11,3)</t>
  </si>
  <si>
    <t>315</t>
  </si>
  <si>
    <t>OST1_R02</t>
  </si>
  <si>
    <t xml:space="preserve">D+M _ kompletní repase vnitřního schodiště </t>
  </si>
  <si>
    <t>-677709717</t>
  </si>
  <si>
    <t>Poznámka k položce:
Kompletní systémové dodávky a provedení dle specifikace PD a TZ včetně všech přímo souvisejících dodávek/doplňků a příslušenství
---------------------------------------------------------------------------------------------------------------------------------------------------------------
Vnitřní betonové schodiště uložené na ocelové schodnice bude zachováno. V rámci rekonstrukce bude provedena ompletní oprava povrchu schodišťových stupňů jejichž povrch je narušen. Celé schodiště bude odprášeno včetně zákoutí, spár a soklů a budou odstraněny veškeré volné části. Bude provedena oprava reprofilační maltou pro doplnění chybějících částí a opravu hrubých nervností povrchu. Celé schodiště pak bude přestěrkováno cementovou stěrkou, do hran schodišťových stupňů budou vloženy protiskluzné nerezové lišty. Celý povrch bude opatřen nátěrem impregnujícím povrch proti působení vody a nečistot a zanesení pórů nečistotami.</t>
  </si>
  <si>
    <t>1,0</t>
  </si>
  <si>
    <t>316</t>
  </si>
  <si>
    <t>OST1_R03</t>
  </si>
  <si>
    <t xml:space="preserve">D+M _ kompletní repase zábradlí vnitřního schodiště </t>
  </si>
  <si>
    <t>-1075906723</t>
  </si>
  <si>
    <t>Poznámka k položce:
Kompletní systémové dodávky a provedení dle specifikace PD a TZ včetně všech přímo souvisejících dodávek/doplňků a příslušenství
---------------------------------------------------------------------------------------------------------------------------------------------------------------
Bude provedeno obroušení odrezení a odmaštění ocelové části zábradlí a proveden nový nátěr (2x základní, 2x vrchní) syntetickou nátěrovou hmotou pro ocelové konstrukce. V celé délce zábradlí bude vyměněno dřevěné madlo s povrchem lakovaným bezbarvým lakem matným.</t>
  </si>
  <si>
    <t>317</t>
  </si>
  <si>
    <t>OST1_R04</t>
  </si>
  <si>
    <t>D+M _ systémové nenosné keramické překlady (dle zvoleného zdícího systému)</t>
  </si>
  <si>
    <t>-1218844540</t>
  </si>
  <si>
    <t xml:space="preserve">Poznámka k položce:
Kompletní systémové dodávky a provedení dle specifikace PD a TZ včetně všech přímo souvisejících dodávek/doplňků a příslušenství
---------------------------------------------------------------------------------------------------------------------------------------------------------------
</t>
  </si>
  <si>
    <t>OST2</t>
  </si>
  <si>
    <t>Ostatní výpisy výrobků</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</si>
  <si>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ostatních výrobků.</t>
  </si>
  <si>
    <t>795951N02</t>
  </si>
  <si>
    <t>D+M Systém signalizace nouzového volání, signalizace v 1.NP a 2.NP</t>
  </si>
  <si>
    <t>1375075060</t>
  </si>
  <si>
    <t>795951N05</t>
  </si>
  <si>
    <t>D+M Odpadkový koš, sešlapávací, s vnitřním kyblíkem, materiál plast, objem 25l</t>
  </si>
  <si>
    <t>-1952180736</t>
  </si>
  <si>
    <t>795951N06</t>
  </si>
  <si>
    <t>D+M Háček na oděvy, materiál ocel</t>
  </si>
  <si>
    <t>73941159</t>
  </si>
  <si>
    <t>795951N12</t>
  </si>
  <si>
    <t>D+M Zrcadlo pro montáž na stěnu, 1500x1000mm</t>
  </si>
  <si>
    <t>1305914334</t>
  </si>
  <si>
    <t>795951N14</t>
  </si>
  <si>
    <t>D+M Držák toaletního papíru kovový</t>
  </si>
  <si>
    <t>979215941</t>
  </si>
  <si>
    <t>795951N15</t>
  </si>
  <si>
    <t>D+M Zásobník na mýdlo 500ml</t>
  </si>
  <si>
    <t>-1915112540</t>
  </si>
  <si>
    <t>795951N16</t>
  </si>
  <si>
    <t>D+M Sklopný přebalovací pult cca 700x800x600mm, nosnost 15kg</t>
  </si>
  <si>
    <t>210219933</t>
  </si>
  <si>
    <t>795951N17</t>
  </si>
  <si>
    <t>D+M Poštovní schránka ocelová pro montáž na fasádu, rozměr pro vhození novin a jiných rozměrných tiskovin</t>
  </si>
  <si>
    <t>948056629</t>
  </si>
  <si>
    <t>795951N18</t>
  </si>
  <si>
    <t>D+M Systém pro označení dveří, AL systém s vyměnitelnými pásky, 1 + 6 místný</t>
  </si>
  <si>
    <t>-1102572479</t>
  </si>
  <si>
    <t>795951N19</t>
  </si>
  <si>
    <t>D+M Informační systém, tabule z plastohliníkového panelu s potiskem rozměr 1x1,5m</t>
  </si>
  <si>
    <t>967502891</t>
  </si>
  <si>
    <t>795951N20</t>
  </si>
  <si>
    <t>D+M Markýza pro zastínění terasy ve 4.NP, rozměr zastíněné plochy 7,0 x 6,2m, textilní markýza svinovaná na vřeteno</t>
  </si>
  <si>
    <t>-2063356696</t>
  </si>
  <si>
    <t>795951N21</t>
  </si>
  <si>
    <t>D+M Dvířka do SDK podhledu, 500x500mm</t>
  </si>
  <si>
    <t>703671657</t>
  </si>
  <si>
    <t>795951N22</t>
  </si>
  <si>
    <t>D+M Mřížka VZT na fasádu, DN 250, rozměr 300x300mm, nerez</t>
  </si>
  <si>
    <t>-37512937</t>
  </si>
  <si>
    <t>795951N23</t>
  </si>
  <si>
    <t>D+M Mřížka VZT na fasádu, DN 110, rozměr 150x150mm, nerez</t>
  </si>
  <si>
    <t>120544079</t>
  </si>
  <si>
    <t>795951N24</t>
  </si>
  <si>
    <t>D+M Mřížka nasávací do vzduchové dutiny střechy, rozměr 300x150mm, nerez</t>
  </si>
  <si>
    <t>1154796499</t>
  </si>
  <si>
    <t>795951N25</t>
  </si>
  <si>
    <t>D+M Výfuková tvarovka pro odvětrání střešního souvrství, DN 150, plast</t>
  </si>
  <si>
    <t>-552156004</t>
  </si>
  <si>
    <t>795951N26</t>
  </si>
  <si>
    <t>D+M Tvarovka pro odvětrání výtahové šachty, DN 250, plast</t>
  </si>
  <si>
    <t>-840871504</t>
  </si>
  <si>
    <t>795951N27</t>
  </si>
  <si>
    <t>D+M Hlavice pro průchod spalinové cesty plynových kotlů přes střešní plášť</t>
  </si>
  <si>
    <t>1483590519</t>
  </si>
  <si>
    <t>795951N28</t>
  </si>
  <si>
    <t>D+M Systém pro uchycení baneru z perforované textilie, nerezové konzoly s táhly z nerezových lanek, rozměr 5,0x1,0m</t>
  </si>
  <si>
    <t>534254159</t>
  </si>
  <si>
    <t>795951N29</t>
  </si>
  <si>
    <t>D+M Sněhový zachytávač dvojtrubkový, dle systémového řešení a technologických požadavků výrobce střešní krytiny</t>
  </si>
  <si>
    <t>1857178284</t>
  </si>
  <si>
    <t>795951N30</t>
  </si>
  <si>
    <t>D+M Kotevní bod záchytného systému dle ČSN EN 795 a ČSN EN 517, nerez</t>
  </si>
  <si>
    <t>156930871</t>
  </si>
  <si>
    <t>795951N31</t>
  </si>
  <si>
    <t>D+M Kotevní lano záchytného systému dle ČSN EN 795 a ČSN EN 517, nerez</t>
  </si>
  <si>
    <t>1879138557</t>
  </si>
  <si>
    <t>795951N32</t>
  </si>
  <si>
    <t>D+M Venkovní čistící zóna, lamely AL / guma, rozměry 2000x1000mm, zapuštěná do úrovně dlažby</t>
  </si>
  <si>
    <t>1097739740</t>
  </si>
  <si>
    <t>795951N32.1</t>
  </si>
  <si>
    <t>D+M Střešní vpusť boční, DN 50, napojeno přes PVC KG DN 50 (cca 1bm)</t>
  </si>
  <si>
    <t>-715362288</t>
  </si>
  <si>
    <t>795951N32.2</t>
  </si>
  <si>
    <t>D+M Lapač střešních splavenin, pro napojení svodu DN 125 + PVC KG DN 125 (1,5bm)</t>
  </si>
  <si>
    <t>-1453087748</t>
  </si>
  <si>
    <t>795951N34</t>
  </si>
  <si>
    <t>D+M Promítací plátno 3 / 2 m</t>
  </si>
  <si>
    <t>-1129657658</t>
  </si>
  <si>
    <t>795951N35</t>
  </si>
  <si>
    <t>D+M Vestavná myčka na nádobí</t>
  </si>
  <si>
    <t>-1717871321</t>
  </si>
  <si>
    <t>D.1.3 - Požárně bezpečnostní řešení</t>
  </si>
  <si>
    <t xml:space="preserve">    OST-01 - Požárně bezpečnostní řešení </t>
  </si>
  <si>
    <t>OST-01</t>
  </si>
  <si>
    <t xml:space="preserve">Požárně bezpečnostní řešení </t>
  </si>
  <si>
    <t>795666P02</t>
  </si>
  <si>
    <t>1025387714</t>
  </si>
  <si>
    <t>D.1.2 - Stavebně konstrukční část</t>
  </si>
  <si>
    <t>317998125</t>
  </si>
  <si>
    <t>Tepelná izolace mezi překlady a věnců jakékoliv výšky z polystyrénu tl 100 mm</t>
  </si>
  <si>
    <t>-453267822</t>
  </si>
  <si>
    <t xml:space="preserve">"rozsah a specifikace_v.č. D.1.2b-11-12, TZ" </t>
  </si>
  <si>
    <t>"V1" 1,1*(0,55*(8,28+8,05+19,97+12,36+0,26+2,62))</t>
  </si>
  <si>
    <t>"V2" 1,1*(0,55*(12,21))</t>
  </si>
  <si>
    <t>"V3" 1,1*(0,55*(1,72+1,72))</t>
  </si>
  <si>
    <t>"V4" 1,1*(0,55*(3,28))</t>
  </si>
  <si>
    <t>Stropy deskové ze ŽB tř. C 25/30 XC1 - CI 0,4_Dmax 22-S3</t>
  </si>
  <si>
    <t>818731406</t>
  </si>
  <si>
    <t xml:space="preserve">"rozsah a specifikace_v.č. D.1.2b-10, 10/14, TZ" </t>
  </si>
  <si>
    <t>"deska D1" 6,98*7,65*0,2</t>
  </si>
  <si>
    <t>"deska D2" 6,98*7,65*0,2</t>
  </si>
  <si>
    <t>411351011</t>
  </si>
  <si>
    <t>Zřízení bednění stropů deskových tl do 25 cm bez podpěrné kce</t>
  </si>
  <si>
    <t>-720947245</t>
  </si>
  <si>
    <t>"deska D1" 6,98*7,65</t>
  </si>
  <si>
    <t>"deska D2" 6,98*7,65</t>
  </si>
  <si>
    <t>411351012</t>
  </si>
  <si>
    <t>Odstranění bednění stropů deskových tl do 25 cm bez podpěrné kce</t>
  </si>
  <si>
    <t>1918908321</t>
  </si>
  <si>
    <t>411354313</t>
  </si>
  <si>
    <t>Zřízení podpěrné konstrukce stropů výšky do 4 m tl do 25 cm</t>
  </si>
  <si>
    <t>1275903981</t>
  </si>
  <si>
    <t>411354314</t>
  </si>
  <si>
    <t>Odstranění podpěrné konstrukce stropů výšky do 4 m tl do 25 cm</t>
  </si>
  <si>
    <t>-1486984701</t>
  </si>
  <si>
    <t>411361821</t>
  </si>
  <si>
    <t>Výztuž stropů betonářskou ocelí 10 505</t>
  </si>
  <si>
    <t>1504638789</t>
  </si>
  <si>
    <t>"staticky nutná výztuž" 1,404+1,416</t>
  </si>
  <si>
    <t>"ostatní výztuž_vykázáno  odsouhlaseno v dílenské dokumentaci" 0,2*2,82</t>
  </si>
  <si>
    <t>417321414</t>
  </si>
  <si>
    <t>Ztužující pásy a věnce ze ŽB tř. C 20/25 XC1, CI 0,4 _ Dmax 22-S4</t>
  </si>
  <si>
    <t>998748829</t>
  </si>
  <si>
    <t>"V1" 1,1*(0,28*0,55*(8,28+8,05+19,97+12,36+0,26+2,62))</t>
  </si>
  <si>
    <t>"V2" 1,1*(0,35*0,55*(12,21))</t>
  </si>
  <si>
    <t>"V3" 1,1*(0,38*0,55*(1,72+1,72))</t>
  </si>
  <si>
    <t>"V4" 1,1*(0,4*0,55*(3,28))</t>
  </si>
  <si>
    <t>"V5" 1,1*(0,3*0,55*(19,08+1,8+1,8+2,4+2,1))</t>
  </si>
  <si>
    <t>"V6" 1,1*(0,48*0,55*(4,3+4,3))</t>
  </si>
  <si>
    <t>417351115</t>
  </si>
  <si>
    <t>Zřízení bednění ztužujících věnců</t>
  </si>
  <si>
    <t>-2121899073</t>
  </si>
  <si>
    <t>"V1" 1,1*(2*0,55*(8,28+8,05+19,97+12,36+0,26+2,62))</t>
  </si>
  <si>
    <t>"V2" 1,1*(2*0,55*(12,21))</t>
  </si>
  <si>
    <t>"V3" 1,1*(2*0,55*(1,72+1,72))</t>
  </si>
  <si>
    <t>"V4" 1,1*(2*0,55*(3,28))</t>
  </si>
  <si>
    <t>"V5" 1,1*(2*0,55*(19,08+1,8+1,8+2,4+2,1))</t>
  </si>
  <si>
    <t>"V6" 1,1*(2*0,55*(4,3+4,3))</t>
  </si>
  <si>
    <t>417351116</t>
  </si>
  <si>
    <t>Odstranění bednění ztužujících věnců</t>
  </si>
  <si>
    <t>1864865940</t>
  </si>
  <si>
    <t>417361821</t>
  </si>
  <si>
    <t>Výztuž ztužujících pásů a věnců betonářskou ocelí 10 505</t>
  </si>
  <si>
    <t>1487507701</t>
  </si>
  <si>
    <t>"staticky nutná výztuž" 0,92504</t>
  </si>
  <si>
    <t>"ostatní výztuž_vykázáno  odsouhlaseno v dílenské dokumentaci" 0,2*0,92504</t>
  </si>
  <si>
    <t>1989673788</t>
  </si>
  <si>
    <t>1529010938</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</si>
  <si>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(podlití porvků nesmrštitelnou hmotou)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</si>
  <si>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"rozsah a specifikace_v.č. D.1.2b-11-12, TZ" 185,92</t>
  </si>
  <si>
    <t>"ostatní drobné související prvky_vykázáno a odsouhlaseno v dílenské dokumentaci" 0,25*185,92</t>
  </si>
  <si>
    <t>D.1.4.1 - Zdravotně technické instalace</t>
  </si>
  <si>
    <t>Zdravotně technické instalace_ viz samostatný soupis prací</t>
  </si>
  <si>
    <t>720692872</t>
  </si>
  <si>
    <t>D.1.4.2 - Vzduchotechnika</t>
  </si>
  <si>
    <t>Vzduchotechnika_ viz samostatný soupis prací</t>
  </si>
  <si>
    <t>149073452</t>
  </si>
  <si>
    <t>D.1.4.5 - Slaboproudá elektrotechnika</t>
  </si>
  <si>
    <t>Slaboproudá elektrotechnika_ viz samostatný soupis prací</t>
  </si>
  <si>
    <t>D.1.4.6 - MaR</t>
  </si>
  <si>
    <t>MaR _ viz samostatný soupis prací</t>
  </si>
  <si>
    <t>D.1.4.7 - Evidence knižního fondu</t>
  </si>
  <si>
    <t>N00 - Evidence knižního fondu</t>
  </si>
  <si>
    <t>RFID čtečka k výpůjčnímu pultu</t>
  </si>
  <si>
    <t>1928659168</t>
  </si>
  <si>
    <t>N00_R02</t>
  </si>
  <si>
    <t>Software pro převod RFID tagů</t>
  </si>
  <si>
    <t>-1863072693</t>
  </si>
  <si>
    <t>N00_R03</t>
  </si>
  <si>
    <t xml:space="preserve">RFID brána </t>
  </si>
  <si>
    <t>725536186</t>
  </si>
  <si>
    <t>N00_R04</t>
  </si>
  <si>
    <t>Software pro ochranu fondu</t>
  </si>
  <si>
    <t>-800301181</t>
  </si>
  <si>
    <t>N00_R05</t>
  </si>
  <si>
    <t>Selfceck _ RFID</t>
  </si>
  <si>
    <t>1752479080</t>
  </si>
  <si>
    <t>N00_R06</t>
  </si>
  <si>
    <t>Ruční asistent</t>
  </si>
  <si>
    <t>-1648721692</t>
  </si>
  <si>
    <t>N00_R07</t>
  </si>
  <si>
    <t>RFID Tag UHF (chip)</t>
  </si>
  <si>
    <t>-412823363</t>
  </si>
  <si>
    <t>N00_R08</t>
  </si>
  <si>
    <t xml:space="preserve">Karta RFID </t>
  </si>
  <si>
    <t>-1976307073</t>
  </si>
  <si>
    <t>D.1.5 - Zpevněné plochy, oplocení, terénní úpravy</t>
  </si>
  <si>
    <t xml:space="preserve">      18 - Zemní práce - povrchové úpravy terénu</t>
  </si>
  <si>
    <t xml:space="preserve">    5 - Komunikace pozemní</t>
  </si>
  <si>
    <t xml:space="preserve">    OST1 - Ostatní dodávky a konstrukce</t>
  </si>
  <si>
    <t>112151014</t>
  </si>
  <si>
    <t xml:space="preserve">Volné kácení stromů s rozřezáním a odvětvením </t>
  </si>
  <si>
    <t>-189632863</t>
  </si>
  <si>
    <t>"rozsah_D.1.5_v.č. 01-04, TZ" 1,0</t>
  </si>
  <si>
    <t>112201114</t>
  </si>
  <si>
    <t>Odstranění pařezů v rovině a svahu 1:5 s odklizením do 20 m a zasypáním jámy</t>
  </si>
  <si>
    <t>-1388549918</t>
  </si>
  <si>
    <t>113106187</t>
  </si>
  <si>
    <t>Rozebrání dlažeb vozovek ze zámkové dlažby s ložem z kameniva strojně pl do 50 m2</t>
  </si>
  <si>
    <t>970326815</t>
  </si>
  <si>
    <t>"rozsah_D.1.5_v.č. 01-04, TZ" 19,7</t>
  </si>
  <si>
    <t>113107162</t>
  </si>
  <si>
    <t>Odstranění podkladu z kameniva a navážek tl 200 mm strojně pl přes 50 do 200 m2</t>
  </si>
  <si>
    <t>-274785481</t>
  </si>
  <si>
    <t>"rozsah_D.1.5_v.č. 01-04, TZ" 69,8</t>
  </si>
  <si>
    <t>113107163</t>
  </si>
  <si>
    <t>Odstranění podkladu z kameniva a navážek tl 300 mm strojně pl přes 50 do 200 m2</t>
  </si>
  <si>
    <t>-12935234</t>
  </si>
  <si>
    <t>"rozsah_D.1.5_v.č. 01-04, TZ" 291,0</t>
  </si>
  <si>
    <t>113107177</t>
  </si>
  <si>
    <t>Odstranění podkladu z betonu vyztuženého sítěmi tl 300 mm strojně pl přes 50 do 200 m2</t>
  </si>
  <si>
    <t>-788495286</t>
  </si>
  <si>
    <t>113107181</t>
  </si>
  <si>
    <t>Odstranění krytu živičného tl 50 mm strojně pl přes 50 do 200 m2</t>
  </si>
  <si>
    <t>1792313314</t>
  </si>
  <si>
    <t>113107182</t>
  </si>
  <si>
    <t>Odstranění krytu živičného tl 100 mm strojně pl přes 50 do 200 m2</t>
  </si>
  <si>
    <t>913997668</t>
  </si>
  <si>
    <t>113107323</t>
  </si>
  <si>
    <t>Odstranění podkladu z kameniva a navážek tl 300 mm strojně pl do 50 m2</t>
  </si>
  <si>
    <t>600495654</t>
  </si>
  <si>
    <t>113107341</t>
  </si>
  <si>
    <t>Odstranění podkladu živičného tl 50 mm strojně pl do 50 m2</t>
  </si>
  <si>
    <t>318625221</t>
  </si>
  <si>
    <t>115015R01</t>
  </si>
  <si>
    <t xml:space="preserve">Přesuny a likvidace stromů, větví, pařezů _ dle zákona o odpadech </t>
  </si>
  <si>
    <t>strom</t>
  </si>
  <si>
    <t>1842322319</t>
  </si>
  <si>
    <t>132201101</t>
  </si>
  <si>
    <t>Hloubení rýh š do 600 mm v hornině tř. 3 objemu do 100 m3</t>
  </si>
  <si>
    <t>-1516185737</t>
  </si>
  <si>
    <t>"rozsah_D.1.5_v.č. 01-04, TZ" 25*0,4*0,3</t>
  </si>
  <si>
    <t>716714681</t>
  </si>
  <si>
    <t>0,9*2 'Přepočtené koeficientem množství</t>
  </si>
  <si>
    <t>389965226</t>
  </si>
  <si>
    <t>"rozsah_D.1.5_v.č. 01-04, TZ" 25*0,4*0,3*0,7</t>
  </si>
  <si>
    <t>1851801630</t>
  </si>
  <si>
    <t>646950106</t>
  </si>
  <si>
    <t>2,1*1,8 'Přepočtené koeficientem množství</t>
  </si>
  <si>
    <t>40167049</t>
  </si>
  <si>
    <t>"rozsah_D.1.5_v.č. 01-04, TZ" (3,0)-2,1</t>
  </si>
  <si>
    <t>Úprava pláně v hornině tř. 1 až 4 se zhutněním_za pomocí vibračního pěchu a ručního válce</t>
  </si>
  <si>
    <t>-378357470</t>
  </si>
  <si>
    <t>"rozsah_D.1.5_v.č. 01-04, TZ_skladba ploch z žulové dlažby" 63,0</t>
  </si>
  <si>
    <t>"rozsah_D.1.5_v.č. 01-04, TZ_skladba ploch z živičným povrchem" 246,0</t>
  </si>
  <si>
    <t>1772593195</t>
  </si>
  <si>
    <t>Zemní práce - povrchové úpravy terénu</t>
  </si>
  <si>
    <t>181111111</t>
  </si>
  <si>
    <t>Plošná úprava terénu zemina tř 1 až 4 nerovnosti do 100 mm v rovinně a svahu do 1:5</t>
  </si>
  <si>
    <t>-2072820466</t>
  </si>
  <si>
    <t>"rozsah_D.1.5_v.č. 01-04, TZ" 26,0</t>
  </si>
  <si>
    <t>181301102</t>
  </si>
  <si>
    <t>Rozprostření ornice tl vrstvy do 150 mm v rovině nebo ve svahu do 1:5</t>
  </si>
  <si>
    <t>1809076516</t>
  </si>
  <si>
    <t>103641010</t>
  </si>
  <si>
    <t>zemina pro terénní úpravy -  ornice</t>
  </si>
  <si>
    <t>-1154615522</t>
  </si>
  <si>
    <t>Poznámka k položce:
Jednotková cena obsahuje veškeré potřebné přesuny.
(objem _ pro zeminu objemové hmotnosti 1500 kg/m3)</t>
  </si>
  <si>
    <t>26*0,2475 'Přepočtené koeficientem množství</t>
  </si>
  <si>
    <t>181411131</t>
  </si>
  <si>
    <t>Založení parkového trávníku výsevem v rovině a ve svahu do 1:5</t>
  </si>
  <si>
    <t>-1238631537</t>
  </si>
  <si>
    <t>00572410</t>
  </si>
  <si>
    <t>osivo směs travní parková</t>
  </si>
  <si>
    <t>-895366719</t>
  </si>
  <si>
    <t>26*0,03 'Přepočtené koeficientem množství</t>
  </si>
  <si>
    <t>181951101</t>
  </si>
  <si>
    <t>Úprava pláně v hornině tř. 1 až 4 bez zhutnění</t>
  </si>
  <si>
    <t>640132662</t>
  </si>
  <si>
    <t>183403153</t>
  </si>
  <si>
    <t>Obdělání půdy hrabáním v rovině a svahu do 1:5</t>
  </si>
  <si>
    <t>-1627003779</t>
  </si>
  <si>
    <t>183403161</t>
  </si>
  <si>
    <t>Obdělání půdy válením v rovině a svahu do 1:5</t>
  </si>
  <si>
    <t>111392575</t>
  </si>
  <si>
    <t>185850R01</t>
  </si>
  <si>
    <t>D+M _ (dodávka a vysazení) dřevin _ strom 1kus (s korunou o průměru 4 m) _ dle specifikace PD</t>
  </si>
  <si>
    <t>1672655981</t>
  </si>
  <si>
    <t xml:space="preserve">Poznámka k položce:
Kompletní dodávky a provedení dle specifikace PD a TZ včetně všech přímo souvisejících prací a dodávek
-----------------------------------------------------------------------------------------------------------------------------
</t>
  </si>
  <si>
    <t>Komunikace pozemní</t>
  </si>
  <si>
    <t>564201111</t>
  </si>
  <si>
    <t>Podklad nebo podsyp ze štěrkopísku ŠP tl do 40 mm</t>
  </si>
  <si>
    <t>1617906332</t>
  </si>
  <si>
    <t>564851111</t>
  </si>
  <si>
    <t>Podklad ze štěrkodrtě ŠD tl 150 mm</t>
  </si>
  <si>
    <t>1161965134</t>
  </si>
  <si>
    <t>"rozsah_D.1.5_v.č. 01-04, TZ_skladba ploch z živičným povrchem" 246,0*2</t>
  </si>
  <si>
    <t>564861111</t>
  </si>
  <si>
    <t>Podklad ze štěrkodrtě ŠD tl 200 mm</t>
  </si>
  <si>
    <t>1585206947</t>
  </si>
  <si>
    <t>573111112</t>
  </si>
  <si>
    <t>Postřik živičný infiltrační s posypem z asfaltu množství 1 kg/m2</t>
  </si>
  <si>
    <t>-1038953614</t>
  </si>
  <si>
    <t>573231108</t>
  </si>
  <si>
    <t>Postřik živičný spojovací ze SE v množství 0,50 kg/m2</t>
  </si>
  <si>
    <t>1044646501</t>
  </si>
  <si>
    <t>577134131</t>
  </si>
  <si>
    <t>Asfaltový beton vrstva obrusná ACO 11 tl 40 mm š do 3 m z modifikovaného asfaltu</t>
  </si>
  <si>
    <t>2076803047</t>
  </si>
  <si>
    <t>577145132</t>
  </si>
  <si>
    <t>Asfaltový beton vrstva ložní ACL 16 tl 50 mm š do 3 m z modifikovaného asfaltu</t>
  </si>
  <si>
    <t>-720694347</t>
  </si>
  <si>
    <t>596811221</t>
  </si>
  <si>
    <t>Kladení kamenné dlažby komunikací pro pěší do lože z kameniva vel do 0,25 m2 plochy do 100 m2</t>
  </si>
  <si>
    <t>-18634252</t>
  </si>
  <si>
    <t>5838111R</t>
  </si>
  <si>
    <t>deska dlažební kamenná _ žula 600x300mm tl 100mm</t>
  </si>
  <si>
    <t>1295512525</t>
  </si>
  <si>
    <t>599141111</t>
  </si>
  <si>
    <t>Vyplnění spár živičnou zálivkou</t>
  </si>
  <si>
    <t>199488531</t>
  </si>
  <si>
    <t>915491211</t>
  </si>
  <si>
    <t>Osazení vodícího proužku z betonových desek do betonového lože tl do 100 mm š proužku 250 mm</t>
  </si>
  <si>
    <t>-1788255916</t>
  </si>
  <si>
    <t>"rozsah_D.1.5_v.č. 01-04, TZ" 75,0</t>
  </si>
  <si>
    <t>59218001R</t>
  </si>
  <si>
    <t>betonová přídlažba 200x200x80mm</t>
  </si>
  <si>
    <t>-811354529</t>
  </si>
  <si>
    <t>75*1,1 'Přepočtené koeficientem množství</t>
  </si>
  <si>
    <t>916131213</t>
  </si>
  <si>
    <t>Osazení silničního obrubníku betonového stojatého s boční opěrou do lože z betonu prostého</t>
  </si>
  <si>
    <t>-2107988316</t>
  </si>
  <si>
    <t>"rozsah_D.1.5_v.č. 01-04, TZ" 25,0</t>
  </si>
  <si>
    <t>59217033</t>
  </si>
  <si>
    <t>obrubník betonový silniční 1000x100x250mm</t>
  </si>
  <si>
    <t>1900257863</t>
  </si>
  <si>
    <t>25*1,1 'Přepočtené koeficientem množství</t>
  </si>
  <si>
    <t>58932563</t>
  </si>
  <si>
    <t>beton C 16/20 kamenivo frakce 0/8</t>
  </si>
  <si>
    <t>-1905396308</t>
  </si>
  <si>
    <t>919726122</t>
  </si>
  <si>
    <t>Geotextilie pro ochranu, separaci a filtraci netkaná měrná hmotnost do 300 g/m2</t>
  </si>
  <si>
    <t>-764168864</t>
  </si>
  <si>
    <t>919735112</t>
  </si>
  <si>
    <t>Řezání stávajícího živičného krytu hl do 100 mm</t>
  </si>
  <si>
    <t>1828036958</t>
  </si>
  <si>
    <t>962052210</t>
  </si>
  <si>
    <t>Bourání konstrukcí nadzákladových ze ŽB do 1 m3</t>
  </si>
  <si>
    <t>1602149582</t>
  </si>
  <si>
    <t>966071R00</t>
  </si>
  <si>
    <t xml:space="preserve">Rozebrání / demontáž / bourání _ stávajícího plotového dílce </t>
  </si>
  <si>
    <t>-2136502722</t>
  </si>
  <si>
    <t>Poznámka k položce:
Kompletní provedení dle specifikace PD a TZ včetně všech přímo souvisejících prací a dodávek
------------------------------------------------------------------------------------------------------------------</t>
  </si>
  <si>
    <t>"rozsah_D.1.5_v.č. 01-04, TZ" 5,7</t>
  </si>
  <si>
    <t>966071R01</t>
  </si>
  <si>
    <t xml:space="preserve">Demontáž / bourání _ stávající dvorní betonové vpusti </t>
  </si>
  <si>
    <t>-602779597</t>
  </si>
  <si>
    <t>Poznámka k položce:
Kompletní provedení dle specifikace PD a TZ včetně všech přímo souvisejících prací a činností
------------------------------------------------------------------------------------------------------------------</t>
  </si>
  <si>
    <t>997013111</t>
  </si>
  <si>
    <t>Vnitrostaveništní doprava suti a vybouraných hmot  vodorovně do 50 m</t>
  </si>
  <si>
    <t>-719875836</t>
  </si>
  <si>
    <t>-1966344084</t>
  </si>
  <si>
    <t>-1458249825</t>
  </si>
  <si>
    <t>1950632301</t>
  </si>
  <si>
    <t>280,989*10 'Přepočtené koeficientem množství</t>
  </si>
  <si>
    <t>2047183266</t>
  </si>
  <si>
    <t>998223011</t>
  </si>
  <si>
    <t xml:space="preserve">Přesun hmot pro pozemní komunikace a zpevněné plochy </t>
  </si>
  <si>
    <t>934371295</t>
  </si>
  <si>
    <t>Ostatní dodávky a konstrukce</t>
  </si>
  <si>
    <t>795431R02</t>
  </si>
  <si>
    <t xml:space="preserve">D+M a doplnění _ systémového oplocení </t>
  </si>
  <si>
    <t>-179825851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</si>
  <si>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
KOMPLETNÍ ROZSAH A SPECIFIKACE D.1.5_v.č. 04, DETAIL "C" - v.č. 03</t>
  </si>
  <si>
    <t>795431R03</t>
  </si>
  <si>
    <t xml:space="preserve">D+M _ žardínie </t>
  </si>
  <si>
    <t>1428939174</t>
  </si>
  <si>
    <t>"rozsah_D.1.5_v.č. 01-04, TZ" 3,0</t>
  </si>
  <si>
    <t>D.2 - Projekt interiéru</t>
  </si>
  <si>
    <t xml:space="preserve">    OST01 - Ostatní PRVKY A INTERIÉR</t>
  </si>
  <si>
    <t>OST01</t>
  </si>
  <si>
    <t>Ostatní PRVKY A INTERIÉR</t>
  </si>
  <si>
    <t>795088U01</t>
  </si>
  <si>
    <t>KL1 - D+M Pracovní linka, délky 1800mm, včetně všech spotřebičů a komponentů</t>
  </si>
  <si>
    <t>-1797378310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</si>
  <si>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prvků interiéru.</t>
  </si>
  <si>
    <t>795088U02</t>
  </si>
  <si>
    <t>KL2 - D+M Pracovní linka, délky 1200mm, včetně všech spotřebičů a komponentů</t>
  </si>
  <si>
    <t>727813618</t>
  </si>
  <si>
    <t>795088U03</t>
  </si>
  <si>
    <t>KL3 - D+M Pracovní linka, délky 1600mm, včetně všech spotřebičů a komponentů, sestava uzavřena do skříně s roletovou žaluzií</t>
  </si>
  <si>
    <t>-875316563</t>
  </si>
  <si>
    <t>795088U04</t>
  </si>
  <si>
    <t>KL4 - D+M Pracovní linka, délky 1600mm, včetně všech spotřebičů a komponentů</t>
  </si>
  <si>
    <t>-1305101810</t>
  </si>
  <si>
    <t>795088U05</t>
  </si>
  <si>
    <t>S1 - D+M Kancelářský stůl, 1800x1000x750mm</t>
  </si>
  <si>
    <t>1701681620</t>
  </si>
  <si>
    <t>795088U06</t>
  </si>
  <si>
    <t>S2 - D+M Kancelářský stůl, 1800x700x750mm, včetně pojízdného kontejneru</t>
  </si>
  <si>
    <t>-24730666</t>
  </si>
  <si>
    <t>795088U07</t>
  </si>
  <si>
    <t>S3 - D+M Pracovní stůl, 800x500x750mm</t>
  </si>
  <si>
    <t>121384630</t>
  </si>
  <si>
    <t>795088U08</t>
  </si>
  <si>
    <t>S4 - D+M Pracovní stůl, 1000x500x750mm, včetně držáku pro PC</t>
  </si>
  <si>
    <t>-890678810</t>
  </si>
  <si>
    <t>795088U09</t>
  </si>
  <si>
    <t>S5 - D+M Pracovní stůl, atyp rozměr</t>
  </si>
  <si>
    <t>2103257183</t>
  </si>
  <si>
    <t>795088U10</t>
  </si>
  <si>
    <t>S6 - D+M Jídelní stůl, 800x800x750mm</t>
  </si>
  <si>
    <t>-833061835</t>
  </si>
  <si>
    <t>795088U11</t>
  </si>
  <si>
    <t>S7 - D+M Stůl, 800x500x750mm, včetně držáku pro PC</t>
  </si>
  <si>
    <t>-1050449435</t>
  </si>
  <si>
    <t>795088U12</t>
  </si>
  <si>
    <t>S8 - D+M Stůl, 900x1100x750mm, včetně držáků pro PC</t>
  </si>
  <si>
    <t>489063186</t>
  </si>
  <si>
    <t>795088U13</t>
  </si>
  <si>
    <t>S9 - D+M Kancelářský stůl, 1000x700x750mm</t>
  </si>
  <si>
    <t>1984711608</t>
  </si>
  <si>
    <t>795088U14</t>
  </si>
  <si>
    <t>S10 - D+M Kancelářský stůl, 1800x700x750mm</t>
  </si>
  <si>
    <t>-956925823</t>
  </si>
  <si>
    <t>795088U15</t>
  </si>
  <si>
    <t>S11 - D+M Kancelářský stůl, 1800x700x750mm, včetně pojízdného kontejneru</t>
  </si>
  <si>
    <t>1252537819</t>
  </si>
  <si>
    <t>795088U16</t>
  </si>
  <si>
    <t>S12 - D+M Kancelářský stůl, atyp rozměry</t>
  </si>
  <si>
    <t>-889732185</t>
  </si>
  <si>
    <t>795088U17</t>
  </si>
  <si>
    <t>S13 - D+M Kancelářský stůl, 700x700x750mm</t>
  </si>
  <si>
    <t>-376908732</t>
  </si>
  <si>
    <t>795088U18</t>
  </si>
  <si>
    <t>S14 - D+M Kancelářský stůl, 1200x700x750mm, včetně pojízdného kontejneru</t>
  </si>
  <si>
    <t>1750323174</t>
  </si>
  <si>
    <t>795088U19</t>
  </si>
  <si>
    <t>S15 - D+M Kancelářský stůl, 1300x700x750mm</t>
  </si>
  <si>
    <t>1929944297</t>
  </si>
  <si>
    <t>795088U20</t>
  </si>
  <si>
    <t>SK1 - D+M Skříňková sestava, 2700x320x2020mm</t>
  </si>
  <si>
    <t>-1317119400</t>
  </si>
  <si>
    <t>795088U21</t>
  </si>
  <si>
    <t>SK2 - D+M Skříňková sestava, 3200x420x750mm</t>
  </si>
  <si>
    <t>232602470</t>
  </si>
  <si>
    <t>795088U22</t>
  </si>
  <si>
    <t>SK3 - D+M Skříňková sestava, 3200x600x2020mm</t>
  </si>
  <si>
    <t>-1228146558</t>
  </si>
  <si>
    <t>795088U23</t>
  </si>
  <si>
    <t>SK4 - D+M Sestava šesti šatních skříněk, 1800x600x2020mm</t>
  </si>
  <si>
    <t>371009983</t>
  </si>
  <si>
    <t>795088U24</t>
  </si>
  <si>
    <t>SK5 - D+M Skříňková sestava, 3500x600x2020mm</t>
  </si>
  <si>
    <t>178517946</t>
  </si>
  <si>
    <t>795088U25</t>
  </si>
  <si>
    <t>SK6 - D+M Skříňková sestava oboustranná, 3200x840x1200mm</t>
  </si>
  <si>
    <t>901704195</t>
  </si>
  <si>
    <t>795088U26</t>
  </si>
  <si>
    <t>SK7 - D+M Skříňková sestava, 1500x420x2020mm</t>
  </si>
  <si>
    <t>-1865637668</t>
  </si>
  <si>
    <t>795088U27</t>
  </si>
  <si>
    <t>SK8 - D+M Skříňková sestava, 2250x420x2020mm</t>
  </si>
  <si>
    <t>278071855</t>
  </si>
  <si>
    <t>795088U28</t>
  </si>
  <si>
    <t>SK9 - D+M Skříňková sestava, 2000x600x2020mm</t>
  </si>
  <si>
    <t>1788110182</t>
  </si>
  <si>
    <t>795088U29</t>
  </si>
  <si>
    <t>SK10 - D+M Policová skříň, 800x420x2020mm</t>
  </si>
  <si>
    <t>-1269348895</t>
  </si>
  <si>
    <t>795088U30</t>
  </si>
  <si>
    <t>SK11 - D+M Skříňková sestava oboustranná, 2400x840x1200mm</t>
  </si>
  <si>
    <t>-161677565</t>
  </si>
  <si>
    <t>795088U31</t>
  </si>
  <si>
    <t>SK12 - D+M Skříňková sestava, 2700x600x2020mm</t>
  </si>
  <si>
    <t>1745851852</t>
  </si>
  <si>
    <t>795088U32</t>
  </si>
  <si>
    <t>SK13 - D+M Skříňková sestava oboustranná, 1600x840x1200mm</t>
  </si>
  <si>
    <t>755425244</t>
  </si>
  <si>
    <t>795088U33</t>
  </si>
  <si>
    <t>SK14 - D+M Skříňková sestava, 1500x420x2020mm</t>
  </si>
  <si>
    <t>185506275</t>
  </si>
  <si>
    <t>795088U34</t>
  </si>
  <si>
    <t>SK15 - D+M Skříňková sestava, 1600x420x1200mm</t>
  </si>
  <si>
    <t>-1622787445</t>
  </si>
  <si>
    <t>795088U35</t>
  </si>
  <si>
    <t>SK16 - D+M Policová skříň, 700x420x2020mm</t>
  </si>
  <si>
    <t>1929339418</t>
  </si>
  <si>
    <t>795088U36</t>
  </si>
  <si>
    <t>SK17 - D+M Skříňková sestava, 2800x420x1200mm</t>
  </si>
  <si>
    <t>-799178129</t>
  </si>
  <si>
    <t>795088U37</t>
  </si>
  <si>
    <t>R1 - D+M Regál ocelový s dřevěnými stavitelnými policemi, 600x300x2000mm</t>
  </si>
  <si>
    <t>-137764697</t>
  </si>
  <si>
    <t>795088U38</t>
  </si>
  <si>
    <t>R1 - D+M Regál ocelový s dřevěnými stavitelnými policemi, 800x300x2000mm</t>
  </si>
  <si>
    <t>1576700391</t>
  </si>
  <si>
    <t>795088U39</t>
  </si>
  <si>
    <t>R1 - D+M Regál ocelový s dřevěnými stavitelnými policemi, 1000x300x2000mm</t>
  </si>
  <si>
    <t>106457797</t>
  </si>
  <si>
    <t>795088U40</t>
  </si>
  <si>
    <t>R2 - D+M Sestava pojizdných regálů</t>
  </si>
  <si>
    <t>sestava</t>
  </si>
  <si>
    <t>779972160</t>
  </si>
  <si>
    <t>795088U41</t>
  </si>
  <si>
    <t>N1 - D+M Židle do učebny</t>
  </si>
  <si>
    <t>-1062036667</t>
  </si>
  <si>
    <t>795088U42</t>
  </si>
  <si>
    <t>N2 - D+M Židle do učebny</t>
  </si>
  <si>
    <t>-77381131</t>
  </si>
  <si>
    <t>795088U43</t>
  </si>
  <si>
    <t>N3 - D+M Kancelářské křeslo - pracovníci</t>
  </si>
  <si>
    <t>806102048</t>
  </si>
  <si>
    <t>795088U44</t>
  </si>
  <si>
    <t>N4 - D+M Konferenční křeslo</t>
  </si>
  <si>
    <t>-1376752000</t>
  </si>
  <si>
    <t>795088U45</t>
  </si>
  <si>
    <t>N5 - D+M Čtecí křeslo</t>
  </si>
  <si>
    <t>1278687338</t>
  </si>
  <si>
    <t>795088U46</t>
  </si>
  <si>
    <t>N6 - D+M Taburet</t>
  </si>
  <si>
    <t>579061124</t>
  </si>
  <si>
    <t>795088U47</t>
  </si>
  <si>
    <t>N7 - D+M Konferenční stolek, průměr 600mm, výška 430mm</t>
  </si>
  <si>
    <t>873381930</t>
  </si>
  <si>
    <t>795088U48</t>
  </si>
  <si>
    <t>N8 - D+M Matrace sedací, 2400x1200x150mm, včetně 3ks polštářů 500x500mm</t>
  </si>
  <si>
    <t>896848664</t>
  </si>
  <si>
    <t>795088U49</t>
  </si>
  <si>
    <t>N9 - D+M Sedací pytel, 700x1100x900mm</t>
  </si>
  <si>
    <t>-985078766</t>
  </si>
  <si>
    <t>795088U50</t>
  </si>
  <si>
    <t>N10 - D+M Zahradní židle</t>
  </si>
  <si>
    <t>-1264655448</t>
  </si>
  <si>
    <t>795088U51</t>
  </si>
  <si>
    <t>N11 - D+M Zahradní stůl - kulatý, průměr 900mm</t>
  </si>
  <si>
    <t>-1191241423</t>
  </si>
  <si>
    <t>795088U52</t>
  </si>
  <si>
    <t>N12 - D+M Zahradní set</t>
  </si>
  <si>
    <t>-1960676948</t>
  </si>
  <si>
    <t>795088U53</t>
  </si>
  <si>
    <t>N13 - D+M Zahradní lavice, 1600x600mm</t>
  </si>
  <si>
    <t>-587916713</t>
  </si>
  <si>
    <t>795088U54</t>
  </si>
  <si>
    <t>N15 - D+M Sedací kostka, 400x400x400mm</t>
  </si>
  <si>
    <t>-1411715739</t>
  </si>
  <si>
    <t>795088U55</t>
  </si>
  <si>
    <t>N16 - D+M Polštář na sezení, 500x500mm</t>
  </si>
  <si>
    <t>1180305739</t>
  </si>
  <si>
    <t>795088U56</t>
  </si>
  <si>
    <t>N17 - D+M "Hrabadlo" malé - krabice na knihy na kolečkách, 200x200x300mm</t>
  </si>
  <si>
    <t>1321718583</t>
  </si>
  <si>
    <t>795088U57</t>
  </si>
  <si>
    <t>N18 - D+M "Hrabadlo" velké - krabice na knihy na kolečkách, 450x450x300mm</t>
  </si>
  <si>
    <t>-485697597</t>
  </si>
  <si>
    <t>795088U58</t>
  </si>
  <si>
    <t>P1 - D+M Výpujční pult, výška 1100mm, rozměry atyp, včetně všech komponentů</t>
  </si>
  <si>
    <t>352443198</t>
  </si>
  <si>
    <t>795088U59</t>
  </si>
  <si>
    <t>P2 - D+M Výpujční pult, výška 750mm, rozměry atyp, včetně všech komponentů</t>
  </si>
  <si>
    <t>1509638300</t>
  </si>
  <si>
    <t>795088U60</t>
  </si>
  <si>
    <t>K1 - D+M Policový díl knihovny 6-ti policový, 800x300x2020mm</t>
  </si>
  <si>
    <t>-2046381724</t>
  </si>
  <si>
    <t>795088U61</t>
  </si>
  <si>
    <t>K2 - D+M Policový díl knihovny rohový, atyp rozměry, výška 2020mm</t>
  </si>
  <si>
    <t>606240949</t>
  </si>
  <si>
    <t>795088U62</t>
  </si>
  <si>
    <t>K3 - D+M Policový díl knihovny přechodový, atyp rozměry, výška 2020mm</t>
  </si>
  <si>
    <t>1322596543</t>
  </si>
  <si>
    <t>795088U63</t>
  </si>
  <si>
    <t>K4 - D+M Policový díl knihovny koncový, atyp rozměry, výška 2020mm</t>
  </si>
  <si>
    <t>-2046254381</t>
  </si>
  <si>
    <t>795088U64</t>
  </si>
  <si>
    <t>K5 - D+M Policový díl knihovny 4-policový, 800x300x1380mm</t>
  </si>
  <si>
    <t>401267136</t>
  </si>
  <si>
    <t>795088U65</t>
  </si>
  <si>
    <t>K6 - D+M Policový díl knihovny 4-policový koncový, atyp rozměry, výška 2020mm</t>
  </si>
  <si>
    <t>1063538545</t>
  </si>
  <si>
    <t>795088U66</t>
  </si>
  <si>
    <t>K7 - D+M Policový díl knihovny 4-policový, 950x300x1380mm</t>
  </si>
  <si>
    <t>1757173889</t>
  </si>
  <si>
    <t>795088U67</t>
  </si>
  <si>
    <t>K8 - D+M Policová sestava pro dětské oddělení, 4600x600x1380mm</t>
  </si>
  <si>
    <t>-1334648419</t>
  </si>
  <si>
    <t>795088U68</t>
  </si>
  <si>
    <t>EL1 - D+M Krycí dvířka rozvaděče elektřiny, 870x2400mm</t>
  </si>
  <si>
    <t>-1634172241</t>
  </si>
  <si>
    <t>795088U69</t>
  </si>
  <si>
    <t>EL2 - D+M Krycí dvířka rozvaděče elektřiny, 1900x2400mm</t>
  </si>
  <si>
    <t>-690566202</t>
  </si>
  <si>
    <t>795088U70</t>
  </si>
  <si>
    <t>VS1 - D+M Věšáková stěna, včetně všech komponentů, 900x2500mm</t>
  </si>
  <si>
    <t>-221733828</t>
  </si>
  <si>
    <t>795088U71</t>
  </si>
  <si>
    <t>D+M Závěsný systém pro zavěšování obrazů na stěnu</t>
  </si>
  <si>
    <t>-650181755</t>
  </si>
  <si>
    <t>795088U87</t>
  </si>
  <si>
    <t xml:space="preserve">D+M Informační systém - tabulky, piktogramy, infotabule  </t>
  </si>
  <si>
    <t>soub.</t>
  </si>
  <si>
    <t>Poznámka k položce:
Kompletní provedení dle specifikace PD, vč. všech souvisejících prací dodávek, příslušenství a komponentů dle výpisu. V jednotkové ceně započítáno: dodávka, výroba, montáž/osazení/kotvení (vč.kotvících prvků), povrchová úprava. Kompletní specifikace viz. Informační systém_specifikace</t>
  </si>
  <si>
    <t>"podlahové skladby_NS_S08"(67,5*30,7 )</t>
  </si>
  <si>
    <t xml:space="preserve">D+M Bezpečnostní značka únikové cesty - fotoluminiscenční, v soul. S n.v. č. 11/2002 Sb. </t>
  </si>
  <si>
    <t>"kompletní provedení dle specifikace PD a TZ vč. všech souvisejícího příslušenství"</t>
  </si>
  <si>
    <t xml:space="preserve">"specifikace viz PBŘ" </t>
  </si>
  <si>
    <t>D+M Hasící přístroj PG6/21A</t>
  </si>
  <si>
    <t>795666P01</t>
  </si>
  <si>
    <t>vlastní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</si>
</sst>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9">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bottom style="thin"/>
    </border>
    <border>
      <left/>
      <right style="thin">
        <color rgb="FF000000"/>
      </right>
      <top/>
      <bottom style="thin"/>
    </border>
    <border>
      <left/>
      <right style="thin"/>
      <top style="hair">
        <color rgb="FF969696"/>
      </top>
      <bottom/>
    </border>
    <border>
      <left/>
      <right style="thin"/>
      <top/>
      <bottom/>
    </border>
    <border>
      <left/>
      <right style="thin"/>
      <top/>
      <bottom style="thin"/>
    </border>
    <border>
      <left style="thin"/>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pplyProtection="1">
      <alignment vertical="center"/>
      <protection/>
    </xf>
    <xf numFmtId="0" fontId="37" fillId="0" borderId="23" xfId="0" applyFont="1" applyBorder="1" applyAlignment="1" applyProtection="1">
      <alignment horizontal="left" vertical="center"/>
      <protection/>
    </xf>
    <xf numFmtId="0" fontId="40" fillId="0" borderId="23" xfId="0" applyFont="1" applyBorder="1" applyAlignment="1" applyProtection="1">
      <alignment vertical="center" wrapText="1"/>
      <protection/>
    </xf>
    <xf numFmtId="0" fontId="24" fillId="0" borderId="0" xfId="0" applyFont="1" applyBorder="1" applyAlignment="1" applyProtection="1">
      <alignment horizontal="center" vertical="center"/>
      <protection/>
    </xf>
    <xf numFmtId="0" fontId="0" fillId="0" borderId="0" xfId="0"/>
    <xf numFmtId="0" fontId="0" fillId="0" borderId="25" xfId="0" applyBorder="1"/>
    <xf numFmtId="0" fontId="0" fillId="0" borderId="26" xfId="0" applyBorder="1"/>
    <xf numFmtId="0" fontId="0" fillId="0" borderId="27" xfId="0" applyBorder="1"/>
    <xf numFmtId="0" fontId="0" fillId="0" borderId="28" xfId="0" applyFont="1" applyBorder="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4" fontId="29" fillId="0" borderId="0" xfId="0" applyNumberFormat="1" applyFont="1" applyAlignment="1" applyProtection="1">
      <alignment horizontal="right" vertical="center"/>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4" fillId="4" borderId="6"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4" fontId="3" fillId="0" borderId="3" xfId="0" applyNumberFormat="1" applyFont="1" applyBorder="1" applyAlignment="1">
      <alignment vertical="center"/>
    </xf>
    <xf numFmtId="4" fontId="3"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8"/>
  <sheetViews>
    <sheetView showGridLines="0" tabSelected="1" workbookViewId="0" topLeftCell="A1">
      <selection activeCell="BE93" sqref="BE93"/>
    </sheetView>
  </sheetViews>
  <sheetFormatPr defaultColWidth="9.140625" defaultRowHeight="12"/>
  <cols>
    <col min="1" max="1" width="8.28125" style="1" customWidth="1" collapsed="1"/>
    <col min="2" max="2" width="1.7109375" style="1" customWidth="1" collapsed="1"/>
    <col min="3" max="3" width="4.140625" style="1" customWidth="1" collapsed="1"/>
    <col min="4" max="33" width="2.7109375" style="1" customWidth="1" collapsed="1"/>
    <col min="34" max="34" width="3.28125" style="1" customWidth="1" collapsed="1"/>
    <col min="35" max="35" width="31.7109375" style="1" customWidth="1" collapsed="1"/>
    <col min="36" max="37" width="2.421875" style="1" customWidth="1" collapsed="1"/>
    <col min="38" max="38" width="8.28125" style="1" customWidth="1" collapsed="1"/>
    <col min="39" max="39" width="3.28125" style="1" customWidth="1" collapsed="1"/>
    <col min="40" max="40" width="13.28125" style="1" customWidth="1" collapsed="1"/>
    <col min="41" max="41" width="7.421875" style="1" customWidth="1" collapsed="1"/>
    <col min="42" max="42" width="4.140625" style="1" customWidth="1" collapsed="1"/>
    <col min="43" max="43" width="15.7109375" style="1" hidden="1" customWidth="1" collapsed="1"/>
    <col min="44" max="44" width="13.7109375" style="1" customWidth="1" collapsed="1"/>
    <col min="45" max="47" width="25.8515625" style="1" hidden="1" customWidth="1" collapsed="1"/>
    <col min="48" max="49" width="21.7109375" style="1" hidden="1" customWidth="1" collapsed="1"/>
    <col min="50" max="51" width="25.00390625" style="1" hidden="1" customWidth="1" collapsed="1"/>
    <col min="52" max="52" width="21.7109375" style="1" hidden="1" customWidth="1" collapsed="1"/>
    <col min="53" max="53" width="19.140625" style="1" hidden="1" customWidth="1" collapsed="1"/>
    <col min="54" max="54" width="25.00390625" style="1" hidden="1" customWidth="1" collapsed="1"/>
    <col min="55" max="55" width="21.7109375" style="1" hidden="1" customWidth="1" collapsed="1"/>
    <col min="56" max="56" width="19.140625" style="1" hidden="1" customWidth="1" collapsed="1"/>
    <col min="57" max="57" width="66.421875" style="1" customWidth="1" collapsed="1"/>
    <col min="71" max="91" width="9.28125" style="1" hidden="1" customWidth="1" collapsed="1"/>
  </cols>
  <sheetData>
    <row r="1" spans="1:74" ht="12">
      <c r="A1" s="17" t="s">
        <v>0</v>
      </c>
      <c r="AZ1" s="17" t="s">
        <v>1</v>
      </c>
      <c r="BA1" s="17" t="s">
        <v>2</v>
      </c>
      <c r="BB1" s="17" t="s">
        <v>3</v>
      </c>
      <c r="BT1" s="17" t="s">
        <v>4</v>
      </c>
      <c r="BU1" s="17" t="s">
        <v>4</v>
      </c>
      <c r="BV1" s="17" t="s">
        <v>5</v>
      </c>
    </row>
    <row r="2" spans="44:72" s="1" customFormat="1" ht="36.95" customHeight="1">
      <c r="AR2" s="314"/>
      <c r="AS2" s="314"/>
      <c r="AT2" s="314"/>
      <c r="AU2" s="314"/>
      <c r="AV2" s="314"/>
      <c r="AW2" s="314"/>
      <c r="AX2" s="314"/>
      <c r="AY2" s="314"/>
      <c r="AZ2" s="314"/>
      <c r="BA2" s="314"/>
      <c r="BB2" s="314"/>
      <c r="BC2" s="314"/>
      <c r="BD2" s="314"/>
      <c r="BE2" s="31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18" t="s">
        <v>14</v>
      </c>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23"/>
      <c r="AQ5" s="23"/>
      <c r="AR5" s="21"/>
      <c r="BE5" s="315" t="s">
        <v>15</v>
      </c>
      <c r="BS5" s="18" t="s">
        <v>6</v>
      </c>
    </row>
    <row r="6" spans="2:71" s="1" customFormat="1" ht="36.95" customHeight="1">
      <c r="B6" s="22"/>
      <c r="C6" s="23"/>
      <c r="D6" s="29" t="s">
        <v>16</v>
      </c>
      <c r="E6" s="23"/>
      <c r="F6" s="23"/>
      <c r="G6" s="23"/>
      <c r="H6" s="23"/>
      <c r="I6" s="23"/>
      <c r="J6" s="23"/>
      <c r="K6" s="320" t="s">
        <v>17</v>
      </c>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23"/>
      <c r="AQ6" s="23"/>
      <c r="AR6" s="21"/>
      <c r="BE6" s="316"/>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16"/>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16"/>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16"/>
      <c r="BS9" s="18" t="s">
        <v>6</v>
      </c>
    </row>
    <row r="10" spans="2:71"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1</v>
      </c>
      <c r="AO10" s="23"/>
      <c r="AP10" s="23"/>
      <c r="AQ10" s="23"/>
      <c r="AR10" s="21"/>
      <c r="BE10" s="316"/>
      <c r="BS10" s="18" t="s">
        <v>6</v>
      </c>
    </row>
    <row r="11" spans="2:71" s="1" customFormat="1" ht="18.4"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33</v>
      </c>
      <c r="AL11" s="23"/>
      <c r="AM11" s="23"/>
      <c r="AN11" s="28" t="s">
        <v>1</v>
      </c>
      <c r="AO11" s="23"/>
      <c r="AP11" s="23"/>
      <c r="AQ11" s="23"/>
      <c r="AR11" s="21"/>
      <c r="BE11" s="31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16"/>
      <c r="BS12" s="18" t="s">
        <v>6</v>
      </c>
    </row>
    <row r="13" spans="2:71" s="1" customFormat="1" ht="12" customHeight="1">
      <c r="B13" s="22"/>
      <c r="C13" s="23"/>
      <c r="D13" s="30"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35</v>
      </c>
      <c r="AO13" s="23"/>
      <c r="AP13" s="23"/>
      <c r="AQ13" s="23"/>
      <c r="AR13" s="21"/>
      <c r="BE13" s="316"/>
      <c r="BS13" s="18" t="s">
        <v>6</v>
      </c>
    </row>
    <row r="14" spans="2:71" ht="12.75">
      <c r="B14" s="22"/>
      <c r="C14" s="23"/>
      <c r="D14" s="23"/>
      <c r="E14" s="321" t="s">
        <v>35</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0" t="s">
        <v>33</v>
      </c>
      <c r="AL14" s="23"/>
      <c r="AM14" s="23"/>
      <c r="AN14" s="33" t="s">
        <v>35</v>
      </c>
      <c r="AO14" s="23"/>
      <c r="AP14" s="23"/>
      <c r="AQ14" s="23"/>
      <c r="AR14" s="21"/>
      <c r="BE14" s="31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16"/>
      <c r="BS15" s="18" t="s">
        <v>4</v>
      </c>
    </row>
    <row r="16" spans="2:71" s="1" customFormat="1" ht="12" customHeight="1">
      <c r="B16" s="22"/>
      <c r="C16" s="23"/>
      <c r="D16" s="30"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1</v>
      </c>
      <c r="AO16" s="23"/>
      <c r="AP16" s="23"/>
      <c r="AQ16" s="23"/>
      <c r="AR16" s="21"/>
      <c r="BE16" s="316"/>
      <c r="BS16" s="18" t="s">
        <v>4</v>
      </c>
    </row>
    <row r="17" spans="2:71" s="1" customFormat="1" ht="18.4"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33</v>
      </c>
      <c r="AL17" s="23"/>
      <c r="AM17" s="23"/>
      <c r="AN17" s="28" t="s">
        <v>1</v>
      </c>
      <c r="AO17" s="23"/>
      <c r="AP17" s="23"/>
      <c r="AQ17" s="23"/>
      <c r="AR17" s="21"/>
      <c r="BE17" s="316"/>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16"/>
      <c r="BS18" s="18" t="s">
        <v>6</v>
      </c>
    </row>
    <row r="19" spans="2: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1</v>
      </c>
      <c r="AO19" s="23"/>
      <c r="AP19" s="23"/>
      <c r="AQ19" s="23"/>
      <c r="AR19" s="21"/>
      <c r="BE19" s="316"/>
      <c r="BS19" s="18" t="s">
        <v>6</v>
      </c>
    </row>
    <row r="20" spans="2:71" s="1" customFormat="1" ht="18.4"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33</v>
      </c>
      <c r="AL20" s="23"/>
      <c r="AM20" s="23"/>
      <c r="AN20" s="28" t="s">
        <v>1</v>
      </c>
      <c r="AO20" s="23"/>
      <c r="AP20" s="23"/>
      <c r="AQ20" s="23"/>
      <c r="AR20" s="21"/>
      <c r="BE20" s="316"/>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16"/>
    </row>
    <row r="22" spans="2:57" s="1" customFormat="1" ht="12" customHeight="1">
      <c r="B22" s="22"/>
      <c r="C22" s="23"/>
      <c r="D22" s="30"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16"/>
    </row>
    <row r="23" spans="2:57" s="1" customFormat="1" ht="71.25" customHeight="1">
      <c r="B23" s="22"/>
      <c r="C23" s="23"/>
      <c r="D23" s="23"/>
      <c r="E23" s="323" t="s">
        <v>42</v>
      </c>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23"/>
      <c r="AP23" s="23"/>
      <c r="AQ23" s="23"/>
      <c r="AR23" s="21"/>
      <c r="BE23" s="31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16"/>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16"/>
    </row>
    <row r="26" spans="1:57" s="2" customFormat="1" ht="25.9" customHeight="1">
      <c r="A26" s="36"/>
      <c r="B26" s="37"/>
      <c r="C26" s="38"/>
      <c r="D26" s="39" t="s">
        <v>43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24">
        <f>ROUND(AG94,2)</f>
        <v>0</v>
      </c>
      <c r="AL26" s="325"/>
      <c r="AM26" s="325"/>
      <c r="AN26" s="325"/>
      <c r="AO26" s="325"/>
      <c r="AP26" s="38"/>
      <c r="AQ26" s="38"/>
      <c r="AR26" s="41"/>
      <c r="BE26" s="31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16"/>
    </row>
    <row r="28" spans="1:57" s="2" customFormat="1" ht="12.75">
      <c r="A28" s="36"/>
      <c r="B28" s="37"/>
      <c r="C28" s="38"/>
      <c r="D28" s="38"/>
      <c r="E28" s="38"/>
      <c r="F28" s="38"/>
      <c r="G28" s="38"/>
      <c r="H28" s="38"/>
      <c r="I28" s="38"/>
      <c r="J28" s="38"/>
      <c r="K28" s="38"/>
      <c r="L28" s="326" t="s">
        <v>44</v>
      </c>
      <c r="M28" s="326"/>
      <c r="N28" s="326"/>
      <c r="O28" s="326"/>
      <c r="P28" s="326"/>
      <c r="Q28" s="38"/>
      <c r="R28" s="38"/>
      <c r="S28" s="38"/>
      <c r="T28" s="38"/>
      <c r="U28" s="38"/>
      <c r="V28" s="38"/>
      <c r="W28" s="326" t="s">
        <v>45</v>
      </c>
      <c r="X28" s="326"/>
      <c r="Y28" s="326"/>
      <c r="Z28" s="326"/>
      <c r="AA28" s="326"/>
      <c r="AB28" s="326"/>
      <c r="AC28" s="326"/>
      <c r="AD28" s="326"/>
      <c r="AE28" s="326"/>
      <c r="AF28" s="38"/>
      <c r="AG28" s="38"/>
      <c r="AH28" s="38"/>
      <c r="AI28" s="38"/>
      <c r="AJ28" s="38"/>
      <c r="AK28" s="326" t="s">
        <v>46</v>
      </c>
      <c r="AL28" s="326"/>
      <c r="AM28" s="326"/>
      <c r="AN28" s="326"/>
      <c r="AO28" s="326"/>
      <c r="AP28" s="38"/>
      <c r="AQ28" s="38"/>
      <c r="AR28" s="41"/>
      <c r="BE28" s="316"/>
    </row>
    <row r="29" spans="2:57" s="3" customFormat="1" ht="14.45" customHeight="1">
      <c r="B29" s="42"/>
      <c r="C29" s="43"/>
      <c r="D29" s="30" t="s">
        <v>47</v>
      </c>
      <c r="E29" s="43"/>
      <c r="F29" s="30" t="s">
        <v>48</v>
      </c>
      <c r="G29" s="43"/>
      <c r="H29" s="43"/>
      <c r="I29" s="43"/>
      <c r="J29" s="43"/>
      <c r="K29" s="43"/>
      <c r="L29" s="329">
        <v>0.21</v>
      </c>
      <c r="M29" s="328"/>
      <c r="N29" s="328"/>
      <c r="O29" s="328"/>
      <c r="P29" s="328"/>
      <c r="Q29" s="43"/>
      <c r="R29" s="43"/>
      <c r="S29" s="43"/>
      <c r="T29" s="43"/>
      <c r="U29" s="43"/>
      <c r="V29" s="43"/>
      <c r="W29" s="327">
        <f>ROUND(AG94,2)</f>
        <v>0</v>
      </c>
      <c r="X29" s="328"/>
      <c r="Y29" s="328"/>
      <c r="Z29" s="328"/>
      <c r="AA29" s="328"/>
      <c r="AB29" s="328"/>
      <c r="AC29" s="328"/>
      <c r="AD29" s="328"/>
      <c r="AE29" s="328"/>
      <c r="AF29" s="43"/>
      <c r="AG29" s="43"/>
      <c r="AH29" s="43"/>
      <c r="AI29" s="43"/>
      <c r="AJ29" s="43"/>
      <c r="AK29" s="327">
        <f>ROUND(W29*0.21,1)</f>
        <v>0</v>
      </c>
      <c r="AL29" s="328"/>
      <c r="AM29" s="328"/>
      <c r="AN29" s="328"/>
      <c r="AO29" s="328"/>
      <c r="AP29" s="43"/>
      <c r="AQ29" s="43"/>
      <c r="AR29" s="44"/>
      <c r="BE29" s="317"/>
    </row>
    <row r="30" spans="2:57" s="3" customFormat="1" ht="14.45" customHeight="1">
      <c r="B30" s="42"/>
      <c r="C30" s="43"/>
      <c r="D30" s="43"/>
      <c r="E30" s="43"/>
      <c r="F30" s="30" t="s">
        <v>49</v>
      </c>
      <c r="G30" s="43"/>
      <c r="H30" s="43"/>
      <c r="I30" s="43"/>
      <c r="J30" s="43"/>
      <c r="K30" s="43"/>
      <c r="L30" s="329">
        <v>0.15</v>
      </c>
      <c r="M30" s="328"/>
      <c r="N30" s="328"/>
      <c r="O30" s="328"/>
      <c r="P30" s="328"/>
      <c r="Q30" s="43"/>
      <c r="R30" s="43"/>
      <c r="S30" s="43"/>
      <c r="T30" s="43"/>
      <c r="U30" s="43"/>
      <c r="V30" s="43"/>
      <c r="W30" s="327">
        <f>ROUND(BA94,2)</f>
        <v>0</v>
      </c>
      <c r="X30" s="328"/>
      <c r="Y30" s="328"/>
      <c r="Z30" s="328"/>
      <c r="AA30" s="328"/>
      <c r="AB30" s="328"/>
      <c r="AC30" s="328"/>
      <c r="AD30" s="328"/>
      <c r="AE30" s="328"/>
      <c r="AF30" s="43"/>
      <c r="AG30" s="43"/>
      <c r="AH30" s="43"/>
      <c r="AI30" s="43"/>
      <c r="AJ30" s="43"/>
      <c r="AK30" s="327">
        <f>ROUND(AW94,2)</f>
        <v>0</v>
      </c>
      <c r="AL30" s="328"/>
      <c r="AM30" s="328"/>
      <c r="AN30" s="328"/>
      <c r="AO30" s="328"/>
      <c r="AP30" s="43"/>
      <c r="AQ30" s="43"/>
      <c r="AR30" s="44"/>
      <c r="BE30" s="317"/>
    </row>
    <row r="31" spans="2:57" s="3" customFormat="1" ht="14.45" customHeight="1" hidden="1">
      <c r="B31" s="42"/>
      <c r="C31" s="43"/>
      <c r="D31" s="43"/>
      <c r="E31" s="43"/>
      <c r="F31" s="30" t="s">
        <v>50</v>
      </c>
      <c r="G31" s="43"/>
      <c r="H31" s="43"/>
      <c r="I31" s="43"/>
      <c r="J31" s="43"/>
      <c r="K31" s="43"/>
      <c r="L31" s="329">
        <v>0.21</v>
      </c>
      <c r="M31" s="328"/>
      <c r="N31" s="328"/>
      <c r="O31" s="328"/>
      <c r="P31" s="328"/>
      <c r="Q31" s="43"/>
      <c r="R31" s="43"/>
      <c r="S31" s="43"/>
      <c r="T31" s="43"/>
      <c r="U31" s="43"/>
      <c r="V31" s="43"/>
      <c r="W31" s="327">
        <f>ROUND(BB94,2)</f>
        <v>0</v>
      </c>
      <c r="X31" s="328"/>
      <c r="Y31" s="328"/>
      <c r="Z31" s="328"/>
      <c r="AA31" s="328"/>
      <c r="AB31" s="328"/>
      <c r="AC31" s="328"/>
      <c r="AD31" s="328"/>
      <c r="AE31" s="328"/>
      <c r="AF31" s="43"/>
      <c r="AG31" s="43"/>
      <c r="AH31" s="43"/>
      <c r="AI31" s="43"/>
      <c r="AJ31" s="43"/>
      <c r="AK31" s="327">
        <v>0</v>
      </c>
      <c r="AL31" s="328"/>
      <c r="AM31" s="328"/>
      <c r="AN31" s="328"/>
      <c r="AO31" s="328"/>
      <c r="AP31" s="43"/>
      <c r="AQ31" s="43"/>
      <c r="AR31" s="44"/>
      <c r="BE31" s="317"/>
    </row>
    <row r="32" spans="2:57" s="3" customFormat="1" ht="14.45" customHeight="1" hidden="1">
      <c r="B32" s="42"/>
      <c r="C32" s="43"/>
      <c r="D32" s="43"/>
      <c r="E32" s="43"/>
      <c r="F32" s="30" t="s">
        <v>51</v>
      </c>
      <c r="G32" s="43"/>
      <c r="H32" s="43"/>
      <c r="I32" s="43"/>
      <c r="J32" s="43"/>
      <c r="K32" s="43"/>
      <c r="L32" s="329">
        <v>0.15</v>
      </c>
      <c r="M32" s="328"/>
      <c r="N32" s="328"/>
      <c r="O32" s="328"/>
      <c r="P32" s="328"/>
      <c r="Q32" s="43"/>
      <c r="R32" s="43"/>
      <c r="S32" s="43"/>
      <c r="T32" s="43"/>
      <c r="U32" s="43"/>
      <c r="V32" s="43"/>
      <c r="W32" s="327">
        <f>ROUND(BC94,2)</f>
        <v>0</v>
      </c>
      <c r="X32" s="328"/>
      <c r="Y32" s="328"/>
      <c r="Z32" s="328"/>
      <c r="AA32" s="328"/>
      <c r="AB32" s="328"/>
      <c r="AC32" s="328"/>
      <c r="AD32" s="328"/>
      <c r="AE32" s="328"/>
      <c r="AF32" s="43"/>
      <c r="AG32" s="43"/>
      <c r="AH32" s="43"/>
      <c r="AI32" s="43"/>
      <c r="AJ32" s="43"/>
      <c r="AK32" s="327">
        <v>0</v>
      </c>
      <c r="AL32" s="328"/>
      <c r="AM32" s="328"/>
      <c r="AN32" s="328"/>
      <c r="AO32" s="328"/>
      <c r="AP32" s="43"/>
      <c r="AQ32" s="43"/>
      <c r="AR32" s="44"/>
      <c r="BE32" s="317"/>
    </row>
    <row r="33" spans="2:57" s="3" customFormat="1" ht="14.45" customHeight="1" hidden="1">
      <c r="B33" s="42"/>
      <c r="C33" s="43"/>
      <c r="D33" s="43"/>
      <c r="E33" s="43"/>
      <c r="F33" s="30" t="s">
        <v>52</v>
      </c>
      <c r="G33" s="43"/>
      <c r="H33" s="43"/>
      <c r="I33" s="43"/>
      <c r="J33" s="43"/>
      <c r="K33" s="43"/>
      <c r="L33" s="329">
        <v>0</v>
      </c>
      <c r="M33" s="328"/>
      <c r="N33" s="328"/>
      <c r="O33" s="328"/>
      <c r="P33" s="328"/>
      <c r="Q33" s="43"/>
      <c r="R33" s="43"/>
      <c r="S33" s="43"/>
      <c r="T33" s="43"/>
      <c r="U33" s="43"/>
      <c r="V33" s="43"/>
      <c r="W33" s="327">
        <f>ROUND(BD94,2)</f>
        <v>0</v>
      </c>
      <c r="X33" s="328"/>
      <c r="Y33" s="328"/>
      <c r="Z33" s="328"/>
      <c r="AA33" s="328"/>
      <c r="AB33" s="328"/>
      <c r="AC33" s="328"/>
      <c r="AD33" s="328"/>
      <c r="AE33" s="328"/>
      <c r="AF33" s="43"/>
      <c r="AG33" s="43"/>
      <c r="AH33" s="43"/>
      <c r="AI33" s="43"/>
      <c r="AJ33" s="43"/>
      <c r="AK33" s="327">
        <v>0</v>
      </c>
      <c r="AL33" s="328"/>
      <c r="AM33" s="328"/>
      <c r="AN33" s="328"/>
      <c r="AO33" s="328"/>
      <c r="AP33" s="43"/>
      <c r="AQ33" s="43"/>
      <c r="AR33" s="44"/>
      <c r="BE33" s="317"/>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16"/>
    </row>
    <row r="35" spans="1:57" s="2" customFormat="1" ht="25.9" customHeight="1">
      <c r="A35" s="36"/>
      <c r="B35" s="37"/>
      <c r="C35" s="45"/>
      <c r="D35" s="46" t="s">
        <v>53</v>
      </c>
      <c r="E35" s="47"/>
      <c r="F35" s="47"/>
      <c r="G35" s="47"/>
      <c r="H35" s="47"/>
      <c r="I35" s="47"/>
      <c r="J35" s="47"/>
      <c r="K35" s="47"/>
      <c r="L35" s="47"/>
      <c r="M35" s="47"/>
      <c r="N35" s="47"/>
      <c r="O35" s="47"/>
      <c r="P35" s="47"/>
      <c r="Q35" s="47"/>
      <c r="R35" s="47"/>
      <c r="S35" s="47"/>
      <c r="T35" s="48" t="s">
        <v>54</v>
      </c>
      <c r="U35" s="47"/>
      <c r="V35" s="47"/>
      <c r="W35" s="47"/>
      <c r="X35" s="313" t="s">
        <v>55</v>
      </c>
      <c r="Y35" s="311"/>
      <c r="Z35" s="311"/>
      <c r="AA35" s="311"/>
      <c r="AB35" s="311"/>
      <c r="AC35" s="47"/>
      <c r="AD35" s="47"/>
      <c r="AE35" s="47"/>
      <c r="AF35" s="47"/>
      <c r="AG35" s="47"/>
      <c r="AH35" s="47"/>
      <c r="AI35" s="47"/>
      <c r="AJ35" s="47"/>
      <c r="AK35" s="310">
        <f>AK29+W29</f>
        <v>0</v>
      </c>
      <c r="AL35" s="311"/>
      <c r="AM35" s="311"/>
      <c r="AN35" s="311"/>
      <c r="AO35" s="31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14.45"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1"/>
      <c r="BE37" s="36"/>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9"/>
      <c r="C49" s="50"/>
      <c r="D49" s="51" t="s">
        <v>56</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1" t="s">
        <v>57</v>
      </c>
      <c r="AI49" s="52"/>
      <c r="AJ49" s="52"/>
      <c r="AK49" s="52"/>
      <c r="AL49" s="52"/>
      <c r="AM49" s="52"/>
      <c r="AN49" s="52"/>
      <c r="AO49" s="52"/>
      <c r="AP49" s="50"/>
      <c r="AQ49" s="50"/>
      <c r="AR49" s="53"/>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6"/>
      <c r="B60" s="37"/>
      <c r="C60" s="38"/>
      <c r="D60" s="54" t="s">
        <v>58</v>
      </c>
      <c r="E60" s="40"/>
      <c r="F60" s="40"/>
      <c r="G60" s="40"/>
      <c r="H60" s="40"/>
      <c r="I60" s="40"/>
      <c r="J60" s="40"/>
      <c r="K60" s="40"/>
      <c r="L60" s="40"/>
      <c r="M60" s="40"/>
      <c r="N60" s="40"/>
      <c r="O60" s="40"/>
      <c r="P60" s="40"/>
      <c r="Q60" s="40"/>
      <c r="R60" s="40"/>
      <c r="S60" s="40"/>
      <c r="T60" s="40"/>
      <c r="U60" s="40"/>
      <c r="V60" s="54" t="s">
        <v>59</v>
      </c>
      <c r="W60" s="40"/>
      <c r="X60" s="40"/>
      <c r="Y60" s="40"/>
      <c r="Z60" s="40"/>
      <c r="AA60" s="40"/>
      <c r="AB60" s="40"/>
      <c r="AC60" s="40"/>
      <c r="AD60" s="40"/>
      <c r="AE60" s="40"/>
      <c r="AF60" s="40"/>
      <c r="AG60" s="40"/>
      <c r="AH60" s="54" t="s">
        <v>58</v>
      </c>
      <c r="AI60" s="40"/>
      <c r="AJ60" s="40"/>
      <c r="AK60" s="40"/>
      <c r="AL60" s="40"/>
      <c r="AM60" s="54" t="s">
        <v>59</v>
      </c>
      <c r="AN60" s="40"/>
      <c r="AO60" s="40"/>
      <c r="AP60" s="38"/>
      <c r="AQ60" s="38"/>
      <c r="AR60" s="41"/>
      <c r="BE60" s="36"/>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6"/>
      <c r="B64" s="37"/>
      <c r="C64" s="38"/>
      <c r="D64" s="51" t="s">
        <v>60</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1" t="s">
        <v>61</v>
      </c>
      <c r="AI64" s="55"/>
      <c r="AJ64" s="55"/>
      <c r="AK64" s="55"/>
      <c r="AL64" s="55"/>
      <c r="AM64" s="55"/>
      <c r="AN64" s="55"/>
      <c r="AO64" s="55"/>
      <c r="AP64" s="38"/>
      <c r="AQ64" s="38"/>
      <c r="AR64" s="41"/>
      <c r="BE64" s="36"/>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6"/>
      <c r="B75" s="37"/>
      <c r="C75" s="38"/>
      <c r="D75" s="54" t="s">
        <v>58</v>
      </c>
      <c r="E75" s="40"/>
      <c r="F75" s="40"/>
      <c r="G75" s="40"/>
      <c r="H75" s="40"/>
      <c r="I75" s="40"/>
      <c r="J75" s="40"/>
      <c r="K75" s="40"/>
      <c r="L75" s="40"/>
      <c r="M75" s="40"/>
      <c r="N75" s="40"/>
      <c r="O75" s="40"/>
      <c r="P75" s="40"/>
      <c r="Q75" s="40"/>
      <c r="R75" s="40"/>
      <c r="S75" s="40"/>
      <c r="T75" s="40"/>
      <c r="U75" s="40"/>
      <c r="V75" s="54" t="s">
        <v>59</v>
      </c>
      <c r="W75" s="40"/>
      <c r="X75" s="40"/>
      <c r="Y75" s="40"/>
      <c r="Z75" s="40"/>
      <c r="AA75" s="40"/>
      <c r="AB75" s="40"/>
      <c r="AC75" s="40"/>
      <c r="AD75" s="40"/>
      <c r="AE75" s="40"/>
      <c r="AF75" s="40"/>
      <c r="AG75" s="40"/>
      <c r="AH75" s="54" t="s">
        <v>58</v>
      </c>
      <c r="AI75" s="40"/>
      <c r="AJ75" s="40"/>
      <c r="AK75" s="40"/>
      <c r="AL75" s="40"/>
      <c r="AM75" s="54" t="s">
        <v>59</v>
      </c>
      <c r="AN75" s="40"/>
      <c r="AO75" s="40"/>
      <c r="AP75" s="38"/>
      <c r="AQ75" s="38"/>
      <c r="AR75" s="41"/>
      <c r="BE75" s="36"/>
    </row>
    <row r="76" spans="1:57" s="2" customFormat="1" ht="12">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BE76" s="36"/>
    </row>
    <row r="77" spans="1:57" s="2" customFormat="1" ht="6.95" customHeight="1">
      <c r="A77" s="36"/>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41"/>
      <c r="BE77" s="36"/>
    </row>
    <row r="81" spans="1:57" s="2" customFormat="1" ht="6.95" customHeight="1">
      <c r="A81" s="36"/>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41"/>
      <c r="BE81" s="36"/>
    </row>
    <row r="82" spans="1:57" s="2" customFormat="1" ht="24.95" customHeight="1">
      <c r="A82" s="36"/>
      <c r="B82" s="37"/>
      <c r="C82" s="24" t="s">
        <v>62</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1"/>
      <c r="BE82" s="36"/>
    </row>
    <row r="83" spans="1:57" s="2" customFormat="1" ht="6.95"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1"/>
      <c r="BE83" s="36"/>
    </row>
    <row r="84" spans="2:44" s="4" customFormat="1" ht="12" customHeight="1">
      <c r="B84" s="60"/>
      <c r="C84" s="30" t="s">
        <v>13</v>
      </c>
      <c r="D84" s="61"/>
      <c r="E84" s="61"/>
      <c r="F84" s="61"/>
      <c r="G84" s="61"/>
      <c r="H84" s="61"/>
      <c r="I84" s="61"/>
      <c r="J84" s="61"/>
      <c r="K84" s="61"/>
      <c r="L84" s="61" t="str">
        <f>K5</f>
        <v>N19-164_exp2-2</v>
      </c>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2"/>
    </row>
    <row r="85" spans="2:44" s="5" customFormat="1" ht="36.95" customHeight="1">
      <c r="B85" s="63"/>
      <c r="C85" s="64" t="s">
        <v>16</v>
      </c>
      <c r="D85" s="65"/>
      <c r="E85" s="65"/>
      <c r="F85" s="65"/>
      <c r="G85" s="65"/>
      <c r="H85" s="65"/>
      <c r="I85" s="65"/>
      <c r="J85" s="65"/>
      <c r="K85" s="65"/>
      <c r="L85" s="339" t="str">
        <f>K6</f>
        <v>Rekonstrukce Městské knihovny, Hlavní 111, k.ú. Místek</v>
      </c>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65"/>
      <c r="AQ85" s="65"/>
      <c r="AR85" s="66"/>
    </row>
    <row r="86" spans="1:57" s="2" customFormat="1" ht="6.95"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1"/>
      <c r="BE86" s="36"/>
    </row>
    <row r="87" spans="1:57" s="2" customFormat="1" ht="12" customHeight="1">
      <c r="A87" s="36"/>
      <c r="B87" s="37"/>
      <c r="C87" s="30" t="s">
        <v>22</v>
      </c>
      <c r="D87" s="38"/>
      <c r="E87" s="38"/>
      <c r="F87" s="38"/>
      <c r="G87" s="38"/>
      <c r="H87" s="38"/>
      <c r="I87" s="38"/>
      <c r="J87" s="38"/>
      <c r="K87" s="38"/>
      <c r="L87" s="67" t="str">
        <f>IF(K8="","",K8)</f>
        <v>ul. Hlavní 111, k.ú. Místek</v>
      </c>
      <c r="M87" s="38"/>
      <c r="N87" s="38"/>
      <c r="O87" s="38"/>
      <c r="P87" s="38"/>
      <c r="Q87" s="38"/>
      <c r="R87" s="38"/>
      <c r="S87" s="38"/>
      <c r="T87" s="38"/>
      <c r="U87" s="38"/>
      <c r="V87" s="38"/>
      <c r="W87" s="38"/>
      <c r="X87" s="38"/>
      <c r="Y87" s="38"/>
      <c r="Z87" s="38"/>
      <c r="AA87" s="38"/>
      <c r="AB87" s="38"/>
      <c r="AC87" s="38"/>
      <c r="AD87" s="38"/>
      <c r="AE87" s="38"/>
      <c r="AF87" s="38"/>
      <c r="AG87" s="38"/>
      <c r="AH87" s="38"/>
      <c r="AI87" s="30" t="s">
        <v>24</v>
      </c>
      <c r="AJ87" s="38"/>
      <c r="AK87" s="38"/>
      <c r="AL87" s="38"/>
      <c r="AM87" s="341" t="str">
        <f>IF(AN8="","",AN8)</f>
        <v>18. 11. 2019</v>
      </c>
      <c r="AN87" s="341"/>
      <c r="AO87" s="38"/>
      <c r="AP87" s="38"/>
      <c r="AQ87" s="38"/>
      <c r="AR87" s="41"/>
      <c r="BE87" s="36"/>
    </row>
    <row r="88" spans="1:57" s="2" customFormat="1" ht="6.95"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1"/>
      <c r="BE88" s="36"/>
    </row>
    <row r="89" spans="1:57" s="2" customFormat="1" ht="15.2" customHeight="1">
      <c r="A89" s="36"/>
      <c r="B89" s="37"/>
      <c r="C89" s="30" t="s">
        <v>30</v>
      </c>
      <c r="D89" s="38"/>
      <c r="E89" s="38"/>
      <c r="F89" s="38"/>
      <c r="G89" s="38"/>
      <c r="H89" s="38"/>
      <c r="I89" s="38"/>
      <c r="J89" s="38"/>
      <c r="K89" s="38"/>
      <c r="L89" s="61" t="str">
        <f>IF(E11="","",E11)</f>
        <v>Statutární město Frýdek-Místek</v>
      </c>
      <c r="M89" s="38"/>
      <c r="N89" s="38"/>
      <c r="O89" s="38"/>
      <c r="P89" s="38"/>
      <c r="Q89" s="38"/>
      <c r="R89" s="38"/>
      <c r="S89" s="38"/>
      <c r="T89" s="38"/>
      <c r="U89" s="38"/>
      <c r="V89" s="38"/>
      <c r="W89" s="38"/>
      <c r="X89" s="38"/>
      <c r="Y89" s="38"/>
      <c r="Z89" s="38"/>
      <c r="AA89" s="38"/>
      <c r="AB89" s="38"/>
      <c r="AC89" s="38"/>
      <c r="AD89" s="38"/>
      <c r="AE89" s="38"/>
      <c r="AF89" s="38"/>
      <c r="AG89" s="38"/>
      <c r="AH89" s="38"/>
      <c r="AI89" s="30" t="s">
        <v>36</v>
      </c>
      <c r="AJ89" s="38"/>
      <c r="AK89" s="38"/>
      <c r="AL89" s="38"/>
      <c r="AM89" s="348" t="str">
        <f>IF(E17="","",E17)</f>
        <v>PPS Kania, s.r.o</v>
      </c>
      <c r="AN89" s="349"/>
      <c r="AO89" s="349"/>
      <c r="AP89" s="349"/>
      <c r="AQ89" s="38"/>
      <c r="AR89" s="41"/>
      <c r="AS89" s="342" t="s">
        <v>63</v>
      </c>
      <c r="AT89" s="343"/>
      <c r="AU89" s="69"/>
      <c r="AV89" s="69"/>
      <c r="AW89" s="69"/>
      <c r="AX89" s="69"/>
      <c r="AY89" s="69"/>
      <c r="AZ89" s="69"/>
      <c r="BA89" s="69"/>
      <c r="BB89" s="69"/>
      <c r="BC89" s="69"/>
      <c r="BD89" s="70"/>
      <c r="BE89" s="36"/>
    </row>
    <row r="90" spans="1:57" s="2" customFormat="1" ht="15.2" customHeight="1">
      <c r="A90" s="36"/>
      <c r="B90" s="37"/>
      <c r="C90" s="30" t="s">
        <v>34</v>
      </c>
      <c r="D90" s="38"/>
      <c r="E90" s="38"/>
      <c r="F90" s="38"/>
      <c r="G90" s="38"/>
      <c r="H90" s="38"/>
      <c r="I90" s="38"/>
      <c r="J90" s="38"/>
      <c r="K90" s="38"/>
      <c r="L90" s="61"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39</v>
      </c>
      <c r="AJ90" s="38"/>
      <c r="AK90" s="38"/>
      <c r="AL90" s="38"/>
      <c r="AM90" s="348" t="str">
        <f>IF(E20="","",E20)</f>
        <v xml:space="preserve"> </v>
      </c>
      <c r="AN90" s="349"/>
      <c r="AO90" s="349"/>
      <c r="AP90" s="349"/>
      <c r="AQ90" s="38"/>
      <c r="AR90" s="41"/>
      <c r="AS90" s="344"/>
      <c r="AT90" s="345"/>
      <c r="AU90" s="71"/>
      <c r="AV90" s="71"/>
      <c r="AW90" s="71"/>
      <c r="AX90" s="71"/>
      <c r="AY90" s="71"/>
      <c r="AZ90" s="71"/>
      <c r="BA90" s="71"/>
      <c r="BB90" s="71"/>
      <c r="BC90" s="71"/>
      <c r="BD90" s="72"/>
      <c r="BE90" s="36"/>
    </row>
    <row r="91" spans="1:57" s="2" customFormat="1" ht="10.9"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1"/>
      <c r="AS91" s="346"/>
      <c r="AT91" s="347"/>
      <c r="AU91" s="73"/>
      <c r="AV91" s="73"/>
      <c r="AW91" s="73"/>
      <c r="AX91" s="73"/>
      <c r="AY91" s="73"/>
      <c r="AZ91" s="73"/>
      <c r="BA91" s="73"/>
      <c r="BB91" s="73"/>
      <c r="BC91" s="73"/>
      <c r="BD91" s="74"/>
      <c r="BE91" s="36"/>
    </row>
    <row r="92" spans="1:57" s="2" customFormat="1" ht="29.25" customHeight="1">
      <c r="A92" s="36"/>
      <c r="B92" s="37"/>
      <c r="C92" s="350" t="s">
        <v>64</v>
      </c>
      <c r="D92" s="331"/>
      <c r="E92" s="331"/>
      <c r="F92" s="331"/>
      <c r="G92" s="331"/>
      <c r="H92" s="75"/>
      <c r="I92" s="332" t="s">
        <v>65</v>
      </c>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0" t="s">
        <v>66</v>
      </c>
      <c r="AH92" s="331"/>
      <c r="AI92" s="331"/>
      <c r="AJ92" s="331"/>
      <c r="AK92" s="331"/>
      <c r="AL92" s="331"/>
      <c r="AM92" s="331"/>
      <c r="AN92" s="332" t="s">
        <v>67</v>
      </c>
      <c r="AO92" s="331"/>
      <c r="AP92" s="333"/>
      <c r="AQ92" s="76" t="s">
        <v>68</v>
      </c>
      <c r="AR92" s="41"/>
      <c r="AS92" s="77" t="s">
        <v>69</v>
      </c>
      <c r="AT92" s="78" t="s">
        <v>70</v>
      </c>
      <c r="AU92" s="78" t="s">
        <v>71</v>
      </c>
      <c r="AV92" s="78" t="s">
        <v>72</v>
      </c>
      <c r="AW92" s="78" t="s">
        <v>73</v>
      </c>
      <c r="AX92" s="78" t="s">
        <v>74</v>
      </c>
      <c r="AY92" s="78" t="s">
        <v>75</v>
      </c>
      <c r="AZ92" s="78" t="s">
        <v>76</v>
      </c>
      <c r="BA92" s="78" t="s">
        <v>77</v>
      </c>
      <c r="BB92" s="78" t="s">
        <v>78</v>
      </c>
      <c r="BC92" s="78" t="s">
        <v>79</v>
      </c>
      <c r="BD92" s="79" t="s">
        <v>80</v>
      </c>
      <c r="BE92" s="36"/>
    </row>
    <row r="93" spans="1:57" s="2" customFormat="1" ht="10.9"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1"/>
      <c r="AS93" s="80"/>
      <c r="AT93" s="81"/>
      <c r="AU93" s="81"/>
      <c r="AV93" s="81"/>
      <c r="AW93" s="81"/>
      <c r="AX93" s="81"/>
      <c r="AY93" s="81"/>
      <c r="AZ93" s="81"/>
      <c r="BA93" s="81"/>
      <c r="BB93" s="81"/>
      <c r="BC93" s="81"/>
      <c r="BD93" s="82"/>
      <c r="BE93" s="36"/>
    </row>
    <row r="94" spans="2:90" s="6" customFormat="1" ht="32.45" customHeight="1">
      <c r="B94" s="83"/>
      <c r="C94" s="84" t="s">
        <v>81</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337">
        <f>ROUND(AG95,2)</f>
        <v>0</v>
      </c>
      <c r="AH94" s="337"/>
      <c r="AI94" s="337"/>
      <c r="AJ94" s="337"/>
      <c r="AK94" s="337"/>
      <c r="AL94" s="337"/>
      <c r="AM94" s="337"/>
      <c r="AN94" s="338">
        <f>AN95</f>
        <v>0</v>
      </c>
      <c r="AO94" s="338"/>
      <c r="AP94" s="338"/>
      <c r="AQ94" s="87" t="s">
        <v>1</v>
      </c>
      <c r="AR94" s="88"/>
      <c r="AS94" s="89">
        <f>ROUND(AS95,2)</f>
        <v>0</v>
      </c>
      <c r="AT94" s="90">
        <f aca="true" t="shared" si="0" ref="AT94:AT116">ROUND(SUM(AV94:AW94),2)</f>
        <v>0</v>
      </c>
      <c r="AU94" s="91">
        <f>ROUND(AU95,5)</f>
        <v>0</v>
      </c>
      <c r="AV94" s="90">
        <f>ROUND(AZ94*L29,2)</f>
        <v>0</v>
      </c>
      <c r="AW94" s="90">
        <f>ROUND(BA94*L30,2)</f>
        <v>0</v>
      </c>
      <c r="AX94" s="90">
        <f>ROUND(BB94*L29,2)</f>
        <v>0</v>
      </c>
      <c r="AY94" s="90">
        <f>ROUND(BC94*L30,2)</f>
        <v>0</v>
      </c>
      <c r="AZ94" s="90">
        <f>ROUND(AZ95,2)</f>
        <v>0</v>
      </c>
      <c r="BA94" s="90">
        <f>ROUND(BA95,2)</f>
        <v>0</v>
      </c>
      <c r="BB94" s="90">
        <f>ROUND(BB95,2)</f>
        <v>0</v>
      </c>
      <c r="BC94" s="90">
        <f>ROUND(BC95,2)</f>
        <v>0</v>
      </c>
      <c r="BD94" s="92">
        <f>ROUND(BD95,2)</f>
        <v>0</v>
      </c>
      <c r="BS94" s="93" t="s">
        <v>82</v>
      </c>
      <c r="BT94" s="93" t="s">
        <v>83</v>
      </c>
      <c r="BU94" s="94" t="s">
        <v>84</v>
      </c>
      <c r="BV94" s="93" t="s">
        <v>85</v>
      </c>
      <c r="BW94" s="93" t="s">
        <v>5</v>
      </c>
      <c r="BX94" s="93" t="s">
        <v>86</v>
      </c>
      <c r="CL94" s="93" t="s">
        <v>19</v>
      </c>
    </row>
    <row r="95" spans="2:91" s="7" customFormat="1" ht="16.5" customHeight="1">
      <c r="B95" s="95"/>
      <c r="C95" s="96"/>
      <c r="D95" s="351" t="s">
        <v>87</v>
      </c>
      <c r="E95" s="351"/>
      <c r="F95" s="351"/>
      <c r="G95" s="351"/>
      <c r="H95" s="351"/>
      <c r="I95" s="97"/>
      <c r="J95" s="351" t="s">
        <v>88</v>
      </c>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34">
        <f>ROUND(AG96+AG102,1)</f>
        <v>0</v>
      </c>
      <c r="AH95" s="335"/>
      <c r="AI95" s="335"/>
      <c r="AJ95" s="335"/>
      <c r="AK95" s="335"/>
      <c r="AL95" s="335"/>
      <c r="AM95" s="335"/>
      <c r="AN95" s="336">
        <f>ROUND(AN96+AN102,1)</f>
        <v>0</v>
      </c>
      <c r="AO95" s="335"/>
      <c r="AP95" s="335"/>
      <c r="AQ95" s="98" t="s">
        <v>89</v>
      </c>
      <c r="AR95" s="99"/>
      <c r="AS95" s="100">
        <f>ROUND(AS96+AS102,2)</f>
        <v>0</v>
      </c>
      <c r="AT95" s="101">
        <f t="shared" si="0"/>
        <v>0</v>
      </c>
      <c r="AU95" s="102">
        <f>ROUND(AU96+AU102,5)</f>
        <v>0</v>
      </c>
      <c r="AV95" s="101">
        <f>ROUND(AZ95*L29,2)</f>
        <v>0</v>
      </c>
      <c r="AW95" s="101">
        <f>ROUND(BA95*L30,2)</f>
        <v>0</v>
      </c>
      <c r="AX95" s="101">
        <f>ROUND(BB95*L29,2)</f>
        <v>0</v>
      </c>
      <c r="AY95" s="101">
        <f>ROUND(BC95*L30,2)</f>
        <v>0</v>
      </c>
      <c r="AZ95" s="101">
        <f>ROUND(AZ96+AZ102,2)</f>
        <v>0</v>
      </c>
      <c r="BA95" s="101">
        <f>ROUND(BA96+BA102,2)</f>
        <v>0</v>
      </c>
      <c r="BB95" s="101">
        <f>ROUND(BB96+BB102,2)</f>
        <v>0</v>
      </c>
      <c r="BC95" s="101">
        <f>ROUND(BC96+BC102,2)</f>
        <v>0</v>
      </c>
      <c r="BD95" s="103">
        <f>ROUND(BD96+BD102,2)</f>
        <v>0</v>
      </c>
      <c r="BS95" s="104" t="s">
        <v>82</v>
      </c>
      <c r="BT95" s="104" t="s">
        <v>90</v>
      </c>
      <c r="BU95" s="104" t="s">
        <v>84</v>
      </c>
      <c r="BV95" s="104" t="s">
        <v>85</v>
      </c>
      <c r="BW95" s="104" t="s">
        <v>91</v>
      </c>
      <c r="BX95" s="104" t="s">
        <v>5</v>
      </c>
      <c r="CL95" s="104" t="s">
        <v>19</v>
      </c>
      <c r="CM95" s="104" t="s">
        <v>92</v>
      </c>
    </row>
    <row r="96" spans="2:90" s="4" customFormat="1" ht="16.5" customHeight="1">
      <c r="B96" s="60"/>
      <c r="C96" s="105"/>
      <c r="D96" s="105"/>
      <c r="E96" s="306" t="s">
        <v>90</v>
      </c>
      <c r="F96" s="306"/>
      <c r="G96" s="306"/>
      <c r="H96" s="306"/>
      <c r="I96" s="306"/>
      <c r="J96" s="105"/>
      <c r="K96" s="306" t="s">
        <v>93</v>
      </c>
      <c r="L96" s="306"/>
      <c r="M96" s="306"/>
      <c r="N96" s="306"/>
      <c r="O96" s="306"/>
      <c r="P96" s="306"/>
      <c r="Q96" s="306"/>
      <c r="R96" s="306"/>
      <c r="S96" s="306"/>
      <c r="T96" s="306"/>
      <c r="U96" s="306"/>
      <c r="V96" s="306"/>
      <c r="W96" s="306"/>
      <c r="X96" s="306"/>
      <c r="Y96" s="306"/>
      <c r="Z96" s="306"/>
      <c r="AA96" s="306"/>
      <c r="AB96" s="306"/>
      <c r="AC96" s="306"/>
      <c r="AD96" s="306"/>
      <c r="AE96" s="306"/>
      <c r="AF96" s="306"/>
      <c r="AG96" s="309">
        <f>AG97+AG98+AG101</f>
        <v>0</v>
      </c>
      <c r="AH96" s="308"/>
      <c r="AI96" s="308"/>
      <c r="AJ96" s="308"/>
      <c r="AK96" s="308"/>
      <c r="AL96" s="308"/>
      <c r="AM96" s="308"/>
      <c r="AN96" s="307">
        <f>AN97+AN98+AN101</f>
        <v>0</v>
      </c>
      <c r="AO96" s="308"/>
      <c r="AP96" s="308"/>
      <c r="AQ96" s="106" t="s">
        <v>94</v>
      </c>
      <c r="AR96" s="364"/>
      <c r="AS96" s="107">
        <f>ROUND(AS97+AS98+AS101,2)</f>
        <v>0</v>
      </c>
      <c r="AT96" s="108">
        <f t="shared" si="0"/>
        <v>0</v>
      </c>
      <c r="AU96" s="109">
        <f>ROUND(AU97+AU98+AU101,5)</f>
        <v>0</v>
      </c>
      <c r="AV96" s="108">
        <f>ROUND(AZ96*L29,2)</f>
        <v>0</v>
      </c>
      <c r="AW96" s="108">
        <f>ROUND(BA96*L30,2)</f>
        <v>0</v>
      </c>
      <c r="AX96" s="108">
        <f>ROUND(BB96*L29,2)</f>
        <v>0</v>
      </c>
      <c r="AY96" s="108">
        <f>ROUND(BC96*L30,2)</f>
        <v>0</v>
      </c>
      <c r="AZ96" s="108">
        <f>ROUND(AZ97+AZ98+AZ101,2)</f>
        <v>0</v>
      </c>
      <c r="BA96" s="108">
        <f>ROUND(BA97+BA98+BA101,2)</f>
        <v>0</v>
      </c>
      <c r="BB96" s="108">
        <f>ROUND(BB97+BB98+BB101,2)</f>
        <v>0</v>
      </c>
      <c r="BC96" s="108">
        <f>ROUND(BC97+BC98+BC101,2)</f>
        <v>0</v>
      </c>
      <c r="BD96" s="110">
        <f>ROUND(BD97+BD98+BD101,2)</f>
        <v>0</v>
      </c>
      <c r="BS96" s="111" t="s">
        <v>82</v>
      </c>
      <c r="BT96" s="111" t="s">
        <v>92</v>
      </c>
      <c r="BU96" s="111" t="s">
        <v>84</v>
      </c>
      <c r="BV96" s="111" t="s">
        <v>85</v>
      </c>
      <c r="BW96" s="111" t="s">
        <v>95</v>
      </c>
      <c r="BX96" s="111" t="s">
        <v>91</v>
      </c>
      <c r="CL96" s="111" t="s">
        <v>19</v>
      </c>
    </row>
    <row r="97" spans="1:90" s="4" customFormat="1" ht="16.5" customHeight="1">
      <c r="A97" s="112" t="s">
        <v>96</v>
      </c>
      <c r="B97" s="60"/>
      <c r="C97" s="105"/>
      <c r="D97" s="105"/>
      <c r="E97" s="105"/>
      <c r="F97" s="306" t="s">
        <v>97</v>
      </c>
      <c r="G97" s="306"/>
      <c r="H97" s="306"/>
      <c r="I97" s="306"/>
      <c r="J97" s="306"/>
      <c r="K97" s="105"/>
      <c r="L97" s="306" t="s">
        <v>98</v>
      </c>
      <c r="M97" s="306"/>
      <c r="N97" s="306"/>
      <c r="O97" s="306"/>
      <c r="P97" s="306"/>
      <c r="Q97" s="306"/>
      <c r="R97" s="306"/>
      <c r="S97" s="306"/>
      <c r="T97" s="306"/>
      <c r="U97" s="306"/>
      <c r="V97" s="306"/>
      <c r="W97" s="306"/>
      <c r="X97" s="306"/>
      <c r="Y97" s="306"/>
      <c r="Z97" s="306"/>
      <c r="AA97" s="306"/>
      <c r="AB97" s="306"/>
      <c r="AC97" s="306"/>
      <c r="AD97" s="306"/>
      <c r="AE97" s="306"/>
      <c r="AF97" s="306"/>
      <c r="AG97" s="307">
        <f>'D.1.1 - Architektonicko-s...'!J34</f>
        <v>0</v>
      </c>
      <c r="AH97" s="308"/>
      <c r="AI97" s="308"/>
      <c r="AJ97" s="308"/>
      <c r="AK97" s="308"/>
      <c r="AL97" s="308"/>
      <c r="AM97" s="308"/>
      <c r="AN97" s="307">
        <f aca="true" t="shared" si="1" ref="AN96:AN115">SUM(AG97,AT97)</f>
        <v>0</v>
      </c>
      <c r="AO97" s="308"/>
      <c r="AP97" s="308"/>
      <c r="AQ97" s="106" t="s">
        <v>94</v>
      </c>
      <c r="AR97" s="62"/>
      <c r="AS97" s="107">
        <v>0</v>
      </c>
      <c r="AT97" s="108">
        <f t="shared" si="0"/>
        <v>0</v>
      </c>
      <c r="AU97" s="109">
        <f>'D.1.1 - Architektonicko-s...'!P136</f>
        <v>0</v>
      </c>
      <c r="AV97" s="108">
        <f>'D.1.1 - Architektonicko-s...'!J37</f>
        <v>0</v>
      </c>
      <c r="AW97" s="108">
        <f>'D.1.1 - Architektonicko-s...'!J38</f>
        <v>0</v>
      </c>
      <c r="AX97" s="108">
        <f>'D.1.1 - Architektonicko-s...'!J39</f>
        <v>0</v>
      </c>
      <c r="AY97" s="108">
        <f>'D.1.1 - Architektonicko-s...'!J40</f>
        <v>0</v>
      </c>
      <c r="AZ97" s="108">
        <f>'D.1.1 - Architektonicko-s...'!F37</f>
        <v>0</v>
      </c>
      <c r="BA97" s="108">
        <f>'D.1.1 - Architektonicko-s...'!F38</f>
        <v>0</v>
      </c>
      <c r="BB97" s="108">
        <f>'D.1.1 - Architektonicko-s...'!F39</f>
        <v>0</v>
      </c>
      <c r="BC97" s="108">
        <f>'D.1.1 - Architektonicko-s...'!F40</f>
        <v>0</v>
      </c>
      <c r="BD97" s="110">
        <f>'D.1.1 - Architektonicko-s...'!F41</f>
        <v>0</v>
      </c>
      <c r="BT97" s="111" t="s">
        <v>99</v>
      </c>
      <c r="BV97" s="111" t="s">
        <v>85</v>
      </c>
      <c r="BW97" s="111" t="s">
        <v>100</v>
      </c>
      <c r="BX97" s="111" t="s">
        <v>95</v>
      </c>
      <c r="CL97" s="111" t="s">
        <v>19</v>
      </c>
    </row>
    <row r="98" spans="2:90" s="4" customFormat="1" ht="16.5" customHeight="1">
      <c r="B98" s="60"/>
      <c r="C98" s="105"/>
      <c r="D98" s="105"/>
      <c r="E98" s="105"/>
      <c r="F98" s="306" t="s">
        <v>101</v>
      </c>
      <c r="G98" s="306"/>
      <c r="H98" s="306"/>
      <c r="I98" s="306"/>
      <c r="J98" s="306"/>
      <c r="K98" s="105"/>
      <c r="L98" s="306" t="s">
        <v>102</v>
      </c>
      <c r="M98" s="306"/>
      <c r="N98" s="306"/>
      <c r="O98" s="306"/>
      <c r="P98" s="306"/>
      <c r="Q98" s="306"/>
      <c r="R98" s="306"/>
      <c r="S98" s="306"/>
      <c r="T98" s="306"/>
      <c r="U98" s="306"/>
      <c r="V98" s="306"/>
      <c r="W98" s="306"/>
      <c r="X98" s="306"/>
      <c r="Y98" s="306"/>
      <c r="Z98" s="306"/>
      <c r="AA98" s="306"/>
      <c r="AB98" s="306"/>
      <c r="AC98" s="306"/>
      <c r="AD98" s="306"/>
      <c r="AE98" s="306"/>
      <c r="AF98" s="306"/>
      <c r="AG98" s="309">
        <f>ROUND(SUM(AG99:AG100),2)</f>
        <v>0</v>
      </c>
      <c r="AH98" s="308"/>
      <c r="AI98" s="308"/>
      <c r="AJ98" s="308"/>
      <c r="AK98" s="308"/>
      <c r="AL98" s="308"/>
      <c r="AM98" s="308"/>
      <c r="AN98" s="307">
        <f t="shared" si="1"/>
        <v>0</v>
      </c>
      <c r="AO98" s="308"/>
      <c r="AP98" s="308"/>
      <c r="AQ98" s="106" t="s">
        <v>94</v>
      </c>
      <c r="AR98" s="62"/>
      <c r="AS98" s="107">
        <f>ROUND(SUM(AS99:AS100),2)</f>
        <v>0</v>
      </c>
      <c r="AT98" s="108">
        <f t="shared" si="0"/>
        <v>0</v>
      </c>
      <c r="AU98" s="109">
        <f>ROUND(SUM(AU99:AU100),5)</f>
        <v>0</v>
      </c>
      <c r="AV98" s="108">
        <f>ROUND(AZ98*L29,2)</f>
        <v>0</v>
      </c>
      <c r="AW98" s="108">
        <f>ROUND(BA98*L30,2)</f>
        <v>0</v>
      </c>
      <c r="AX98" s="108">
        <f>ROUND(BB98*L29,2)</f>
        <v>0</v>
      </c>
      <c r="AY98" s="108">
        <f>ROUND(BC98*L30,2)</f>
        <v>0</v>
      </c>
      <c r="AZ98" s="108">
        <f>ROUND(SUM(AZ99:AZ100),2)</f>
        <v>0</v>
      </c>
      <c r="BA98" s="108">
        <f>ROUND(SUM(BA99:BA100),2)</f>
        <v>0</v>
      </c>
      <c r="BB98" s="108">
        <f>ROUND(SUM(BB99:BB100),2)</f>
        <v>0</v>
      </c>
      <c r="BC98" s="108">
        <f>ROUND(SUM(BC99:BC100),2)</f>
        <v>0</v>
      </c>
      <c r="BD98" s="110">
        <f>ROUND(SUM(BD99:BD100),2)</f>
        <v>0</v>
      </c>
      <c r="BS98" s="111" t="s">
        <v>82</v>
      </c>
      <c r="BT98" s="111" t="s">
        <v>99</v>
      </c>
      <c r="BU98" s="111" t="s">
        <v>84</v>
      </c>
      <c r="BV98" s="111" t="s">
        <v>85</v>
      </c>
      <c r="BW98" s="111" t="s">
        <v>103</v>
      </c>
      <c r="BX98" s="111" t="s">
        <v>95</v>
      </c>
      <c r="CL98" s="111" t="s">
        <v>19</v>
      </c>
    </row>
    <row r="99" spans="1:90" s="4" customFormat="1" ht="16.5" customHeight="1">
      <c r="A99" s="112" t="s">
        <v>96</v>
      </c>
      <c r="B99" s="60"/>
      <c r="C99" s="105"/>
      <c r="D99" s="105"/>
      <c r="E99" s="105"/>
      <c r="F99" s="105"/>
      <c r="G99" s="306" t="s">
        <v>104</v>
      </c>
      <c r="H99" s="306"/>
      <c r="I99" s="306"/>
      <c r="J99" s="306"/>
      <c r="K99" s="306"/>
      <c r="L99" s="105"/>
      <c r="M99" s="306" t="s">
        <v>105</v>
      </c>
      <c r="N99" s="306"/>
      <c r="O99" s="306"/>
      <c r="P99" s="306"/>
      <c r="Q99" s="306"/>
      <c r="R99" s="306"/>
      <c r="S99" s="306"/>
      <c r="T99" s="306"/>
      <c r="U99" s="306"/>
      <c r="V99" s="306"/>
      <c r="W99" s="306"/>
      <c r="X99" s="306"/>
      <c r="Y99" s="306"/>
      <c r="Z99" s="306"/>
      <c r="AA99" s="306"/>
      <c r="AB99" s="306"/>
      <c r="AC99" s="306"/>
      <c r="AD99" s="306"/>
      <c r="AE99" s="306"/>
      <c r="AF99" s="306"/>
      <c r="AG99" s="307">
        <f>'D.1.4.3 - Vytápění, rozvo...'!J34</f>
        <v>0</v>
      </c>
      <c r="AH99" s="308"/>
      <c r="AI99" s="308"/>
      <c r="AJ99" s="308"/>
      <c r="AK99" s="308"/>
      <c r="AL99" s="308"/>
      <c r="AM99" s="308"/>
      <c r="AN99" s="307">
        <f t="shared" si="1"/>
        <v>0</v>
      </c>
      <c r="AO99" s="308"/>
      <c r="AP99" s="308"/>
      <c r="AQ99" s="106" t="s">
        <v>94</v>
      </c>
      <c r="AR99" s="62"/>
      <c r="AS99" s="107">
        <v>0</v>
      </c>
      <c r="AT99" s="108">
        <f t="shared" si="0"/>
        <v>0</v>
      </c>
      <c r="AU99" s="109">
        <f>'D.1.4.3 - Vytápění, rozvo...'!P125</f>
        <v>0</v>
      </c>
      <c r="AV99" s="108">
        <f>'D.1.4.3 - Vytápění, rozvo...'!J37</f>
        <v>0</v>
      </c>
      <c r="AW99" s="108">
        <f>'D.1.4.3 - Vytápění, rozvo...'!J38</f>
        <v>0</v>
      </c>
      <c r="AX99" s="108">
        <f>'D.1.4.3 - Vytápění, rozvo...'!J39</f>
        <v>0</v>
      </c>
      <c r="AY99" s="108">
        <f>'D.1.4.3 - Vytápění, rozvo...'!J40</f>
        <v>0</v>
      </c>
      <c r="AZ99" s="108">
        <f>'D.1.4.3 - Vytápění, rozvo...'!F37</f>
        <v>0</v>
      </c>
      <c r="BA99" s="108">
        <f>'D.1.4.3 - Vytápění, rozvo...'!F38</f>
        <v>0</v>
      </c>
      <c r="BB99" s="108">
        <f>'D.1.4.3 - Vytápění, rozvo...'!F39</f>
        <v>0</v>
      </c>
      <c r="BC99" s="108">
        <f>'D.1.4.3 - Vytápění, rozvo...'!F40</f>
        <v>0</v>
      </c>
      <c r="BD99" s="110">
        <f>'D.1.4.3 - Vytápění, rozvo...'!F41</f>
        <v>0</v>
      </c>
      <c r="BT99" s="111" t="s">
        <v>106</v>
      </c>
      <c r="BV99" s="111" t="s">
        <v>85</v>
      </c>
      <c r="BW99" s="111" t="s">
        <v>107</v>
      </c>
      <c r="BX99" s="111" t="s">
        <v>103</v>
      </c>
      <c r="CL99" s="111" t="s">
        <v>19</v>
      </c>
    </row>
    <row r="100" spans="1:90" s="4" customFormat="1" ht="16.5" customHeight="1">
      <c r="A100" s="112" t="s">
        <v>96</v>
      </c>
      <c r="B100" s="60"/>
      <c r="C100" s="105"/>
      <c r="D100" s="105"/>
      <c r="E100" s="105"/>
      <c r="F100" s="105"/>
      <c r="G100" s="306" t="s">
        <v>108</v>
      </c>
      <c r="H100" s="306"/>
      <c r="I100" s="306"/>
      <c r="J100" s="306"/>
      <c r="K100" s="306"/>
      <c r="L100" s="105"/>
      <c r="M100" s="306" t="s">
        <v>109</v>
      </c>
      <c r="N100" s="306"/>
      <c r="O100" s="306"/>
      <c r="P100" s="306"/>
      <c r="Q100" s="306"/>
      <c r="R100" s="306"/>
      <c r="S100" s="306"/>
      <c r="T100" s="306"/>
      <c r="U100" s="306"/>
      <c r="V100" s="306"/>
      <c r="W100" s="306"/>
      <c r="X100" s="306"/>
      <c r="Y100" s="306"/>
      <c r="Z100" s="306"/>
      <c r="AA100" s="306"/>
      <c r="AB100" s="306"/>
      <c r="AC100" s="306"/>
      <c r="AD100" s="306"/>
      <c r="AE100" s="306"/>
      <c r="AF100" s="306"/>
      <c r="AG100" s="307">
        <f>'D.1.4.4 - Silnoproudá ele...'!J34</f>
        <v>0</v>
      </c>
      <c r="AH100" s="308"/>
      <c r="AI100" s="308"/>
      <c r="AJ100" s="308"/>
      <c r="AK100" s="308"/>
      <c r="AL100" s="308"/>
      <c r="AM100" s="308"/>
      <c r="AN100" s="307">
        <f t="shared" si="1"/>
        <v>0</v>
      </c>
      <c r="AO100" s="308"/>
      <c r="AP100" s="308"/>
      <c r="AQ100" s="106" t="s">
        <v>94</v>
      </c>
      <c r="AR100" s="62"/>
      <c r="AS100" s="107">
        <v>0</v>
      </c>
      <c r="AT100" s="108">
        <f t="shared" si="0"/>
        <v>0</v>
      </c>
      <c r="AU100" s="109">
        <f>'D.1.4.4 - Silnoproudá ele...'!P125</f>
        <v>0</v>
      </c>
      <c r="AV100" s="108">
        <f>'D.1.4.4 - Silnoproudá ele...'!J37</f>
        <v>0</v>
      </c>
      <c r="AW100" s="108">
        <f>'D.1.4.4 - Silnoproudá ele...'!J38</f>
        <v>0</v>
      </c>
      <c r="AX100" s="108">
        <f>'D.1.4.4 - Silnoproudá ele...'!J39</f>
        <v>0</v>
      </c>
      <c r="AY100" s="108">
        <f>'D.1.4.4 - Silnoproudá ele...'!J40</f>
        <v>0</v>
      </c>
      <c r="AZ100" s="108">
        <f>'D.1.4.4 - Silnoproudá ele...'!F37</f>
        <v>0</v>
      </c>
      <c r="BA100" s="108">
        <f>'D.1.4.4 - Silnoproudá ele...'!F38</f>
        <v>0</v>
      </c>
      <c r="BB100" s="108">
        <f>'D.1.4.4 - Silnoproudá ele...'!F39</f>
        <v>0</v>
      </c>
      <c r="BC100" s="108">
        <f>'D.1.4.4 - Silnoproudá ele...'!F40</f>
        <v>0</v>
      </c>
      <c r="BD100" s="110">
        <f>'D.1.4.4 - Silnoproudá ele...'!F41</f>
        <v>0</v>
      </c>
      <c r="BT100" s="111" t="s">
        <v>106</v>
      </c>
      <c r="BV100" s="111" t="s">
        <v>85</v>
      </c>
      <c r="BW100" s="111" t="s">
        <v>110</v>
      </c>
      <c r="BX100" s="111" t="s">
        <v>103</v>
      </c>
      <c r="CL100" s="111" t="s">
        <v>19</v>
      </c>
    </row>
    <row r="101" spans="1:90" s="4" customFormat="1" ht="16.5" customHeight="1">
      <c r="A101" s="112" t="s">
        <v>96</v>
      </c>
      <c r="B101" s="60"/>
      <c r="C101" s="105"/>
      <c r="D101" s="105"/>
      <c r="E101" s="105"/>
      <c r="F101" s="306" t="s">
        <v>111</v>
      </c>
      <c r="G101" s="306"/>
      <c r="H101" s="306"/>
      <c r="I101" s="306"/>
      <c r="J101" s="306"/>
      <c r="K101" s="105"/>
      <c r="L101" s="306" t="s">
        <v>112</v>
      </c>
      <c r="M101" s="306"/>
      <c r="N101" s="306"/>
      <c r="O101" s="306"/>
      <c r="P101" s="306"/>
      <c r="Q101" s="306"/>
      <c r="R101" s="306"/>
      <c r="S101" s="306"/>
      <c r="T101" s="306"/>
      <c r="U101" s="306"/>
      <c r="V101" s="306"/>
      <c r="W101" s="306"/>
      <c r="X101" s="306"/>
      <c r="Y101" s="306"/>
      <c r="Z101" s="306"/>
      <c r="AA101" s="306"/>
      <c r="AB101" s="306"/>
      <c r="AC101" s="306"/>
      <c r="AD101" s="306"/>
      <c r="AE101" s="306"/>
      <c r="AF101" s="306"/>
      <c r="AG101" s="307">
        <f>'IO 01 - Plynovodní přípojka'!J34</f>
        <v>0</v>
      </c>
      <c r="AH101" s="308"/>
      <c r="AI101" s="308"/>
      <c r="AJ101" s="308"/>
      <c r="AK101" s="308"/>
      <c r="AL101" s="308"/>
      <c r="AM101" s="308"/>
      <c r="AN101" s="307">
        <f t="shared" si="1"/>
        <v>0</v>
      </c>
      <c r="AO101" s="308"/>
      <c r="AP101" s="308"/>
      <c r="AQ101" s="106" t="s">
        <v>94</v>
      </c>
      <c r="AR101" s="62"/>
      <c r="AS101" s="107">
        <v>0</v>
      </c>
      <c r="AT101" s="108">
        <f t="shared" si="0"/>
        <v>0</v>
      </c>
      <c r="AU101" s="109">
        <f>'IO 01 - Plynovodní přípojka'!P125</f>
        <v>0</v>
      </c>
      <c r="AV101" s="108">
        <f>'IO 01 - Plynovodní přípojka'!J37</f>
        <v>0</v>
      </c>
      <c r="AW101" s="108">
        <f>'IO 01 - Plynovodní přípojka'!J38</f>
        <v>0</v>
      </c>
      <c r="AX101" s="108">
        <f>'IO 01 - Plynovodní přípojka'!J39</f>
        <v>0</v>
      </c>
      <c r="AY101" s="108">
        <f>'IO 01 - Plynovodní přípojka'!J40</f>
        <v>0</v>
      </c>
      <c r="AZ101" s="108">
        <f>'IO 01 - Plynovodní přípojka'!F37</f>
        <v>0</v>
      </c>
      <c r="BA101" s="108">
        <f>'IO 01 - Plynovodní přípojka'!F38</f>
        <v>0</v>
      </c>
      <c r="BB101" s="108">
        <f>'IO 01 - Plynovodní přípojka'!F39</f>
        <v>0</v>
      </c>
      <c r="BC101" s="108">
        <f>'IO 01 - Plynovodní přípojka'!F40</f>
        <v>0</v>
      </c>
      <c r="BD101" s="110">
        <f>'IO 01 - Plynovodní přípojka'!F41</f>
        <v>0</v>
      </c>
      <c r="BT101" s="111" t="s">
        <v>99</v>
      </c>
      <c r="BV101" s="111" t="s">
        <v>85</v>
      </c>
      <c r="BW101" s="111" t="s">
        <v>113</v>
      </c>
      <c r="BX101" s="111" t="s">
        <v>95</v>
      </c>
      <c r="CL101" s="111" t="s">
        <v>19</v>
      </c>
    </row>
    <row r="102" spans="2:90" s="4" customFormat="1" ht="16.5" customHeight="1">
      <c r="B102" s="60"/>
      <c r="C102" s="105"/>
      <c r="D102" s="105"/>
      <c r="E102" s="306" t="s">
        <v>92</v>
      </c>
      <c r="F102" s="306"/>
      <c r="G102" s="306"/>
      <c r="H102" s="306"/>
      <c r="I102" s="306"/>
      <c r="J102" s="105"/>
      <c r="K102" s="306" t="s">
        <v>114</v>
      </c>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9">
        <f>ROUND(AG103+SUM(AG104:AG107)+AG116,2)</f>
        <v>0</v>
      </c>
      <c r="AH102" s="308"/>
      <c r="AI102" s="308"/>
      <c r="AJ102" s="308"/>
      <c r="AK102" s="308"/>
      <c r="AL102" s="308"/>
      <c r="AM102" s="308"/>
      <c r="AN102" s="307">
        <f>AN103+AN104+AN105+AN106+AN107+AN116</f>
        <v>0</v>
      </c>
      <c r="AO102" s="308"/>
      <c r="AP102" s="308"/>
      <c r="AQ102" s="106" t="s">
        <v>94</v>
      </c>
      <c r="AR102" s="364"/>
      <c r="AS102" s="107">
        <f>ROUND(AS103+SUM(AS104:AS107)+AS116,2)</f>
        <v>0</v>
      </c>
      <c r="AT102" s="108">
        <f t="shared" si="0"/>
        <v>0</v>
      </c>
      <c r="AU102" s="109">
        <f>ROUND(AU103+SUM(AU104:AU107)+AU116,5)</f>
        <v>0</v>
      </c>
      <c r="AV102" s="108">
        <f>ROUND(AZ102*L29,2)</f>
        <v>0</v>
      </c>
      <c r="AW102" s="108">
        <f>ROUND(BA102*L30,2)</f>
        <v>0</v>
      </c>
      <c r="AX102" s="108">
        <f>ROUND(BB102*L29,2)</f>
        <v>0</v>
      </c>
      <c r="AY102" s="108">
        <f>ROUND(BC102*L30,2)</f>
        <v>0</v>
      </c>
      <c r="AZ102" s="108">
        <f>ROUND(AZ103+SUM(AZ104:AZ107)+AZ116,2)</f>
        <v>0</v>
      </c>
      <c r="BA102" s="108">
        <f>ROUND(BA103+SUM(BA104:BA107)+BA116,2)</f>
        <v>0</v>
      </c>
      <c r="BB102" s="108">
        <f>ROUND(BB103+SUM(BB104:BB107)+BB116,2)</f>
        <v>0</v>
      </c>
      <c r="BC102" s="108">
        <f>ROUND(BC103+SUM(BC104:BC107)+BC116,2)</f>
        <v>0</v>
      </c>
      <c r="BD102" s="110">
        <f>ROUND(BD103+SUM(BD104:BD107)+BD116,2)</f>
        <v>0</v>
      </c>
      <c r="BE102" s="365"/>
      <c r="BS102" s="111" t="s">
        <v>82</v>
      </c>
      <c r="BT102" s="111" t="s">
        <v>92</v>
      </c>
      <c r="BU102" s="111" t="s">
        <v>84</v>
      </c>
      <c r="BV102" s="111" t="s">
        <v>85</v>
      </c>
      <c r="BW102" s="111" t="s">
        <v>115</v>
      </c>
      <c r="BX102" s="111" t="s">
        <v>91</v>
      </c>
      <c r="CL102" s="111" t="s">
        <v>19</v>
      </c>
    </row>
    <row r="103" spans="1:90" s="4" customFormat="1" ht="16.5" customHeight="1">
      <c r="A103" s="112" t="s">
        <v>96</v>
      </c>
      <c r="B103" s="60"/>
      <c r="C103" s="105"/>
      <c r="D103" s="105"/>
      <c r="E103" s="105"/>
      <c r="F103" s="306" t="s">
        <v>116</v>
      </c>
      <c r="G103" s="306"/>
      <c r="H103" s="306"/>
      <c r="I103" s="306"/>
      <c r="J103" s="306"/>
      <c r="K103" s="105"/>
      <c r="L103" s="306" t="s">
        <v>117</v>
      </c>
      <c r="M103" s="306"/>
      <c r="N103" s="306"/>
      <c r="O103" s="306"/>
      <c r="P103" s="306"/>
      <c r="Q103" s="306"/>
      <c r="R103" s="306"/>
      <c r="S103" s="306"/>
      <c r="T103" s="306"/>
      <c r="U103" s="306"/>
      <c r="V103" s="306"/>
      <c r="W103" s="306"/>
      <c r="X103" s="306"/>
      <c r="Y103" s="306"/>
      <c r="Z103" s="306"/>
      <c r="AA103" s="306"/>
      <c r="AB103" s="306"/>
      <c r="AC103" s="306"/>
      <c r="AD103" s="306"/>
      <c r="AE103" s="306"/>
      <c r="AF103" s="306"/>
      <c r="AG103" s="307">
        <f>'VON - Vedlejší a ostatní ...'!J34</f>
        <v>0</v>
      </c>
      <c r="AH103" s="308"/>
      <c r="AI103" s="308"/>
      <c r="AJ103" s="308"/>
      <c r="AK103" s="308"/>
      <c r="AL103" s="308"/>
      <c r="AM103" s="308"/>
      <c r="AN103" s="307">
        <f t="shared" si="1"/>
        <v>0</v>
      </c>
      <c r="AO103" s="308"/>
      <c r="AP103" s="308"/>
      <c r="AQ103" s="106" t="s">
        <v>94</v>
      </c>
      <c r="AR103" s="62"/>
      <c r="AS103" s="107">
        <v>0</v>
      </c>
      <c r="AT103" s="108">
        <f t="shared" si="0"/>
        <v>0</v>
      </c>
      <c r="AU103" s="109">
        <f>'VON - Vedlejší a ostatní ...'!P131</f>
        <v>0</v>
      </c>
      <c r="AV103" s="108">
        <f>'VON - Vedlejší a ostatní ...'!J37</f>
        <v>0</v>
      </c>
      <c r="AW103" s="108">
        <f>'VON - Vedlejší a ostatní ...'!J38</f>
        <v>0</v>
      </c>
      <c r="AX103" s="108">
        <f>'VON - Vedlejší a ostatní ...'!J39</f>
        <v>0</v>
      </c>
      <c r="AY103" s="108">
        <f>'VON - Vedlejší a ostatní ...'!J40</f>
        <v>0</v>
      </c>
      <c r="AZ103" s="108">
        <f>'VON - Vedlejší a ostatní ...'!F37</f>
        <v>0</v>
      </c>
      <c r="BA103" s="108">
        <f>'VON - Vedlejší a ostatní ...'!F38</f>
        <v>0</v>
      </c>
      <c r="BB103" s="108">
        <f>'VON - Vedlejší a ostatní ...'!F39</f>
        <v>0</v>
      </c>
      <c r="BC103" s="108">
        <f>'VON - Vedlejší a ostatní ...'!F40</f>
        <v>0</v>
      </c>
      <c r="BD103" s="110">
        <f>'VON - Vedlejší a ostatní ...'!F41</f>
        <v>0</v>
      </c>
      <c r="BT103" s="111" t="s">
        <v>99</v>
      </c>
      <c r="BV103" s="111" t="s">
        <v>85</v>
      </c>
      <c r="BW103" s="111" t="s">
        <v>118</v>
      </c>
      <c r="BX103" s="111" t="s">
        <v>115</v>
      </c>
      <c r="CL103" s="111" t="s">
        <v>19</v>
      </c>
    </row>
    <row r="104" spans="1:90" s="4" customFormat="1" ht="16.5" customHeight="1">
      <c r="A104" s="112" t="s">
        <v>96</v>
      </c>
      <c r="B104" s="60"/>
      <c r="C104" s="105"/>
      <c r="D104" s="105"/>
      <c r="E104" s="105"/>
      <c r="F104" s="306" t="s">
        <v>97</v>
      </c>
      <c r="G104" s="306"/>
      <c r="H104" s="306"/>
      <c r="I104" s="306"/>
      <c r="J104" s="306"/>
      <c r="K104" s="105"/>
      <c r="L104" s="306" t="s">
        <v>98</v>
      </c>
      <c r="M104" s="306"/>
      <c r="N104" s="306"/>
      <c r="O104" s="306"/>
      <c r="P104" s="306"/>
      <c r="Q104" s="306"/>
      <c r="R104" s="306"/>
      <c r="S104" s="306"/>
      <c r="T104" s="306"/>
      <c r="U104" s="306"/>
      <c r="V104" s="306"/>
      <c r="W104" s="306"/>
      <c r="X104" s="306"/>
      <c r="Y104" s="306"/>
      <c r="Z104" s="306"/>
      <c r="AA104" s="306"/>
      <c r="AB104" s="306"/>
      <c r="AC104" s="306"/>
      <c r="AD104" s="306"/>
      <c r="AE104" s="306"/>
      <c r="AF104" s="306"/>
      <c r="AG104" s="307">
        <f>'D.1.1 - Architektonicko-s..._01'!J34</f>
        <v>0</v>
      </c>
      <c r="AH104" s="308"/>
      <c r="AI104" s="308"/>
      <c r="AJ104" s="308"/>
      <c r="AK104" s="308"/>
      <c r="AL104" s="308"/>
      <c r="AM104" s="308"/>
      <c r="AN104" s="307">
        <f t="shared" si="1"/>
        <v>0</v>
      </c>
      <c r="AO104" s="308"/>
      <c r="AP104" s="308"/>
      <c r="AQ104" s="106" t="s">
        <v>94</v>
      </c>
      <c r="AR104" s="62"/>
      <c r="AS104" s="107">
        <v>0</v>
      </c>
      <c r="AT104" s="108">
        <f t="shared" si="0"/>
        <v>0</v>
      </c>
      <c r="AU104" s="109">
        <f>'D.1.1 - Architektonicko-s..._01'!P154</f>
        <v>0</v>
      </c>
      <c r="AV104" s="108">
        <f>'D.1.1 - Architektonicko-s..._01'!J37</f>
        <v>0</v>
      </c>
      <c r="AW104" s="108">
        <f>'D.1.1 - Architektonicko-s..._01'!J38</f>
        <v>0</v>
      </c>
      <c r="AX104" s="108">
        <f>'D.1.1 - Architektonicko-s..._01'!J39</f>
        <v>0</v>
      </c>
      <c r="AY104" s="108">
        <f>'D.1.1 - Architektonicko-s..._01'!J40</f>
        <v>0</v>
      </c>
      <c r="AZ104" s="108">
        <f>'D.1.1 - Architektonicko-s..._01'!F37</f>
        <v>0</v>
      </c>
      <c r="BA104" s="108">
        <f>'D.1.1 - Architektonicko-s..._01'!F38</f>
        <v>0</v>
      </c>
      <c r="BB104" s="108">
        <f>'D.1.1 - Architektonicko-s..._01'!F39</f>
        <v>0</v>
      </c>
      <c r="BC104" s="108">
        <f>'D.1.1 - Architektonicko-s..._01'!F40</f>
        <v>0</v>
      </c>
      <c r="BD104" s="110">
        <f>'D.1.1 - Architektonicko-s..._01'!F41</f>
        <v>0</v>
      </c>
      <c r="BT104" s="111" t="s">
        <v>99</v>
      </c>
      <c r="BV104" s="111" t="s">
        <v>85</v>
      </c>
      <c r="BW104" s="111" t="s">
        <v>119</v>
      </c>
      <c r="BX104" s="111" t="s">
        <v>115</v>
      </c>
      <c r="CL104" s="111" t="s">
        <v>19</v>
      </c>
    </row>
    <row r="105" spans="1:90" s="4" customFormat="1" ht="16.5" customHeight="1">
      <c r="A105" s="112" t="s">
        <v>96</v>
      </c>
      <c r="B105" s="60"/>
      <c r="C105" s="105"/>
      <c r="D105" s="105"/>
      <c r="E105" s="105"/>
      <c r="F105" s="306" t="s">
        <v>120</v>
      </c>
      <c r="G105" s="306"/>
      <c r="H105" s="306"/>
      <c r="I105" s="306"/>
      <c r="J105" s="306"/>
      <c r="K105" s="105"/>
      <c r="L105" s="306" t="s">
        <v>121</v>
      </c>
      <c r="M105" s="306"/>
      <c r="N105" s="306"/>
      <c r="O105" s="306"/>
      <c r="P105" s="306"/>
      <c r="Q105" s="306"/>
      <c r="R105" s="306"/>
      <c r="S105" s="306"/>
      <c r="T105" s="306"/>
      <c r="U105" s="306"/>
      <c r="V105" s="306"/>
      <c r="W105" s="306"/>
      <c r="X105" s="306"/>
      <c r="Y105" s="306"/>
      <c r="Z105" s="306"/>
      <c r="AA105" s="306"/>
      <c r="AB105" s="306"/>
      <c r="AC105" s="306"/>
      <c r="AD105" s="306"/>
      <c r="AE105" s="306"/>
      <c r="AF105" s="306"/>
      <c r="AG105" s="307">
        <f>'D.1.3 - Požárně bezpečnos...'!J34</f>
        <v>0</v>
      </c>
      <c r="AH105" s="308"/>
      <c r="AI105" s="308"/>
      <c r="AJ105" s="308"/>
      <c r="AK105" s="308"/>
      <c r="AL105" s="308"/>
      <c r="AM105" s="308"/>
      <c r="AN105" s="307">
        <f t="shared" si="1"/>
        <v>0</v>
      </c>
      <c r="AO105" s="308"/>
      <c r="AP105" s="308"/>
      <c r="AQ105" s="106" t="s">
        <v>94</v>
      </c>
      <c r="AR105" s="62"/>
      <c r="AS105" s="107">
        <v>0</v>
      </c>
      <c r="AT105" s="108">
        <f t="shared" si="0"/>
        <v>0</v>
      </c>
      <c r="AU105" s="109">
        <f>'D.1.3 - Požárně bezpečnos...'!P126</f>
        <v>0</v>
      </c>
      <c r="AV105" s="108">
        <f>'D.1.3 - Požárně bezpečnos...'!J37</f>
        <v>0</v>
      </c>
      <c r="AW105" s="108">
        <f>'D.1.3 - Požárně bezpečnos...'!J38</f>
        <v>0</v>
      </c>
      <c r="AX105" s="108">
        <f>'D.1.3 - Požárně bezpečnos...'!J39</f>
        <v>0</v>
      </c>
      <c r="AY105" s="108">
        <f>'D.1.3 - Požárně bezpečnos...'!J40</f>
        <v>0</v>
      </c>
      <c r="AZ105" s="108">
        <f>'D.1.3 - Požárně bezpečnos...'!F37</f>
        <v>0</v>
      </c>
      <c r="BA105" s="108">
        <f>'D.1.3 - Požárně bezpečnos...'!F38</f>
        <v>0</v>
      </c>
      <c r="BB105" s="108">
        <f>'D.1.3 - Požárně bezpečnos...'!F39</f>
        <v>0</v>
      </c>
      <c r="BC105" s="108">
        <f>'D.1.3 - Požárně bezpečnos...'!F40</f>
        <v>0</v>
      </c>
      <c r="BD105" s="110">
        <f>'D.1.3 - Požárně bezpečnos...'!F41</f>
        <v>0</v>
      </c>
      <c r="BT105" s="111" t="s">
        <v>99</v>
      </c>
      <c r="BV105" s="111" t="s">
        <v>85</v>
      </c>
      <c r="BW105" s="111" t="s">
        <v>122</v>
      </c>
      <c r="BX105" s="111" t="s">
        <v>115</v>
      </c>
      <c r="CL105" s="111" t="s">
        <v>19</v>
      </c>
    </row>
    <row r="106" spans="1:90" s="4" customFormat="1" ht="16.5" customHeight="1">
      <c r="A106" s="112" t="s">
        <v>96</v>
      </c>
      <c r="B106" s="60"/>
      <c r="C106" s="105"/>
      <c r="D106" s="105"/>
      <c r="E106" s="105"/>
      <c r="F106" s="306" t="s">
        <v>123</v>
      </c>
      <c r="G106" s="306"/>
      <c r="H106" s="306"/>
      <c r="I106" s="306"/>
      <c r="J106" s="306"/>
      <c r="K106" s="105"/>
      <c r="L106" s="306" t="s">
        <v>124</v>
      </c>
      <c r="M106" s="306"/>
      <c r="N106" s="306"/>
      <c r="O106" s="306"/>
      <c r="P106" s="306"/>
      <c r="Q106" s="306"/>
      <c r="R106" s="306"/>
      <c r="S106" s="306"/>
      <c r="T106" s="306"/>
      <c r="U106" s="306"/>
      <c r="V106" s="306"/>
      <c r="W106" s="306"/>
      <c r="X106" s="306"/>
      <c r="Y106" s="306"/>
      <c r="Z106" s="306"/>
      <c r="AA106" s="306"/>
      <c r="AB106" s="306"/>
      <c r="AC106" s="306"/>
      <c r="AD106" s="306"/>
      <c r="AE106" s="306"/>
      <c r="AF106" s="306"/>
      <c r="AG106" s="307">
        <f>'D.1.2 - Stavebně konstruk...'!J34</f>
        <v>0</v>
      </c>
      <c r="AH106" s="308"/>
      <c r="AI106" s="308"/>
      <c r="AJ106" s="308"/>
      <c r="AK106" s="308"/>
      <c r="AL106" s="308"/>
      <c r="AM106" s="308"/>
      <c r="AN106" s="307">
        <f t="shared" si="1"/>
        <v>0</v>
      </c>
      <c r="AO106" s="308"/>
      <c r="AP106" s="308"/>
      <c r="AQ106" s="106" t="s">
        <v>94</v>
      </c>
      <c r="AR106" s="62"/>
      <c r="AS106" s="107">
        <v>0</v>
      </c>
      <c r="AT106" s="108">
        <f t="shared" si="0"/>
        <v>0</v>
      </c>
      <c r="AU106" s="109">
        <f>'D.1.2 - Stavebně konstruk...'!P130</f>
        <v>0</v>
      </c>
      <c r="AV106" s="108">
        <f>'D.1.2 - Stavebně konstruk...'!J37</f>
        <v>0</v>
      </c>
      <c r="AW106" s="108">
        <f>'D.1.2 - Stavebně konstruk...'!J38</f>
        <v>0</v>
      </c>
      <c r="AX106" s="108">
        <f>'D.1.2 - Stavebně konstruk...'!J39</f>
        <v>0</v>
      </c>
      <c r="AY106" s="108">
        <f>'D.1.2 - Stavebně konstruk...'!J40</f>
        <v>0</v>
      </c>
      <c r="AZ106" s="108">
        <f>'D.1.2 - Stavebně konstruk...'!F37</f>
        <v>0</v>
      </c>
      <c r="BA106" s="108">
        <f>'D.1.2 - Stavebně konstruk...'!F38</f>
        <v>0</v>
      </c>
      <c r="BB106" s="108">
        <f>'D.1.2 - Stavebně konstruk...'!F39</f>
        <v>0</v>
      </c>
      <c r="BC106" s="108">
        <f>'D.1.2 - Stavebně konstruk...'!F40</f>
        <v>0</v>
      </c>
      <c r="BD106" s="110">
        <f>'D.1.2 - Stavebně konstruk...'!F41</f>
        <v>0</v>
      </c>
      <c r="BT106" s="111" t="s">
        <v>99</v>
      </c>
      <c r="BV106" s="111" t="s">
        <v>85</v>
      </c>
      <c r="BW106" s="111" t="s">
        <v>125</v>
      </c>
      <c r="BX106" s="111" t="s">
        <v>115</v>
      </c>
      <c r="CL106" s="111" t="s">
        <v>19</v>
      </c>
    </row>
    <row r="107" spans="2:90" s="4" customFormat="1" ht="16.5" customHeight="1">
      <c r="B107" s="60"/>
      <c r="C107" s="105"/>
      <c r="D107" s="105"/>
      <c r="E107" s="105"/>
      <c r="F107" s="306" t="s">
        <v>101</v>
      </c>
      <c r="G107" s="306"/>
      <c r="H107" s="306"/>
      <c r="I107" s="306"/>
      <c r="J107" s="306"/>
      <c r="K107" s="105"/>
      <c r="L107" s="306" t="s">
        <v>102</v>
      </c>
      <c r="M107" s="306"/>
      <c r="N107" s="306"/>
      <c r="O107" s="306"/>
      <c r="P107" s="306"/>
      <c r="Q107" s="306"/>
      <c r="R107" s="306"/>
      <c r="S107" s="306"/>
      <c r="T107" s="306"/>
      <c r="U107" s="306"/>
      <c r="V107" s="306"/>
      <c r="W107" s="306"/>
      <c r="X107" s="306"/>
      <c r="Y107" s="306"/>
      <c r="Z107" s="306"/>
      <c r="AA107" s="306"/>
      <c r="AB107" s="306"/>
      <c r="AC107" s="306"/>
      <c r="AD107" s="306"/>
      <c r="AE107" s="306"/>
      <c r="AF107" s="306"/>
      <c r="AG107" s="309">
        <f>ROUND(SUM(AG108:AG115),2)</f>
        <v>0</v>
      </c>
      <c r="AH107" s="308"/>
      <c r="AI107" s="308"/>
      <c r="AJ107" s="308"/>
      <c r="AK107" s="308"/>
      <c r="AL107" s="308"/>
      <c r="AM107" s="308"/>
      <c r="AN107" s="307">
        <f t="shared" si="1"/>
        <v>0</v>
      </c>
      <c r="AO107" s="308"/>
      <c r="AP107" s="308"/>
      <c r="AQ107" s="106" t="s">
        <v>94</v>
      </c>
      <c r="AR107" s="62"/>
      <c r="AS107" s="107">
        <f>ROUND(SUM(AS108:AS115),2)</f>
        <v>0</v>
      </c>
      <c r="AT107" s="108">
        <f t="shared" si="0"/>
        <v>0</v>
      </c>
      <c r="AU107" s="109">
        <f>ROUND(SUM(AU108:AU115),5)</f>
        <v>0</v>
      </c>
      <c r="AV107" s="108">
        <f>ROUND(AZ107*L29,2)</f>
        <v>0</v>
      </c>
      <c r="AW107" s="108">
        <f>ROUND(BA107*L30,2)</f>
        <v>0</v>
      </c>
      <c r="AX107" s="108">
        <f>ROUND(BB107*L29,2)</f>
        <v>0</v>
      </c>
      <c r="AY107" s="108">
        <f>ROUND(BC107*L30,2)</f>
        <v>0</v>
      </c>
      <c r="AZ107" s="108">
        <f>ROUND(SUM(AZ108:AZ115),2)</f>
        <v>0</v>
      </c>
      <c r="BA107" s="108">
        <f>ROUND(SUM(BA108:BA115),2)</f>
        <v>0</v>
      </c>
      <c r="BB107" s="108">
        <f>ROUND(SUM(BB108:BB115),2)</f>
        <v>0</v>
      </c>
      <c r="BC107" s="108">
        <f>ROUND(SUM(BC108:BC115),2)</f>
        <v>0</v>
      </c>
      <c r="BD107" s="110">
        <f>ROUND(SUM(BD108:BD115),2)</f>
        <v>0</v>
      </c>
      <c r="BS107" s="111" t="s">
        <v>82</v>
      </c>
      <c r="BT107" s="111" t="s">
        <v>99</v>
      </c>
      <c r="BU107" s="111" t="s">
        <v>84</v>
      </c>
      <c r="BV107" s="111" t="s">
        <v>85</v>
      </c>
      <c r="BW107" s="111" t="s">
        <v>126</v>
      </c>
      <c r="BX107" s="111" t="s">
        <v>115</v>
      </c>
      <c r="CL107" s="111" t="s">
        <v>19</v>
      </c>
    </row>
    <row r="108" spans="1:90" s="4" customFormat="1" ht="16.5" customHeight="1">
      <c r="A108" s="112" t="s">
        <v>96</v>
      </c>
      <c r="B108" s="60"/>
      <c r="C108" s="105"/>
      <c r="D108" s="105"/>
      <c r="E108" s="105"/>
      <c r="F108" s="105"/>
      <c r="G108" s="306" t="s">
        <v>127</v>
      </c>
      <c r="H108" s="306"/>
      <c r="I108" s="306"/>
      <c r="J108" s="306"/>
      <c r="K108" s="306"/>
      <c r="L108" s="105"/>
      <c r="M108" s="306" t="s">
        <v>128</v>
      </c>
      <c r="N108" s="306"/>
      <c r="O108" s="306"/>
      <c r="P108" s="306"/>
      <c r="Q108" s="306"/>
      <c r="R108" s="306"/>
      <c r="S108" s="306"/>
      <c r="T108" s="306"/>
      <c r="U108" s="306"/>
      <c r="V108" s="306"/>
      <c r="W108" s="306"/>
      <c r="X108" s="306"/>
      <c r="Y108" s="306"/>
      <c r="Z108" s="306"/>
      <c r="AA108" s="306"/>
      <c r="AB108" s="306"/>
      <c r="AC108" s="306"/>
      <c r="AD108" s="306"/>
      <c r="AE108" s="306"/>
      <c r="AF108" s="306"/>
      <c r="AG108" s="307">
        <f>'D.1.4.1 - Zdravotně techn...'!J34</f>
        <v>0</v>
      </c>
      <c r="AH108" s="308"/>
      <c r="AI108" s="308"/>
      <c r="AJ108" s="308"/>
      <c r="AK108" s="308"/>
      <c r="AL108" s="308"/>
      <c r="AM108" s="308"/>
      <c r="AN108" s="307">
        <f t="shared" si="1"/>
        <v>0</v>
      </c>
      <c r="AO108" s="308"/>
      <c r="AP108" s="308"/>
      <c r="AQ108" s="106" t="s">
        <v>94</v>
      </c>
      <c r="AR108" s="62"/>
      <c r="AS108" s="107">
        <v>0</v>
      </c>
      <c r="AT108" s="108">
        <f t="shared" si="0"/>
        <v>0</v>
      </c>
      <c r="AU108" s="109">
        <f>'D.1.4.1 - Zdravotně techn...'!P125</f>
        <v>0</v>
      </c>
      <c r="AV108" s="108">
        <f>'D.1.4.1 - Zdravotně techn...'!J37</f>
        <v>0</v>
      </c>
      <c r="AW108" s="108">
        <f>'D.1.4.1 - Zdravotně techn...'!J38</f>
        <v>0</v>
      </c>
      <c r="AX108" s="108">
        <f>'D.1.4.1 - Zdravotně techn...'!J39</f>
        <v>0</v>
      </c>
      <c r="AY108" s="108">
        <f>'D.1.4.1 - Zdravotně techn...'!J40</f>
        <v>0</v>
      </c>
      <c r="AZ108" s="108">
        <f>'D.1.4.1 - Zdravotně techn...'!F37</f>
        <v>0</v>
      </c>
      <c r="BA108" s="108">
        <f>'D.1.4.1 - Zdravotně techn...'!F38</f>
        <v>0</v>
      </c>
      <c r="BB108" s="108">
        <f>'D.1.4.1 - Zdravotně techn...'!F39</f>
        <v>0</v>
      </c>
      <c r="BC108" s="108">
        <f>'D.1.4.1 - Zdravotně techn...'!F40</f>
        <v>0</v>
      </c>
      <c r="BD108" s="110">
        <f>'D.1.4.1 - Zdravotně techn...'!F41</f>
        <v>0</v>
      </c>
      <c r="BT108" s="111" t="s">
        <v>106</v>
      </c>
      <c r="BV108" s="111" t="s">
        <v>85</v>
      </c>
      <c r="BW108" s="111" t="s">
        <v>129</v>
      </c>
      <c r="BX108" s="111" t="s">
        <v>126</v>
      </c>
      <c r="CL108" s="111" t="s">
        <v>19</v>
      </c>
    </row>
    <row r="109" spans="1:90" s="4" customFormat="1" ht="16.5" customHeight="1">
      <c r="A109" s="112" t="s">
        <v>96</v>
      </c>
      <c r="B109" s="60"/>
      <c r="C109" s="105"/>
      <c r="D109" s="105"/>
      <c r="E109" s="105"/>
      <c r="F109" s="105"/>
      <c r="G109" s="306" t="s">
        <v>130</v>
      </c>
      <c r="H109" s="306"/>
      <c r="I109" s="306"/>
      <c r="J109" s="306"/>
      <c r="K109" s="306"/>
      <c r="L109" s="105"/>
      <c r="M109" s="306" t="s">
        <v>131</v>
      </c>
      <c r="N109" s="306"/>
      <c r="O109" s="306"/>
      <c r="P109" s="306"/>
      <c r="Q109" s="306"/>
      <c r="R109" s="306"/>
      <c r="S109" s="306"/>
      <c r="T109" s="306"/>
      <c r="U109" s="306"/>
      <c r="V109" s="306"/>
      <c r="W109" s="306"/>
      <c r="X109" s="306"/>
      <c r="Y109" s="306"/>
      <c r="Z109" s="306"/>
      <c r="AA109" s="306"/>
      <c r="AB109" s="306"/>
      <c r="AC109" s="306"/>
      <c r="AD109" s="306"/>
      <c r="AE109" s="306"/>
      <c r="AF109" s="306"/>
      <c r="AG109" s="307">
        <f>'D.1.4.2 - Vzduchotechnika'!J34</f>
        <v>0</v>
      </c>
      <c r="AH109" s="308"/>
      <c r="AI109" s="308"/>
      <c r="AJ109" s="308"/>
      <c r="AK109" s="308"/>
      <c r="AL109" s="308"/>
      <c r="AM109" s="308"/>
      <c r="AN109" s="307">
        <f t="shared" si="1"/>
        <v>0</v>
      </c>
      <c r="AO109" s="308"/>
      <c r="AP109" s="308"/>
      <c r="AQ109" s="106" t="s">
        <v>94</v>
      </c>
      <c r="AR109" s="62"/>
      <c r="AS109" s="107">
        <v>0</v>
      </c>
      <c r="AT109" s="108">
        <f t="shared" si="0"/>
        <v>0</v>
      </c>
      <c r="AU109" s="109">
        <f>'D.1.4.2 - Vzduchotechnika'!P125</f>
        <v>0</v>
      </c>
      <c r="AV109" s="108">
        <f>'D.1.4.2 - Vzduchotechnika'!J37</f>
        <v>0</v>
      </c>
      <c r="AW109" s="108">
        <f>'D.1.4.2 - Vzduchotechnika'!J38</f>
        <v>0</v>
      </c>
      <c r="AX109" s="108">
        <f>'D.1.4.2 - Vzduchotechnika'!J39</f>
        <v>0</v>
      </c>
      <c r="AY109" s="108">
        <f>'D.1.4.2 - Vzduchotechnika'!J40</f>
        <v>0</v>
      </c>
      <c r="AZ109" s="108">
        <f>'D.1.4.2 - Vzduchotechnika'!F37</f>
        <v>0</v>
      </c>
      <c r="BA109" s="108">
        <f>'D.1.4.2 - Vzduchotechnika'!F38</f>
        <v>0</v>
      </c>
      <c r="BB109" s="108">
        <f>'D.1.4.2 - Vzduchotechnika'!F39</f>
        <v>0</v>
      </c>
      <c r="BC109" s="108">
        <f>'D.1.4.2 - Vzduchotechnika'!F40</f>
        <v>0</v>
      </c>
      <c r="BD109" s="110">
        <f>'D.1.4.2 - Vzduchotechnika'!F41</f>
        <v>0</v>
      </c>
      <c r="BT109" s="111" t="s">
        <v>106</v>
      </c>
      <c r="BV109" s="111" t="s">
        <v>85</v>
      </c>
      <c r="BW109" s="111" t="s">
        <v>132</v>
      </c>
      <c r="BX109" s="111" t="s">
        <v>126</v>
      </c>
      <c r="CL109" s="111" t="s">
        <v>19</v>
      </c>
    </row>
    <row r="110" spans="1:90" s="4" customFormat="1" ht="16.5" customHeight="1">
      <c r="A110" s="112" t="s">
        <v>96</v>
      </c>
      <c r="B110" s="60"/>
      <c r="C110" s="105"/>
      <c r="D110" s="105"/>
      <c r="E110" s="105"/>
      <c r="F110" s="105"/>
      <c r="G110" s="306" t="s">
        <v>104</v>
      </c>
      <c r="H110" s="306"/>
      <c r="I110" s="306"/>
      <c r="J110" s="306"/>
      <c r="K110" s="306"/>
      <c r="L110" s="105"/>
      <c r="M110" s="306" t="s">
        <v>105</v>
      </c>
      <c r="N110" s="306"/>
      <c r="O110" s="306"/>
      <c r="P110" s="306"/>
      <c r="Q110" s="306"/>
      <c r="R110" s="306"/>
      <c r="S110" s="306"/>
      <c r="T110" s="306"/>
      <c r="U110" s="306"/>
      <c r="V110" s="306"/>
      <c r="W110" s="306"/>
      <c r="X110" s="306"/>
      <c r="Y110" s="306"/>
      <c r="Z110" s="306"/>
      <c r="AA110" s="306"/>
      <c r="AB110" s="306"/>
      <c r="AC110" s="306"/>
      <c r="AD110" s="306"/>
      <c r="AE110" s="306"/>
      <c r="AF110" s="306"/>
      <c r="AG110" s="307">
        <f>'D.1.4.3 - Vytápění, rozvo..._01'!J34</f>
        <v>0</v>
      </c>
      <c r="AH110" s="308"/>
      <c r="AI110" s="308"/>
      <c r="AJ110" s="308"/>
      <c r="AK110" s="308"/>
      <c r="AL110" s="308"/>
      <c r="AM110" s="308"/>
      <c r="AN110" s="307">
        <f t="shared" si="1"/>
        <v>0</v>
      </c>
      <c r="AO110" s="308"/>
      <c r="AP110" s="308"/>
      <c r="AQ110" s="106" t="s">
        <v>94</v>
      </c>
      <c r="AR110" s="62"/>
      <c r="AS110" s="107">
        <v>0</v>
      </c>
      <c r="AT110" s="108">
        <f t="shared" si="0"/>
        <v>0</v>
      </c>
      <c r="AU110" s="109">
        <f>'D.1.4.3 - Vytápění, rozvo..._01'!P125</f>
        <v>0</v>
      </c>
      <c r="AV110" s="108">
        <f>'D.1.4.3 - Vytápění, rozvo..._01'!J37</f>
        <v>0</v>
      </c>
      <c r="AW110" s="108">
        <f>'D.1.4.3 - Vytápění, rozvo..._01'!J38</f>
        <v>0</v>
      </c>
      <c r="AX110" s="108">
        <f>'D.1.4.3 - Vytápění, rozvo..._01'!J39</f>
        <v>0</v>
      </c>
      <c r="AY110" s="108">
        <f>'D.1.4.3 - Vytápění, rozvo..._01'!J40</f>
        <v>0</v>
      </c>
      <c r="AZ110" s="108">
        <f>'D.1.4.3 - Vytápění, rozvo..._01'!F37</f>
        <v>0</v>
      </c>
      <c r="BA110" s="108">
        <f>'D.1.4.3 - Vytápění, rozvo..._01'!F38</f>
        <v>0</v>
      </c>
      <c r="BB110" s="108">
        <f>'D.1.4.3 - Vytápění, rozvo..._01'!F39</f>
        <v>0</v>
      </c>
      <c r="BC110" s="108">
        <f>'D.1.4.3 - Vytápění, rozvo..._01'!F40</f>
        <v>0</v>
      </c>
      <c r="BD110" s="110">
        <f>'D.1.4.3 - Vytápění, rozvo..._01'!F41</f>
        <v>0</v>
      </c>
      <c r="BT110" s="111" t="s">
        <v>106</v>
      </c>
      <c r="BV110" s="111" t="s">
        <v>85</v>
      </c>
      <c r="BW110" s="111" t="s">
        <v>133</v>
      </c>
      <c r="BX110" s="111" t="s">
        <v>126</v>
      </c>
      <c r="CL110" s="111" t="s">
        <v>19</v>
      </c>
    </row>
    <row r="111" spans="1:90" s="4" customFormat="1" ht="16.5" customHeight="1">
      <c r="A111" s="112" t="s">
        <v>96</v>
      </c>
      <c r="B111" s="60"/>
      <c r="C111" s="105"/>
      <c r="D111" s="105"/>
      <c r="E111" s="105"/>
      <c r="F111" s="105"/>
      <c r="G111" s="306" t="s">
        <v>108</v>
      </c>
      <c r="H111" s="306"/>
      <c r="I111" s="306"/>
      <c r="J111" s="306"/>
      <c r="K111" s="306"/>
      <c r="L111" s="105"/>
      <c r="M111" s="306" t="s">
        <v>109</v>
      </c>
      <c r="N111" s="306"/>
      <c r="O111" s="306"/>
      <c r="P111" s="306"/>
      <c r="Q111" s="306"/>
      <c r="R111" s="306"/>
      <c r="S111" s="306"/>
      <c r="T111" s="306"/>
      <c r="U111" s="306"/>
      <c r="V111" s="306"/>
      <c r="W111" s="306"/>
      <c r="X111" s="306"/>
      <c r="Y111" s="306"/>
      <c r="Z111" s="306"/>
      <c r="AA111" s="306"/>
      <c r="AB111" s="306"/>
      <c r="AC111" s="306"/>
      <c r="AD111" s="306"/>
      <c r="AE111" s="306"/>
      <c r="AF111" s="306"/>
      <c r="AG111" s="307">
        <f>'D.1.4.4 - Silnoproudá ele..._01'!J34</f>
        <v>0</v>
      </c>
      <c r="AH111" s="308"/>
      <c r="AI111" s="308"/>
      <c r="AJ111" s="308"/>
      <c r="AK111" s="308"/>
      <c r="AL111" s="308"/>
      <c r="AM111" s="308"/>
      <c r="AN111" s="307">
        <f t="shared" si="1"/>
        <v>0</v>
      </c>
      <c r="AO111" s="308"/>
      <c r="AP111" s="308"/>
      <c r="AQ111" s="106" t="s">
        <v>94</v>
      </c>
      <c r="AR111" s="62"/>
      <c r="AS111" s="107">
        <v>0</v>
      </c>
      <c r="AT111" s="108">
        <f t="shared" si="0"/>
        <v>0</v>
      </c>
      <c r="AU111" s="109">
        <f>'D.1.4.4 - Silnoproudá ele..._01'!P125</f>
        <v>0</v>
      </c>
      <c r="AV111" s="108">
        <f>'D.1.4.4 - Silnoproudá ele..._01'!J37</f>
        <v>0</v>
      </c>
      <c r="AW111" s="108">
        <f>'D.1.4.4 - Silnoproudá ele..._01'!J38</f>
        <v>0</v>
      </c>
      <c r="AX111" s="108">
        <f>'D.1.4.4 - Silnoproudá ele..._01'!J39</f>
        <v>0</v>
      </c>
      <c r="AY111" s="108">
        <f>'D.1.4.4 - Silnoproudá ele..._01'!J40</f>
        <v>0</v>
      </c>
      <c r="AZ111" s="108">
        <f>'D.1.4.4 - Silnoproudá ele..._01'!F37</f>
        <v>0</v>
      </c>
      <c r="BA111" s="108">
        <f>'D.1.4.4 - Silnoproudá ele..._01'!F38</f>
        <v>0</v>
      </c>
      <c r="BB111" s="108">
        <f>'D.1.4.4 - Silnoproudá ele..._01'!F39</f>
        <v>0</v>
      </c>
      <c r="BC111" s="108">
        <f>'D.1.4.4 - Silnoproudá ele..._01'!F40</f>
        <v>0</v>
      </c>
      <c r="BD111" s="110">
        <f>'D.1.4.4 - Silnoproudá ele..._01'!F41</f>
        <v>0</v>
      </c>
      <c r="BT111" s="111" t="s">
        <v>106</v>
      </c>
      <c r="BV111" s="111" t="s">
        <v>85</v>
      </c>
      <c r="BW111" s="111" t="s">
        <v>134</v>
      </c>
      <c r="BX111" s="111" t="s">
        <v>126</v>
      </c>
      <c r="CL111" s="111" t="s">
        <v>19</v>
      </c>
    </row>
    <row r="112" spans="1:90" s="4" customFormat="1" ht="16.5" customHeight="1">
      <c r="A112" s="112" t="s">
        <v>96</v>
      </c>
      <c r="B112" s="60"/>
      <c r="C112" s="105"/>
      <c r="D112" s="105"/>
      <c r="E112" s="105"/>
      <c r="F112" s="105"/>
      <c r="G112" s="306" t="s">
        <v>135</v>
      </c>
      <c r="H112" s="306"/>
      <c r="I112" s="306"/>
      <c r="J112" s="306"/>
      <c r="K112" s="306"/>
      <c r="L112" s="105"/>
      <c r="M112" s="306" t="s">
        <v>136</v>
      </c>
      <c r="N112" s="306"/>
      <c r="O112" s="306"/>
      <c r="P112" s="306"/>
      <c r="Q112" s="306"/>
      <c r="R112" s="306"/>
      <c r="S112" s="306"/>
      <c r="T112" s="306"/>
      <c r="U112" s="306"/>
      <c r="V112" s="306"/>
      <c r="W112" s="306"/>
      <c r="X112" s="306"/>
      <c r="Y112" s="306"/>
      <c r="Z112" s="306"/>
      <c r="AA112" s="306"/>
      <c r="AB112" s="306"/>
      <c r="AC112" s="306"/>
      <c r="AD112" s="306"/>
      <c r="AE112" s="306"/>
      <c r="AF112" s="306"/>
      <c r="AG112" s="307">
        <f>'D.1.4.5 - Slaboproudá ele...'!J34</f>
        <v>0</v>
      </c>
      <c r="AH112" s="308"/>
      <c r="AI112" s="308"/>
      <c r="AJ112" s="308"/>
      <c r="AK112" s="308"/>
      <c r="AL112" s="308"/>
      <c r="AM112" s="308"/>
      <c r="AN112" s="307">
        <f t="shared" si="1"/>
        <v>0</v>
      </c>
      <c r="AO112" s="308"/>
      <c r="AP112" s="308"/>
      <c r="AQ112" s="106" t="s">
        <v>94</v>
      </c>
      <c r="AR112" s="62"/>
      <c r="AS112" s="107">
        <v>0</v>
      </c>
      <c r="AT112" s="108">
        <f t="shared" si="0"/>
        <v>0</v>
      </c>
      <c r="AU112" s="109">
        <f>'D.1.4.5 - Slaboproudá ele...'!P125</f>
        <v>0</v>
      </c>
      <c r="AV112" s="108">
        <f>'D.1.4.5 - Slaboproudá ele...'!J37</f>
        <v>0</v>
      </c>
      <c r="AW112" s="108">
        <f>'D.1.4.5 - Slaboproudá ele...'!J38</f>
        <v>0</v>
      </c>
      <c r="AX112" s="108">
        <f>'D.1.4.5 - Slaboproudá ele...'!J39</f>
        <v>0</v>
      </c>
      <c r="AY112" s="108">
        <f>'D.1.4.5 - Slaboproudá ele...'!J40</f>
        <v>0</v>
      </c>
      <c r="AZ112" s="108">
        <f>'D.1.4.5 - Slaboproudá ele...'!F37</f>
        <v>0</v>
      </c>
      <c r="BA112" s="108">
        <f>'D.1.4.5 - Slaboproudá ele...'!F38</f>
        <v>0</v>
      </c>
      <c r="BB112" s="108">
        <f>'D.1.4.5 - Slaboproudá ele...'!F39</f>
        <v>0</v>
      </c>
      <c r="BC112" s="108">
        <f>'D.1.4.5 - Slaboproudá ele...'!F40</f>
        <v>0</v>
      </c>
      <c r="BD112" s="110">
        <f>'D.1.4.5 - Slaboproudá ele...'!F41</f>
        <v>0</v>
      </c>
      <c r="BT112" s="111" t="s">
        <v>106</v>
      </c>
      <c r="BV112" s="111" t="s">
        <v>85</v>
      </c>
      <c r="BW112" s="111" t="s">
        <v>137</v>
      </c>
      <c r="BX112" s="111" t="s">
        <v>126</v>
      </c>
      <c r="CL112" s="111" t="s">
        <v>19</v>
      </c>
    </row>
    <row r="113" spans="1:90" s="4" customFormat="1" ht="16.5" customHeight="1">
      <c r="A113" s="112" t="s">
        <v>96</v>
      </c>
      <c r="B113" s="60"/>
      <c r="C113" s="105"/>
      <c r="D113" s="105"/>
      <c r="E113" s="105"/>
      <c r="F113" s="105"/>
      <c r="G113" s="306" t="s">
        <v>138</v>
      </c>
      <c r="H113" s="306"/>
      <c r="I113" s="306"/>
      <c r="J113" s="306"/>
      <c r="K113" s="306"/>
      <c r="L113" s="105"/>
      <c r="M113" s="306" t="s">
        <v>139</v>
      </c>
      <c r="N113" s="306"/>
      <c r="O113" s="306"/>
      <c r="P113" s="306"/>
      <c r="Q113" s="306"/>
      <c r="R113" s="306"/>
      <c r="S113" s="306"/>
      <c r="T113" s="306"/>
      <c r="U113" s="306"/>
      <c r="V113" s="306"/>
      <c r="W113" s="306"/>
      <c r="X113" s="306"/>
      <c r="Y113" s="306"/>
      <c r="Z113" s="306"/>
      <c r="AA113" s="306"/>
      <c r="AB113" s="306"/>
      <c r="AC113" s="306"/>
      <c r="AD113" s="306"/>
      <c r="AE113" s="306"/>
      <c r="AF113" s="306"/>
      <c r="AG113" s="307">
        <f>'D.1.4.6 - MaR'!J34</f>
        <v>0</v>
      </c>
      <c r="AH113" s="308"/>
      <c r="AI113" s="308"/>
      <c r="AJ113" s="308"/>
      <c r="AK113" s="308"/>
      <c r="AL113" s="308"/>
      <c r="AM113" s="308"/>
      <c r="AN113" s="307">
        <f t="shared" si="1"/>
        <v>0</v>
      </c>
      <c r="AO113" s="308"/>
      <c r="AP113" s="308"/>
      <c r="AQ113" s="106" t="s">
        <v>94</v>
      </c>
      <c r="AR113" s="62"/>
      <c r="AS113" s="107">
        <v>0</v>
      </c>
      <c r="AT113" s="108">
        <f t="shared" si="0"/>
        <v>0</v>
      </c>
      <c r="AU113" s="109">
        <f>'D.1.4.6 - MaR'!P125</f>
        <v>0</v>
      </c>
      <c r="AV113" s="108">
        <f>'D.1.4.6 - MaR'!J37</f>
        <v>0</v>
      </c>
      <c r="AW113" s="108">
        <f>'D.1.4.6 - MaR'!J38</f>
        <v>0</v>
      </c>
      <c r="AX113" s="108">
        <f>'D.1.4.6 - MaR'!J39</f>
        <v>0</v>
      </c>
      <c r="AY113" s="108">
        <f>'D.1.4.6 - MaR'!J40</f>
        <v>0</v>
      </c>
      <c r="AZ113" s="108">
        <f>'D.1.4.6 - MaR'!F37</f>
        <v>0</v>
      </c>
      <c r="BA113" s="108">
        <f>'D.1.4.6 - MaR'!F38</f>
        <v>0</v>
      </c>
      <c r="BB113" s="108">
        <f>'D.1.4.6 - MaR'!F39</f>
        <v>0</v>
      </c>
      <c r="BC113" s="108">
        <f>'D.1.4.6 - MaR'!F40</f>
        <v>0</v>
      </c>
      <c r="BD113" s="110">
        <f>'D.1.4.6 - MaR'!F41</f>
        <v>0</v>
      </c>
      <c r="BT113" s="111" t="s">
        <v>106</v>
      </c>
      <c r="BV113" s="111" t="s">
        <v>85</v>
      </c>
      <c r="BW113" s="111" t="s">
        <v>140</v>
      </c>
      <c r="BX113" s="111" t="s">
        <v>126</v>
      </c>
      <c r="CL113" s="111" t="s">
        <v>19</v>
      </c>
    </row>
    <row r="114" spans="1:90" s="4" customFormat="1" ht="16.5" customHeight="1">
      <c r="A114" s="112" t="s">
        <v>96</v>
      </c>
      <c r="B114" s="60"/>
      <c r="C114" s="105"/>
      <c r="D114" s="105"/>
      <c r="E114" s="105"/>
      <c r="F114" s="105"/>
      <c r="G114" s="306" t="s">
        <v>141</v>
      </c>
      <c r="H114" s="306"/>
      <c r="I114" s="306"/>
      <c r="J114" s="306"/>
      <c r="K114" s="306"/>
      <c r="L114" s="105"/>
      <c r="M114" s="306" t="s">
        <v>142</v>
      </c>
      <c r="N114" s="306"/>
      <c r="O114" s="306"/>
      <c r="P114" s="306"/>
      <c r="Q114" s="306"/>
      <c r="R114" s="306"/>
      <c r="S114" s="306"/>
      <c r="T114" s="306"/>
      <c r="U114" s="306"/>
      <c r="V114" s="306"/>
      <c r="W114" s="306"/>
      <c r="X114" s="306"/>
      <c r="Y114" s="306"/>
      <c r="Z114" s="306"/>
      <c r="AA114" s="306"/>
      <c r="AB114" s="306"/>
      <c r="AC114" s="306"/>
      <c r="AD114" s="306"/>
      <c r="AE114" s="306"/>
      <c r="AF114" s="306"/>
      <c r="AG114" s="307">
        <f>'D.1.4.7 - Evidence knižní...'!J34</f>
        <v>0</v>
      </c>
      <c r="AH114" s="308"/>
      <c r="AI114" s="308"/>
      <c r="AJ114" s="308"/>
      <c r="AK114" s="308"/>
      <c r="AL114" s="308"/>
      <c r="AM114" s="308"/>
      <c r="AN114" s="307">
        <f t="shared" si="1"/>
        <v>0</v>
      </c>
      <c r="AO114" s="308"/>
      <c r="AP114" s="308"/>
      <c r="AQ114" s="106" t="s">
        <v>94</v>
      </c>
      <c r="AR114" s="62"/>
      <c r="AS114" s="107">
        <v>0</v>
      </c>
      <c r="AT114" s="108">
        <f t="shared" si="0"/>
        <v>0</v>
      </c>
      <c r="AU114" s="109">
        <f>'D.1.4.7 - Evidence knižní...'!P125</f>
        <v>0</v>
      </c>
      <c r="AV114" s="108">
        <f>'D.1.4.7 - Evidence knižní...'!J37</f>
        <v>0</v>
      </c>
      <c r="AW114" s="108">
        <f>'D.1.4.7 - Evidence knižní...'!J38</f>
        <v>0</v>
      </c>
      <c r="AX114" s="108">
        <f>'D.1.4.7 - Evidence knižní...'!J39</f>
        <v>0</v>
      </c>
      <c r="AY114" s="108">
        <f>'D.1.4.7 - Evidence knižní...'!J40</f>
        <v>0</v>
      </c>
      <c r="AZ114" s="108">
        <f>'D.1.4.7 - Evidence knižní...'!F37</f>
        <v>0</v>
      </c>
      <c r="BA114" s="108">
        <f>'D.1.4.7 - Evidence knižní...'!F38</f>
        <v>0</v>
      </c>
      <c r="BB114" s="108">
        <f>'D.1.4.7 - Evidence knižní...'!F39</f>
        <v>0</v>
      </c>
      <c r="BC114" s="108">
        <f>'D.1.4.7 - Evidence knižní...'!F40</f>
        <v>0</v>
      </c>
      <c r="BD114" s="110">
        <f>'D.1.4.7 - Evidence knižní...'!F41</f>
        <v>0</v>
      </c>
      <c r="BT114" s="111" t="s">
        <v>106</v>
      </c>
      <c r="BV114" s="111" t="s">
        <v>85</v>
      </c>
      <c r="BW114" s="111" t="s">
        <v>143</v>
      </c>
      <c r="BX114" s="111" t="s">
        <v>126</v>
      </c>
      <c r="CL114" s="111" t="s">
        <v>19</v>
      </c>
    </row>
    <row r="115" spans="1:90" s="4" customFormat="1" ht="23.25" customHeight="1">
      <c r="A115" s="112" t="s">
        <v>96</v>
      </c>
      <c r="B115" s="60"/>
      <c r="C115" s="105"/>
      <c r="D115" s="105"/>
      <c r="E115" s="105"/>
      <c r="F115" s="105"/>
      <c r="G115" s="306" t="s">
        <v>144</v>
      </c>
      <c r="H115" s="306"/>
      <c r="I115" s="306"/>
      <c r="J115" s="306"/>
      <c r="K115" s="306"/>
      <c r="L115" s="105"/>
      <c r="M115" s="306" t="s">
        <v>145</v>
      </c>
      <c r="N115" s="306"/>
      <c r="O115" s="306"/>
      <c r="P115" s="306"/>
      <c r="Q115" s="306"/>
      <c r="R115" s="306"/>
      <c r="S115" s="306"/>
      <c r="T115" s="306"/>
      <c r="U115" s="306"/>
      <c r="V115" s="306"/>
      <c r="W115" s="306"/>
      <c r="X115" s="306"/>
      <c r="Y115" s="306"/>
      <c r="Z115" s="306"/>
      <c r="AA115" s="306"/>
      <c r="AB115" s="306"/>
      <c r="AC115" s="306"/>
      <c r="AD115" s="306"/>
      <c r="AE115" s="306"/>
      <c r="AF115" s="306"/>
      <c r="AG115" s="307">
        <f>'D.1.5 - Zpevněné plochy, ...'!J34</f>
        <v>0</v>
      </c>
      <c r="AH115" s="308"/>
      <c r="AI115" s="308"/>
      <c r="AJ115" s="308"/>
      <c r="AK115" s="308"/>
      <c r="AL115" s="308"/>
      <c r="AM115" s="308"/>
      <c r="AN115" s="307">
        <f t="shared" si="1"/>
        <v>0</v>
      </c>
      <c r="AO115" s="308"/>
      <c r="AP115" s="308"/>
      <c r="AQ115" s="106" t="s">
        <v>94</v>
      </c>
      <c r="AR115" s="62"/>
      <c r="AS115" s="107">
        <v>0</v>
      </c>
      <c r="AT115" s="108">
        <f t="shared" si="0"/>
        <v>0</v>
      </c>
      <c r="AU115" s="109">
        <f>'D.1.5 - Zpevněné plochy, ...'!P134</f>
        <v>0</v>
      </c>
      <c r="AV115" s="108">
        <f>'D.1.5 - Zpevněné plochy, ...'!J37</f>
        <v>0</v>
      </c>
      <c r="AW115" s="108">
        <f>'D.1.5 - Zpevněné plochy, ...'!J38</f>
        <v>0</v>
      </c>
      <c r="AX115" s="108">
        <f>'D.1.5 - Zpevněné plochy, ...'!J39</f>
        <v>0</v>
      </c>
      <c r="AY115" s="108">
        <f>'D.1.5 - Zpevněné plochy, ...'!J40</f>
        <v>0</v>
      </c>
      <c r="AZ115" s="108">
        <f>'D.1.5 - Zpevněné plochy, ...'!F37</f>
        <v>0</v>
      </c>
      <c r="BA115" s="108">
        <f>'D.1.5 - Zpevněné plochy, ...'!F38</f>
        <v>0</v>
      </c>
      <c r="BB115" s="108">
        <f>'D.1.5 - Zpevněné plochy, ...'!F39</f>
        <v>0</v>
      </c>
      <c r="BC115" s="108">
        <f>'D.1.5 - Zpevněné plochy, ...'!F40</f>
        <v>0</v>
      </c>
      <c r="BD115" s="110">
        <f>'D.1.5 - Zpevněné plochy, ...'!F41</f>
        <v>0</v>
      </c>
      <c r="BT115" s="111" t="s">
        <v>106</v>
      </c>
      <c r="BV115" s="111" t="s">
        <v>85</v>
      </c>
      <c r="BW115" s="111" t="s">
        <v>146</v>
      </c>
      <c r="BX115" s="111" t="s">
        <v>126</v>
      </c>
      <c r="CL115" s="111" t="s">
        <v>19</v>
      </c>
    </row>
    <row r="116" spans="1:90" s="4" customFormat="1" ht="16.5" customHeight="1">
      <c r="A116" s="112" t="s">
        <v>96</v>
      </c>
      <c r="B116" s="60"/>
      <c r="C116" s="105"/>
      <c r="D116" s="105"/>
      <c r="E116" s="105"/>
      <c r="F116" s="306" t="s">
        <v>147</v>
      </c>
      <c r="G116" s="306"/>
      <c r="H116" s="306"/>
      <c r="I116" s="306"/>
      <c r="J116" s="306"/>
      <c r="K116" s="105"/>
      <c r="L116" s="306" t="s">
        <v>148</v>
      </c>
      <c r="M116" s="306"/>
      <c r="N116" s="306"/>
      <c r="O116" s="306"/>
      <c r="P116" s="306"/>
      <c r="Q116" s="306"/>
      <c r="R116" s="306"/>
      <c r="S116" s="306"/>
      <c r="T116" s="306"/>
      <c r="U116" s="306"/>
      <c r="V116" s="306"/>
      <c r="W116" s="306"/>
      <c r="X116" s="306"/>
      <c r="Y116" s="306"/>
      <c r="Z116" s="306"/>
      <c r="AA116" s="306"/>
      <c r="AB116" s="306"/>
      <c r="AC116" s="306"/>
      <c r="AD116" s="306"/>
      <c r="AE116" s="306"/>
      <c r="AF116" s="306"/>
      <c r="AG116" s="307">
        <f>'D.2 - Projekt interiéru'!J34</f>
        <v>0</v>
      </c>
      <c r="AH116" s="308"/>
      <c r="AI116" s="308"/>
      <c r="AJ116" s="308"/>
      <c r="AK116" s="308"/>
      <c r="AL116" s="308"/>
      <c r="AM116" s="308"/>
      <c r="AN116" s="307">
        <f>SUM(AG116+AG116*0.21)</f>
        <v>0</v>
      </c>
      <c r="AO116" s="308"/>
      <c r="AP116" s="308"/>
      <c r="AQ116" s="106" t="s">
        <v>94</v>
      </c>
      <c r="AR116" s="62"/>
      <c r="AS116" s="113">
        <v>0</v>
      </c>
      <c r="AT116" s="114">
        <f t="shared" si="0"/>
        <v>0</v>
      </c>
      <c r="AU116" s="115">
        <f>'D.2 - Projekt interiéru'!P126</f>
        <v>0</v>
      </c>
      <c r="AV116" s="114">
        <f>'D.2 - Projekt interiéru'!J37</f>
        <v>0</v>
      </c>
      <c r="AW116" s="114">
        <f>'D.2 - Projekt interiéru'!J38</f>
        <v>0</v>
      </c>
      <c r="AX116" s="114">
        <f>'D.2 - Projekt interiéru'!J39</f>
        <v>0</v>
      </c>
      <c r="AY116" s="114">
        <f>'D.2 - Projekt interiéru'!J40</f>
        <v>0</v>
      </c>
      <c r="AZ116" s="114">
        <f>'D.2 - Projekt interiéru'!F37</f>
        <v>0</v>
      </c>
      <c r="BA116" s="114">
        <f>'D.2 - Projekt interiéru'!F38</f>
        <v>0</v>
      </c>
      <c r="BB116" s="114">
        <f>'D.2 - Projekt interiéru'!F39</f>
        <v>0</v>
      </c>
      <c r="BC116" s="114">
        <f>'D.2 - Projekt interiéru'!F40</f>
        <v>0</v>
      </c>
      <c r="BD116" s="116">
        <f>'D.2 - Projekt interiéru'!F41</f>
        <v>0</v>
      </c>
      <c r="BT116" s="111" t="s">
        <v>99</v>
      </c>
      <c r="BV116" s="111" t="s">
        <v>85</v>
      </c>
      <c r="BW116" s="111" t="s">
        <v>149</v>
      </c>
      <c r="BX116" s="111" t="s">
        <v>115</v>
      </c>
      <c r="CL116" s="111" t="s">
        <v>19</v>
      </c>
    </row>
    <row r="117" spans="1:57" s="2" customFormat="1" ht="30" customHeight="1">
      <c r="A117" s="36"/>
      <c r="B117" s="37"/>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41"/>
      <c r="AS117" s="36"/>
      <c r="AT117" s="36"/>
      <c r="AU117" s="36"/>
      <c r="AV117" s="36"/>
      <c r="AW117" s="36"/>
      <c r="AX117" s="36"/>
      <c r="AY117" s="36"/>
      <c r="AZ117" s="36"/>
      <c r="BA117" s="36"/>
      <c r="BB117" s="36"/>
      <c r="BC117" s="36"/>
      <c r="BD117" s="36"/>
      <c r="BE117" s="36"/>
    </row>
    <row r="118" spans="1:57" s="2" customFormat="1" ht="6.95" customHeight="1">
      <c r="A118" s="36"/>
      <c r="B118" s="56"/>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41"/>
      <c r="AS118" s="36"/>
      <c r="AT118" s="36"/>
      <c r="AU118" s="36"/>
      <c r="AV118" s="36"/>
      <c r="AW118" s="36"/>
      <c r="AX118" s="36"/>
      <c r="AY118" s="36"/>
      <c r="AZ118" s="36"/>
      <c r="BA118" s="36"/>
      <c r="BB118" s="36"/>
      <c r="BC118" s="36"/>
      <c r="BD118" s="36"/>
      <c r="BE118" s="36"/>
    </row>
  </sheetData>
  <sheetProtection password="CC07" sheet="1" objects="1" scenarios="1"/>
  <mergeCells count="126">
    <mergeCell ref="L98:AF98"/>
    <mergeCell ref="F98:J98"/>
    <mergeCell ref="G99:K99"/>
    <mergeCell ref="M99:AF99"/>
    <mergeCell ref="G100:K100"/>
    <mergeCell ref="M100:AF100"/>
    <mergeCell ref="L85:AO85"/>
    <mergeCell ref="AM87:AN87"/>
    <mergeCell ref="AS89:AT91"/>
    <mergeCell ref="AM89:AP89"/>
    <mergeCell ref="AM90:AP90"/>
    <mergeCell ref="I92:AF92"/>
    <mergeCell ref="C92:G92"/>
    <mergeCell ref="D95:H95"/>
    <mergeCell ref="J95:AF95"/>
    <mergeCell ref="L101:AF101"/>
    <mergeCell ref="F101:J101"/>
    <mergeCell ref="E102:I102"/>
    <mergeCell ref="K102:AF102"/>
    <mergeCell ref="AG92:AM92"/>
    <mergeCell ref="AN92:AP92"/>
    <mergeCell ref="AG95:AM95"/>
    <mergeCell ref="AN95:AP95"/>
    <mergeCell ref="AN96:AP96"/>
    <mergeCell ref="AG96:AM96"/>
    <mergeCell ref="AG97:AM97"/>
    <mergeCell ref="AN97:AP97"/>
    <mergeCell ref="AN98:AP98"/>
    <mergeCell ref="AG98:AM98"/>
    <mergeCell ref="AG99:AM99"/>
    <mergeCell ref="AN99:AP99"/>
    <mergeCell ref="AG100:AM100"/>
    <mergeCell ref="AN100:AP100"/>
    <mergeCell ref="AG94:AM94"/>
    <mergeCell ref="AN94:AP94"/>
    <mergeCell ref="K96:AF96"/>
    <mergeCell ref="E96:I96"/>
    <mergeCell ref="F97:J97"/>
    <mergeCell ref="L97:AF97"/>
    <mergeCell ref="AK31:AO31"/>
    <mergeCell ref="L31:P31"/>
    <mergeCell ref="W31:AE31"/>
    <mergeCell ref="L32:P32"/>
    <mergeCell ref="W32:AE32"/>
    <mergeCell ref="AK32:AO32"/>
    <mergeCell ref="L33:P33"/>
    <mergeCell ref="W33:AE33"/>
    <mergeCell ref="AK33:AO33"/>
    <mergeCell ref="AK35:AO35"/>
    <mergeCell ref="X35:AB35"/>
    <mergeCell ref="AR2:BE2"/>
    <mergeCell ref="AG101:AM101"/>
    <mergeCell ref="AN101:AP101"/>
    <mergeCell ref="AG102:AM102"/>
    <mergeCell ref="AN102:AP102"/>
    <mergeCell ref="AG103:AM103"/>
    <mergeCell ref="AN103:AP103"/>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N104:AP104"/>
    <mergeCell ref="AG104:AM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L103:AF103"/>
    <mergeCell ref="F103:J103"/>
    <mergeCell ref="L104:AF104"/>
    <mergeCell ref="F104:J104"/>
    <mergeCell ref="F105:J105"/>
    <mergeCell ref="L105:AF105"/>
    <mergeCell ref="F106:J106"/>
    <mergeCell ref="L106:AF106"/>
    <mergeCell ref="F107:J107"/>
    <mergeCell ref="L107:AF107"/>
    <mergeCell ref="G108:K108"/>
    <mergeCell ref="M108:AF108"/>
    <mergeCell ref="G109:K109"/>
    <mergeCell ref="M109:AF109"/>
    <mergeCell ref="M110:AF110"/>
    <mergeCell ref="G110:K110"/>
    <mergeCell ref="G111:K111"/>
    <mergeCell ref="M111:AF111"/>
    <mergeCell ref="M112:AF112"/>
    <mergeCell ref="G112:K112"/>
    <mergeCell ref="M113:AF113"/>
    <mergeCell ref="G113:K113"/>
    <mergeCell ref="G114:K114"/>
    <mergeCell ref="M114:AF114"/>
    <mergeCell ref="M115:AF115"/>
    <mergeCell ref="G115:K115"/>
    <mergeCell ref="F116:J116"/>
    <mergeCell ref="L116:AF116"/>
  </mergeCells>
  <hyperlinks>
    <hyperlink ref="A97" location="'D.1.1 - Architektonicko-s...'!C2" display="/"/>
    <hyperlink ref="A99" location="'D.1.4.3 - Vytápění, rozvo...'!C2" display="/"/>
    <hyperlink ref="A100" location="'D.1.4.4 - Silnoproudá ele...'!C2" display="/"/>
    <hyperlink ref="A101" location="'IO 01 - Plynovodní přípojka'!C2" display="/"/>
    <hyperlink ref="A103" location="'VON - Vedlejší a ostatní ...'!C2" display="/"/>
    <hyperlink ref="A104" location="'D.1.1 - Architektonicko-s..._01'!C2" display="/"/>
    <hyperlink ref="A105" location="'D.1.3 - Požárně bezpečnos...'!C2" display="/"/>
    <hyperlink ref="A106" location="'D.1.2 - Stavebně konstruk...'!C2" display="/"/>
    <hyperlink ref="A108" location="'D.1.4.1 - Zdravotně techn...'!C2" display="/"/>
    <hyperlink ref="A109" location="'D.1.4.2 - Vzduchotechnika'!C2" display="/"/>
    <hyperlink ref="A110" location="'D.1.4.3 - Vytápění, rozvo..._01'!C2" display="/"/>
    <hyperlink ref="A111" location="'D.1.4.4 - Silnoproudá ele..._01'!C2" display="/"/>
    <hyperlink ref="A112" location="'D.1.4.5 - Slaboproudá ele...'!C2" display="/"/>
    <hyperlink ref="A113" location="'D.1.4.6 - MaR'!C2" display="/"/>
    <hyperlink ref="A114" location="'D.1.4.7 - Evidence knižní...'!C2" display="/"/>
    <hyperlink ref="A115" location="'D.1.5 - Zpevněné plochy, ...'!C2" display="/"/>
    <hyperlink ref="A116" location="'D.2 - Projekt interiér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93">
      <selection activeCell="I127" sqref="I127"/>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129</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2335</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D.1.4.1 - Zdravotně technické instalace</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727</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D.1.4.1 - Zdravotně technické instalace</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2336</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2337</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11">
      <selection activeCell="J132" sqref="J132"/>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132</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2338</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D.1.4.2 - Vzduchotechnika</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727</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D.1.4.2 - Vzduchotechnika</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2339</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2340</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00">
      <selection activeCell="J134" sqref="J134"/>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133</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711</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D.1.4.3 - Vytápění, rozvody plynu</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727</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D.1.4.3 - Vytápění, rozvody plynu</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715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718</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94">
      <selection activeCell="J132" sqref="J132:J133"/>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134</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719</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D.1.4.4 - Silnoproudá elektrotechnika</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727</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D.1.4.4 - Silnoproudá elektrotechnika</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720</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96">
      <selection activeCell="J132" sqref="J132:J133"/>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137</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2341</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D.1.4.5 - Slaboproudá elektrotechnika</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727</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D.1.4.5 - Slaboproudá elektrotechnika</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2342</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02">
      <selection activeCell="J135" sqref="J135"/>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140</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2343</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D.1.4.6 - MaR</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727</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D.1.4.6 - MaR</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2344</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5"/>
  <sheetViews>
    <sheetView showGridLines="0" workbookViewId="0" topLeftCell="A105">
      <selection activeCell="J141" sqref="J141:J142"/>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143</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2345</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ROUND((SUM(BE125:BE134)),2)</f>
        <v>0</v>
      </c>
      <c r="G37" s="36"/>
      <c r="H37" s="36"/>
      <c r="I37" s="139">
        <v>0.21</v>
      </c>
      <c r="J37" s="138">
        <f>ROUND(((SUM(BE125:BE134))*I37),2)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ROUND((SUM(BF125:BF134)),2)</f>
        <v>0</v>
      </c>
      <c r="G38" s="36"/>
      <c r="H38" s="36"/>
      <c r="I38" s="139">
        <v>0.15</v>
      </c>
      <c r="J38" s="138">
        <f>ROUND(((SUM(BF125:BF134))*I38),2)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ROUND((SUM(BG125:BG134)),2)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ROUND((SUM(BH125:BH134)),2)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ROUND((SUM(BI125:BI134)),2)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D.1.4.7 - Evidence knižního fondu</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2346</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727</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D.1.4.7 - Evidence knižního fondu</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142</v>
      </c>
      <c r="G126" s="195"/>
      <c r="H126" s="195"/>
      <c r="I126" s="198"/>
      <c r="J126" s="199">
        <f>BK126</f>
        <v>0</v>
      </c>
      <c r="K126" s="195"/>
      <c r="L126" s="200"/>
      <c r="M126" s="201"/>
      <c r="N126" s="202"/>
      <c r="O126" s="202"/>
      <c r="P126" s="203">
        <f>SUM(P127:P134)</f>
        <v>0</v>
      </c>
      <c r="Q126" s="202"/>
      <c r="R126" s="203">
        <f>SUM(R127:R134)</f>
        <v>0</v>
      </c>
      <c r="S126" s="202"/>
      <c r="T126" s="204">
        <f>SUM(T127:T134)</f>
        <v>0</v>
      </c>
      <c r="AR126" s="205" t="s">
        <v>106</v>
      </c>
      <c r="AT126" s="206" t="s">
        <v>82</v>
      </c>
      <c r="AU126" s="206" t="s">
        <v>83</v>
      </c>
      <c r="AY126" s="205" t="s">
        <v>189</v>
      </c>
      <c r="BK126" s="207">
        <f>SUM(BK127:BK134)</f>
        <v>0</v>
      </c>
    </row>
    <row r="127" spans="1:65" s="2" customFormat="1" ht="16.5" customHeight="1">
      <c r="A127" s="36"/>
      <c r="B127" s="37"/>
      <c r="C127" s="210" t="s">
        <v>90</v>
      </c>
      <c r="D127" s="210" t="s">
        <v>192</v>
      </c>
      <c r="E127" s="211" t="s">
        <v>714</v>
      </c>
      <c r="F127" s="212" t="s">
        <v>2347</v>
      </c>
      <c r="G127" s="213" t="s">
        <v>2126</v>
      </c>
      <c r="H127" s="214">
        <v>8</v>
      </c>
      <c r="I127" s="215"/>
      <c r="J127" s="216">
        <f aca="true" t="shared" si="0" ref="J127:J134">ROUND(I127*H127,2)</f>
        <v>0</v>
      </c>
      <c r="K127" s="212" t="s">
        <v>281</v>
      </c>
      <c r="L127" s="41"/>
      <c r="M127" s="217" t="s">
        <v>1</v>
      </c>
      <c r="N127" s="218" t="s">
        <v>48</v>
      </c>
      <c r="O127" s="73"/>
      <c r="P127" s="219">
        <f aca="true" t="shared" si="1" ref="P127:P134">O127*H127</f>
        <v>0</v>
      </c>
      <c r="Q127" s="219">
        <v>0</v>
      </c>
      <c r="R127" s="219">
        <f aca="true" t="shared" si="2" ref="R127:R134">Q127*H127</f>
        <v>0</v>
      </c>
      <c r="S127" s="219">
        <v>0</v>
      </c>
      <c r="T127" s="220">
        <f aca="true" t="shared" si="3" ref="T127:T134">S127*H127</f>
        <v>0</v>
      </c>
      <c r="U127" s="36"/>
      <c r="V127" s="36"/>
      <c r="W127" s="36"/>
      <c r="X127" s="36"/>
      <c r="Y127" s="36"/>
      <c r="Z127" s="36"/>
      <c r="AA127" s="36"/>
      <c r="AB127" s="36"/>
      <c r="AC127" s="36"/>
      <c r="AD127" s="36"/>
      <c r="AE127" s="36"/>
      <c r="AR127" s="221" t="s">
        <v>717</v>
      </c>
      <c r="AT127" s="221" t="s">
        <v>192</v>
      </c>
      <c r="AU127" s="221" t="s">
        <v>90</v>
      </c>
      <c r="AY127" s="18" t="s">
        <v>189</v>
      </c>
      <c r="BE127" s="222">
        <f aca="true" t="shared" si="4" ref="BE127:BE134">IF(N127="základní",J127,0)</f>
        <v>0</v>
      </c>
      <c r="BF127" s="222">
        <f aca="true" t="shared" si="5" ref="BF127:BF134">IF(N127="snížená",J127,0)</f>
        <v>0</v>
      </c>
      <c r="BG127" s="222">
        <f aca="true" t="shared" si="6" ref="BG127:BG134">IF(N127="zákl. přenesená",J127,0)</f>
        <v>0</v>
      </c>
      <c r="BH127" s="222">
        <f aca="true" t="shared" si="7" ref="BH127:BH134">IF(N127="sníž. přenesená",J127,0)</f>
        <v>0</v>
      </c>
      <c r="BI127" s="222">
        <f aca="true" t="shared" si="8" ref="BI127:BI134">IF(N127="nulová",J127,0)</f>
        <v>0</v>
      </c>
      <c r="BJ127" s="18" t="s">
        <v>90</v>
      </c>
      <c r="BK127" s="222">
        <f aca="true" t="shared" si="9" ref="BK127:BK134">ROUND(I127*H127,2)</f>
        <v>0</v>
      </c>
      <c r="BL127" s="18" t="s">
        <v>717</v>
      </c>
      <c r="BM127" s="221" t="s">
        <v>2348</v>
      </c>
    </row>
    <row r="128" spans="1:65" s="2" customFormat="1" ht="16.5" customHeight="1">
      <c r="A128" s="36"/>
      <c r="B128" s="37"/>
      <c r="C128" s="210" t="s">
        <v>92</v>
      </c>
      <c r="D128" s="210" t="s">
        <v>192</v>
      </c>
      <c r="E128" s="211" t="s">
        <v>2349</v>
      </c>
      <c r="F128" s="212" t="s">
        <v>2350</v>
      </c>
      <c r="G128" s="213" t="s">
        <v>2126</v>
      </c>
      <c r="H128" s="214">
        <v>1</v>
      </c>
      <c r="I128" s="215"/>
      <c r="J128" s="216">
        <f t="shared" si="0"/>
        <v>0</v>
      </c>
      <c r="K128" s="212" t="s">
        <v>281</v>
      </c>
      <c r="L128" s="41"/>
      <c r="M128" s="217" t="s">
        <v>1</v>
      </c>
      <c r="N128" s="218" t="s">
        <v>48</v>
      </c>
      <c r="O128" s="73"/>
      <c r="P128" s="219">
        <f t="shared" si="1"/>
        <v>0</v>
      </c>
      <c r="Q128" s="219">
        <v>0</v>
      </c>
      <c r="R128" s="219">
        <f t="shared" si="2"/>
        <v>0</v>
      </c>
      <c r="S128" s="219">
        <v>0</v>
      </c>
      <c r="T128" s="220">
        <f t="shared" si="3"/>
        <v>0</v>
      </c>
      <c r="U128" s="36"/>
      <c r="V128" s="36"/>
      <c r="W128" s="36"/>
      <c r="X128" s="36"/>
      <c r="Y128" s="36"/>
      <c r="Z128" s="36"/>
      <c r="AA128" s="36"/>
      <c r="AB128" s="36"/>
      <c r="AC128" s="36"/>
      <c r="AD128" s="36"/>
      <c r="AE128" s="36"/>
      <c r="AR128" s="221" t="s">
        <v>717</v>
      </c>
      <c r="AT128" s="221" t="s">
        <v>192</v>
      </c>
      <c r="AU128" s="221" t="s">
        <v>90</v>
      </c>
      <c r="AY128" s="18" t="s">
        <v>189</v>
      </c>
      <c r="BE128" s="222">
        <f t="shared" si="4"/>
        <v>0</v>
      </c>
      <c r="BF128" s="222">
        <f t="shared" si="5"/>
        <v>0</v>
      </c>
      <c r="BG128" s="222">
        <f t="shared" si="6"/>
        <v>0</v>
      </c>
      <c r="BH128" s="222">
        <f t="shared" si="7"/>
        <v>0</v>
      </c>
      <c r="BI128" s="222">
        <f t="shared" si="8"/>
        <v>0</v>
      </c>
      <c r="BJ128" s="18" t="s">
        <v>90</v>
      </c>
      <c r="BK128" s="222">
        <f t="shared" si="9"/>
        <v>0</v>
      </c>
      <c r="BL128" s="18" t="s">
        <v>717</v>
      </c>
      <c r="BM128" s="221" t="s">
        <v>2351</v>
      </c>
    </row>
    <row r="129" spans="1:65" s="2" customFormat="1" ht="16.5" customHeight="1">
      <c r="A129" s="36"/>
      <c r="B129" s="37"/>
      <c r="C129" s="210" t="s">
        <v>99</v>
      </c>
      <c r="D129" s="210" t="s">
        <v>192</v>
      </c>
      <c r="E129" s="211" t="s">
        <v>2352</v>
      </c>
      <c r="F129" s="212" t="s">
        <v>2353</v>
      </c>
      <c r="G129" s="213" t="s">
        <v>2126</v>
      </c>
      <c r="H129" s="214">
        <v>5</v>
      </c>
      <c r="I129" s="215"/>
      <c r="J129" s="216">
        <f t="shared" si="0"/>
        <v>0</v>
      </c>
      <c r="K129" s="212" t="s">
        <v>281</v>
      </c>
      <c r="L129" s="41"/>
      <c r="M129" s="217" t="s">
        <v>1</v>
      </c>
      <c r="N129" s="218" t="s">
        <v>48</v>
      </c>
      <c r="O129" s="73"/>
      <c r="P129" s="219">
        <f t="shared" si="1"/>
        <v>0</v>
      </c>
      <c r="Q129" s="219">
        <v>0</v>
      </c>
      <c r="R129" s="219">
        <f t="shared" si="2"/>
        <v>0</v>
      </c>
      <c r="S129" s="219">
        <v>0</v>
      </c>
      <c r="T129" s="220">
        <f t="shared" si="3"/>
        <v>0</v>
      </c>
      <c r="U129" s="36"/>
      <c r="V129" s="36"/>
      <c r="W129" s="36"/>
      <c r="X129" s="36"/>
      <c r="Y129" s="36"/>
      <c r="Z129" s="36"/>
      <c r="AA129" s="36"/>
      <c r="AB129" s="36"/>
      <c r="AC129" s="36"/>
      <c r="AD129" s="36"/>
      <c r="AE129" s="36"/>
      <c r="AR129" s="221" t="s">
        <v>717</v>
      </c>
      <c r="AT129" s="221" t="s">
        <v>192</v>
      </c>
      <c r="AU129" s="221" t="s">
        <v>90</v>
      </c>
      <c r="AY129" s="18" t="s">
        <v>189</v>
      </c>
      <c r="BE129" s="222">
        <f t="shared" si="4"/>
        <v>0</v>
      </c>
      <c r="BF129" s="222">
        <f t="shared" si="5"/>
        <v>0</v>
      </c>
      <c r="BG129" s="222">
        <f t="shared" si="6"/>
        <v>0</v>
      </c>
      <c r="BH129" s="222">
        <f t="shared" si="7"/>
        <v>0</v>
      </c>
      <c r="BI129" s="222">
        <f t="shared" si="8"/>
        <v>0</v>
      </c>
      <c r="BJ129" s="18" t="s">
        <v>90</v>
      </c>
      <c r="BK129" s="222">
        <f t="shared" si="9"/>
        <v>0</v>
      </c>
      <c r="BL129" s="18" t="s">
        <v>717</v>
      </c>
      <c r="BM129" s="221" t="s">
        <v>2354</v>
      </c>
    </row>
    <row r="130" spans="1:65" s="2" customFormat="1" ht="16.5" customHeight="1">
      <c r="A130" s="36"/>
      <c r="B130" s="37"/>
      <c r="C130" s="210" t="s">
        <v>106</v>
      </c>
      <c r="D130" s="210" t="s">
        <v>192</v>
      </c>
      <c r="E130" s="211" t="s">
        <v>2355</v>
      </c>
      <c r="F130" s="212" t="s">
        <v>2356</v>
      </c>
      <c r="G130" s="213" t="s">
        <v>2126</v>
      </c>
      <c r="H130" s="214">
        <v>3</v>
      </c>
      <c r="I130" s="215"/>
      <c r="J130" s="216">
        <f t="shared" si="0"/>
        <v>0</v>
      </c>
      <c r="K130" s="212" t="s">
        <v>281</v>
      </c>
      <c r="L130" s="41"/>
      <c r="M130" s="217" t="s">
        <v>1</v>
      </c>
      <c r="N130" s="218" t="s">
        <v>48</v>
      </c>
      <c r="O130" s="73"/>
      <c r="P130" s="219">
        <f t="shared" si="1"/>
        <v>0</v>
      </c>
      <c r="Q130" s="219">
        <v>0</v>
      </c>
      <c r="R130" s="219">
        <f t="shared" si="2"/>
        <v>0</v>
      </c>
      <c r="S130" s="219">
        <v>0</v>
      </c>
      <c r="T130" s="220">
        <f t="shared" si="3"/>
        <v>0</v>
      </c>
      <c r="U130" s="36"/>
      <c r="V130" s="36"/>
      <c r="W130" s="36"/>
      <c r="X130" s="36"/>
      <c r="Y130" s="36"/>
      <c r="Z130" s="36"/>
      <c r="AA130" s="36"/>
      <c r="AB130" s="36"/>
      <c r="AC130" s="36"/>
      <c r="AD130" s="36"/>
      <c r="AE130" s="36"/>
      <c r="AR130" s="221" t="s">
        <v>717</v>
      </c>
      <c r="AT130" s="221" t="s">
        <v>192</v>
      </c>
      <c r="AU130" s="221" t="s">
        <v>90</v>
      </c>
      <c r="AY130" s="18" t="s">
        <v>189</v>
      </c>
      <c r="BE130" s="222">
        <f t="shared" si="4"/>
        <v>0</v>
      </c>
      <c r="BF130" s="222">
        <f t="shared" si="5"/>
        <v>0</v>
      </c>
      <c r="BG130" s="222">
        <f t="shared" si="6"/>
        <v>0</v>
      </c>
      <c r="BH130" s="222">
        <f t="shared" si="7"/>
        <v>0</v>
      </c>
      <c r="BI130" s="222">
        <f t="shared" si="8"/>
        <v>0</v>
      </c>
      <c r="BJ130" s="18" t="s">
        <v>90</v>
      </c>
      <c r="BK130" s="222">
        <f t="shared" si="9"/>
        <v>0</v>
      </c>
      <c r="BL130" s="18" t="s">
        <v>717</v>
      </c>
      <c r="BM130" s="221" t="s">
        <v>2357</v>
      </c>
    </row>
    <row r="131" spans="1:65" s="2" customFormat="1" ht="16.5" customHeight="1">
      <c r="A131" s="36"/>
      <c r="B131" s="37"/>
      <c r="C131" s="210" t="s">
        <v>216</v>
      </c>
      <c r="D131" s="210" t="s">
        <v>192</v>
      </c>
      <c r="E131" s="211" t="s">
        <v>2358</v>
      </c>
      <c r="F131" s="212" t="s">
        <v>2359</v>
      </c>
      <c r="G131" s="213" t="s">
        <v>2126</v>
      </c>
      <c r="H131" s="214">
        <v>3</v>
      </c>
      <c r="I131" s="215"/>
      <c r="J131" s="216">
        <f t="shared" si="0"/>
        <v>0</v>
      </c>
      <c r="K131" s="212" t="s">
        <v>281</v>
      </c>
      <c r="L131" s="41"/>
      <c r="M131" s="217" t="s">
        <v>1</v>
      </c>
      <c r="N131" s="218" t="s">
        <v>48</v>
      </c>
      <c r="O131" s="73"/>
      <c r="P131" s="219">
        <f t="shared" si="1"/>
        <v>0</v>
      </c>
      <c r="Q131" s="219">
        <v>0</v>
      </c>
      <c r="R131" s="219">
        <f t="shared" si="2"/>
        <v>0</v>
      </c>
      <c r="S131" s="219">
        <v>0</v>
      </c>
      <c r="T131" s="220">
        <f t="shared" si="3"/>
        <v>0</v>
      </c>
      <c r="U131" s="36"/>
      <c r="V131" s="36"/>
      <c r="W131" s="36"/>
      <c r="X131" s="36"/>
      <c r="Y131" s="36"/>
      <c r="Z131" s="36"/>
      <c r="AA131" s="36"/>
      <c r="AB131" s="36"/>
      <c r="AC131" s="36"/>
      <c r="AD131" s="36"/>
      <c r="AE131" s="36"/>
      <c r="AR131" s="221" t="s">
        <v>717</v>
      </c>
      <c r="AT131" s="221" t="s">
        <v>192</v>
      </c>
      <c r="AU131" s="221" t="s">
        <v>90</v>
      </c>
      <c r="AY131" s="18" t="s">
        <v>189</v>
      </c>
      <c r="BE131" s="222">
        <f t="shared" si="4"/>
        <v>0</v>
      </c>
      <c r="BF131" s="222">
        <f t="shared" si="5"/>
        <v>0</v>
      </c>
      <c r="BG131" s="222">
        <f t="shared" si="6"/>
        <v>0</v>
      </c>
      <c r="BH131" s="222">
        <f t="shared" si="7"/>
        <v>0</v>
      </c>
      <c r="BI131" s="222">
        <f t="shared" si="8"/>
        <v>0</v>
      </c>
      <c r="BJ131" s="18" t="s">
        <v>90</v>
      </c>
      <c r="BK131" s="222">
        <f t="shared" si="9"/>
        <v>0</v>
      </c>
      <c r="BL131" s="18" t="s">
        <v>717</v>
      </c>
      <c r="BM131" s="221" t="s">
        <v>2360</v>
      </c>
    </row>
    <row r="132" spans="1:65" s="2" customFormat="1" ht="16.5" customHeight="1">
      <c r="A132" s="36"/>
      <c r="B132" s="37"/>
      <c r="C132" s="210" t="s">
        <v>190</v>
      </c>
      <c r="D132" s="210" t="s">
        <v>192</v>
      </c>
      <c r="E132" s="211" t="s">
        <v>2361</v>
      </c>
      <c r="F132" s="212" t="s">
        <v>2362</v>
      </c>
      <c r="G132" s="213" t="s">
        <v>2126</v>
      </c>
      <c r="H132" s="214">
        <v>1</v>
      </c>
      <c r="I132" s="215"/>
      <c r="J132" s="216">
        <f t="shared" si="0"/>
        <v>0</v>
      </c>
      <c r="K132" s="212" t="s">
        <v>281</v>
      </c>
      <c r="L132" s="41"/>
      <c r="M132" s="217" t="s">
        <v>1</v>
      </c>
      <c r="N132" s="218" t="s">
        <v>48</v>
      </c>
      <c r="O132" s="73"/>
      <c r="P132" s="219">
        <f t="shared" si="1"/>
        <v>0</v>
      </c>
      <c r="Q132" s="219">
        <v>0</v>
      </c>
      <c r="R132" s="219">
        <f t="shared" si="2"/>
        <v>0</v>
      </c>
      <c r="S132" s="219">
        <v>0</v>
      </c>
      <c r="T132" s="220">
        <f t="shared" si="3"/>
        <v>0</v>
      </c>
      <c r="U132" s="36"/>
      <c r="V132" s="36"/>
      <c r="W132" s="36"/>
      <c r="X132" s="36"/>
      <c r="Y132" s="36"/>
      <c r="Z132" s="36"/>
      <c r="AA132" s="36"/>
      <c r="AB132" s="36"/>
      <c r="AC132" s="36"/>
      <c r="AD132" s="36"/>
      <c r="AE132" s="36"/>
      <c r="AR132" s="221" t="s">
        <v>717</v>
      </c>
      <c r="AT132" s="221" t="s">
        <v>192</v>
      </c>
      <c r="AU132" s="221" t="s">
        <v>90</v>
      </c>
      <c r="AY132" s="18" t="s">
        <v>189</v>
      </c>
      <c r="BE132" s="222">
        <f t="shared" si="4"/>
        <v>0</v>
      </c>
      <c r="BF132" s="222">
        <f t="shared" si="5"/>
        <v>0</v>
      </c>
      <c r="BG132" s="222">
        <f t="shared" si="6"/>
        <v>0</v>
      </c>
      <c r="BH132" s="222">
        <f t="shared" si="7"/>
        <v>0</v>
      </c>
      <c r="BI132" s="222">
        <f t="shared" si="8"/>
        <v>0</v>
      </c>
      <c r="BJ132" s="18" t="s">
        <v>90</v>
      </c>
      <c r="BK132" s="222">
        <f t="shared" si="9"/>
        <v>0</v>
      </c>
      <c r="BL132" s="18" t="s">
        <v>717</v>
      </c>
      <c r="BM132" s="221" t="s">
        <v>2363</v>
      </c>
    </row>
    <row r="133" spans="1:65" s="2" customFormat="1" ht="16.5" customHeight="1">
      <c r="A133" s="36"/>
      <c r="B133" s="37"/>
      <c r="C133" s="210" t="s">
        <v>228</v>
      </c>
      <c r="D133" s="210" t="s">
        <v>192</v>
      </c>
      <c r="E133" s="211" t="s">
        <v>2364</v>
      </c>
      <c r="F133" s="212" t="s">
        <v>2365</v>
      </c>
      <c r="G133" s="213" t="s">
        <v>2126</v>
      </c>
      <c r="H133" s="214">
        <v>55000</v>
      </c>
      <c r="I133" s="215"/>
      <c r="J133" s="216">
        <f t="shared" si="0"/>
        <v>0</v>
      </c>
      <c r="K133" s="212" t="s">
        <v>281</v>
      </c>
      <c r="L133" s="41"/>
      <c r="M133" s="217" t="s">
        <v>1</v>
      </c>
      <c r="N133" s="218" t="s">
        <v>48</v>
      </c>
      <c r="O133" s="73"/>
      <c r="P133" s="219">
        <f t="shared" si="1"/>
        <v>0</v>
      </c>
      <c r="Q133" s="219">
        <v>0</v>
      </c>
      <c r="R133" s="219">
        <f t="shared" si="2"/>
        <v>0</v>
      </c>
      <c r="S133" s="219">
        <v>0</v>
      </c>
      <c r="T133" s="220">
        <f t="shared" si="3"/>
        <v>0</v>
      </c>
      <c r="U133" s="36"/>
      <c r="V133" s="36"/>
      <c r="W133" s="36"/>
      <c r="X133" s="36"/>
      <c r="Y133" s="36"/>
      <c r="Z133" s="36"/>
      <c r="AA133" s="36"/>
      <c r="AB133" s="36"/>
      <c r="AC133" s="36"/>
      <c r="AD133" s="36"/>
      <c r="AE133" s="36"/>
      <c r="AR133" s="221" t="s">
        <v>717</v>
      </c>
      <c r="AT133" s="221" t="s">
        <v>192</v>
      </c>
      <c r="AU133" s="221" t="s">
        <v>90</v>
      </c>
      <c r="AY133" s="18" t="s">
        <v>189</v>
      </c>
      <c r="BE133" s="222">
        <f t="shared" si="4"/>
        <v>0</v>
      </c>
      <c r="BF133" s="222">
        <f t="shared" si="5"/>
        <v>0</v>
      </c>
      <c r="BG133" s="222">
        <f t="shared" si="6"/>
        <v>0</v>
      </c>
      <c r="BH133" s="222">
        <f t="shared" si="7"/>
        <v>0</v>
      </c>
      <c r="BI133" s="222">
        <f t="shared" si="8"/>
        <v>0</v>
      </c>
      <c r="BJ133" s="18" t="s">
        <v>90</v>
      </c>
      <c r="BK133" s="222">
        <f t="shared" si="9"/>
        <v>0</v>
      </c>
      <c r="BL133" s="18" t="s">
        <v>717</v>
      </c>
      <c r="BM133" s="221" t="s">
        <v>2366</v>
      </c>
    </row>
    <row r="134" spans="1:65" s="2" customFormat="1" ht="16.5" customHeight="1">
      <c r="A134" s="36"/>
      <c r="B134" s="37"/>
      <c r="C134" s="210" t="s">
        <v>220</v>
      </c>
      <c r="D134" s="210" t="s">
        <v>192</v>
      </c>
      <c r="E134" s="211" t="s">
        <v>2367</v>
      </c>
      <c r="F134" s="212" t="s">
        <v>2368</v>
      </c>
      <c r="G134" s="213" t="s">
        <v>2126</v>
      </c>
      <c r="H134" s="214">
        <v>8000</v>
      </c>
      <c r="I134" s="215"/>
      <c r="J134" s="216">
        <f t="shared" si="0"/>
        <v>0</v>
      </c>
      <c r="K134" s="212" t="s">
        <v>281</v>
      </c>
      <c r="L134" s="41"/>
      <c r="M134" s="284" t="s">
        <v>1</v>
      </c>
      <c r="N134" s="285" t="s">
        <v>48</v>
      </c>
      <c r="O134" s="286"/>
      <c r="P134" s="287">
        <f t="shared" si="1"/>
        <v>0</v>
      </c>
      <c r="Q134" s="287">
        <v>0</v>
      </c>
      <c r="R134" s="287">
        <f t="shared" si="2"/>
        <v>0</v>
      </c>
      <c r="S134" s="287">
        <v>0</v>
      </c>
      <c r="T134" s="288">
        <f t="shared" si="3"/>
        <v>0</v>
      </c>
      <c r="U134" s="36"/>
      <c r="V134" s="36"/>
      <c r="W134" s="36"/>
      <c r="X134" s="36"/>
      <c r="Y134" s="36"/>
      <c r="Z134" s="36"/>
      <c r="AA134" s="36"/>
      <c r="AB134" s="36"/>
      <c r="AC134" s="36"/>
      <c r="AD134" s="36"/>
      <c r="AE134" s="36"/>
      <c r="AR134" s="221" t="s">
        <v>717</v>
      </c>
      <c r="AT134" s="221" t="s">
        <v>192</v>
      </c>
      <c r="AU134" s="221" t="s">
        <v>90</v>
      </c>
      <c r="AY134" s="18" t="s">
        <v>189</v>
      </c>
      <c r="BE134" s="222">
        <f t="shared" si="4"/>
        <v>0</v>
      </c>
      <c r="BF134" s="222">
        <f t="shared" si="5"/>
        <v>0</v>
      </c>
      <c r="BG134" s="222">
        <f t="shared" si="6"/>
        <v>0</v>
      </c>
      <c r="BH134" s="222">
        <f t="shared" si="7"/>
        <v>0</v>
      </c>
      <c r="BI134" s="222">
        <f t="shared" si="8"/>
        <v>0</v>
      </c>
      <c r="BJ134" s="18" t="s">
        <v>90</v>
      </c>
      <c r="BK134" s="222">
        <f t="shared" si="9"/>
        <v>0</v>
      </c>
      <c r="BL134" s="18" t="s">
        <v>717</v>
      </c>
      <c r="BM134" s="221" t="s">
        <v>2369</v>
      </c>
    </row>
    <row r="135" spans="1:31" s="2" customFormat="1" ht="6.95" customHeight="1">
      <c r="A135" s="36"/>
      <c r="B135" s="56"/>
      <c r="C135" s="57"/>
      <c r="D135" s="57"/>
      <c r="E135" s="57"/>
      <c r="F135" s="57"/>
      <c r="G135" s="57"/>
      <c r="H135" s="57"/>
      <c r="I135" s="160"/>
      <c r="J135" s="57"/>
      <c r="K135" s="57"/>
      <c r="L135" s="41"/>
      <c r="M135" s="36"/>
      <c r="O135" s="36"/>
      <c r="P135" s="36"/>
      <c r="Q135" s="36"/>
      <c r="R135" s="36"/>
      <c r="S135" s="36"/>
      <c r="T135" s="36"/>
      <c r="U135" s="36"/>
      <c r="V135" s="36"/>
      <c r="W135" s="36"/>
      <c r="X135" s="36"/>
      <c r="Y135" s="36"/>
      <c r="Z135" s="36"/>
      <c r="AA135" s="36"/>
      <c r="AB135" s="36"/>
      <c r="AC135" s="36"/>
      <c r="AD135" s="36"/>
      <c r="AE135" s="36"/>
    </row>
  </sheetData>
  <sheetProtection password="CC07" sheet="1" objects="1" scenarios="1"/>
  <autoFilter ref="C124:K134"/>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1"/>
  <sheetViews>
    <sheetView showGridLines="0" workbookViewId="0" topLeftCell="A111">
      <selection activeCell="I137" sqref="I137"/>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146</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2370</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ROUND(J134,2)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ROUND((SUM(BE134:BE290)),2)</f>
        <v>0</v>
      </c>
      <c r="G37" s="36"/>
      <c r="H37" s="36"/>
      <c r="I37" s="139">
        <v>0.21</v>
      </c>
      <c r="J37" s="138">
        <f>ROUND(((SUM(BE134:BE290))*I37),2)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ROUND((SUM(BF134:BF290)),2)</f>
        <v>0</v>
      </c>
      <c r="G38" s="36"/>
      <c r="H38" s="36"/>
      <c r="I38" s="139">
        <v>0.15</v>
      </c>
      <c r="J38" s="138">
        <f>ROUND(((SUM(BF134:BF290))*I38),2)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ROUND((SUM(BG134:BG290)),2)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ROUND((SUM(BH134:BH290)),2)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ROUND((SUM(BI134:BI290)),2)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D.1.5 - Zpevněné plochy, oplocení, terénní úpravy</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J134</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J135</f>
        <v>0</v>
      </c>
      <c r="K101" s="170"/>
      <c r="L101" s="175"/>
    </row>
    <row r="102" spans="2:12" s="10" customFormat="1" ht="19.9" customHeight="1">
      <c r="B102" s="176"/>
      <c r="C102" s="105"/>
      <c r="D102" s="177" t="s">
        <v>789</v>
      </c>
      <c r="E102" s="178"/>
      <c r="F102" s="178"/>
      <c r="G102" s="178"/>
      <c r="H102" s="178"/>
      <c r="I102" s="179"/>
      <c r="J102" s="180">
        <f>J136</f>
        <v>0</v>
      </c>
      <c r="K102" s="105"/>
      <c r="L102" s="181"/>
    </row>
    <row r="103" spans="2:12" s="10" customFormat="1" ht="14.85" customHeight="1">
      <c r="B103" s="176"/>
      <c r="C103" s="105"/>
      <c r="D103" s="177" t="s">
        <v>2371</v>
      </c>
      <c r="E103" s="178"/>
      <c r="F103" s="178"/>
      <c r="G103" s="178"/>
      <c r="H103" s="178"/>
      <c r="I103" s="179"/>
      <c r="J103" s="180">
        <f>J190</f>
        <v>0</v>
      </c>
      <c r="K103" s="105"/>
      <c r="L103" s="181"/>
    </row>
    <row r="104" spans="2:12" s="10" customFormat="1" ht="19.9" customHeight="1">
      <c r="B104" s="176"/>
      <c r="C104" s="105"/>
      <c r="D104" s="177" t="s">
        <v>2372</v>
      </c>
      <c r="E104" s="178"/>
      <c r="F104" s="178"/>
      <c r="G104" s="178"/>
      <c r="H104" s="178"/>
      <c r="I104" s="179"/>
      <c r="J104" s="180">
        <f>J218</f>
        <v>0</v>
      </c>
      <c r="K104" s="105"/>
      <c r="L104" s="181"/>
    </row>
    <row r="105" spans="2:12" s="10" customFormat="1" ht="19.9" customHeight="1">
      <c r="B105" s="176"/>
      <c r="C105" s="105"/>
      <c r="D105" s="177" t="s">
        <v>164</v>
      </c>
      <c r="E105" s="178"/>
      <c r="F105" s="178"/>
      <c r="G105" s="178"/>
      <c r="H105" s="178"/>
      <c r="I105" s="179"/>
      <c r="J105" s="180">
        <f>J245</f>
        <v>0</v>
      </c>
      <c r="K105" s="105"/>
      <c r="L105" s="181"/>
    </row>
    <row r="106" spans="2:12" s="10" customFormat="1" ht="19.9" customHeight="1">
      <c r="B106" s="176"/>
      <c r="C106" s="105"/>
      <c r="D106" s="177" t="s">
        <v>165</v>
      </c>
      <c r="E106" s="178"/>
      <c r="F106" s="178"/>
      <c r="G106" s="178"/>
      <c r="H106" s="178"/>
      <c r="I106" s="179"/>
      <c r="J106" s="180">
        <f>J271</f>
        <v>0</v>
      </c>
      <c r="K106" s="105"/>
      <c r="L106" s="181"/>
    </row>
    <row r="107" spans="2:12" s="10" customFormat="1" ht="19.9" customHeight="1">
      <c r="B107" s="176"/>
      <c r="C107" s="105"/>
      <c r="D107" s="177" t="s">
        <v>166</v>
      </c>
      <c r="E107" s="178"/>
      <c r="F107" s="178"/>
      <c r="G107" s="178"/>
      <c r="H107" s="178"/>
      <c r="I107" s="179"/>
      <c r="J107" s="180">
        <f>J279</f>
        <v>0</v>
      </c>
      <c r="K107" s="105"/>
      <c r="L107" s="181"/>
    </row>
    <row r="108" spans="2:12" s="9" customFormat="1" ht="24.95" customHeight="1">
      <c r="B108" s="169"/>
      <c r="C108" s="170"/>
      <c r="D108" s="171" t="s">
        <v>167</v>
      </c>
      <c r="E108" s="172"/>
      <c r="F108" s="172"/>
      <c r="G108" s="172"/>
      <c r="H108" s="172"/>
      <c r="I108" s="173"/>
      <c r="J108" s="174">
        <f>J281</f>
        <v>0</v>
      </c>
      <c r="K108" s="170"/>
      <c r="L108" s="175"/>
    </row>
    <row r="109" spans="2:12" s="9" customFormat="1" ht="24.95" customHeight="1">
      <c r="B109" s="169"/>
      <c r="C109" s="170"/>
      <c r="D109" s="171" t="s">
        <v>805</v>
      </c>
      <c r="E109" s="172"/>
      <c r="F109" s="172"/>
      <c r="G109" s="172"/>
      <c r="H109" s="172"/>
      <c r="I109" s="173"/>
      <c r="J109" s="174">
        <f>J282</f>
        <v>0</v>
      </c>
      <c r="K109" s="170"/>
      <c r="L109" s="175"/>
    </row>
    <row r="110" spans="2:12" s="10" customFormat="1" ht="19.9" customHeight="1">
      <c r="B110" s="176"/>
      <c r="C110" s="105"/>
      <c r="D110" s="177" t="s">
        <v>2373</v>
      </c>
      <c r="E110" s="178"/>
      <c r="F110" s="178"/>
      <c r="G110" s="178"/>
      <c r="H110" s="178"/>
      <c r="I110" s="179"/>
      <c r="J110" s="180">
        <f>J283</f>
        <v>0</v>
      </c>
      <c r="K110" s="105"/>
      <c r="L110" s="181"/>
    </row>
    <row r="111" spans="1:31" s="2" customFormat="1" ht="21.75" customHeight="1">
      <c r="A111" s="36"/>
      <c r="B111" s="37"/>
      <c r="C111" s="38"/>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6.95" customHeight="1">
      <c r="A112" s="36"/>
      <c r="B112" s="56"/>
      <c r="C112" s="57"/>
      <c r="D112" s="57"/>
      <c r="E112" s="57"/>
      <c r="F112" s="57"/>
      <c r="G112" s="57"/>
      <c r="H112" s="57"/>
      <c r="I112" s="160"/>
      <c r="J112" s="57"/>
      <c r="K112" s="57"/>
      <c r="L112" s="53"/>
      <c r="S112" s="36"/>
      <c r="T112" s="36"/>
      <c r="U112" s="36"/>
      <c r="V112" s="36"/>
      <c r="W112" s="36"/>
      <c r="X112" s="36"/>
      <c r="Y112" s="36"/>
      <c r="Z112" s="36"/>
      <c r="AA112" s="36"/>
      <c r="AB112" s="36"/>
      <c r="AC112" s="36"/>
      <c r="AD112" s="36"/>
      <c r="AE112" s="36"/>
    </row>
    <row r="116" spans="1:31" s="2" customFormat="1" ht="6.95" customHeight="1">
      <c r="A116" s="36"/>
      <c r="B116" s="58"/>
      <c r="C116" s="59"/>
      <c r="D116" s="59"/>
      <c r="E116" s="59"/>
      <c r="F116" s="59"/>
      <c r="G116" s="59"/>
      <c r="H116" s="59"/>
      <c r="I116" s="163"/>
      <c r="J116" s="59"/>
      <c r="K116" s="59"/>
      <c r="L116" s="53"/>
      <c r="S116" s="36"/>
      <c r="T116" s="36"/>
      <c r="U116" s="36"/>
      <c r="V116" s="36"/>
      <c r="W116" s="36"/>
      <c r="X116" s="36"/>
      <c r="Y116" s="36"/>
      <c r="Z116" s="36"/>
      <c r="AA116" s="36"/>
      <c r="AB116" s="36"/>
      <c r="AC116" s="36"/>
      <c r="AD116" s="36"/>
      <c r="AE116" s="36"/>
    </row>
    <row r="117" spans="1:31" s="2" customFormat="1" ht="24.95" customHeight="1">
      <c r="A117" s="36"/>
      <c r="B117" s="37"/>
      <c r="C117" s="24" t="s">
        <v>174</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16</v>
      </c>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6.5" customHeight="1">
      <c r="A120" s="36"/>
      <c r="B120" s="37"/>
      <c r="C120" s="38"/>
      <c r="D120" s="38"/>
      <c r="E120" s="352" t="str">
        <f>E7</f>
        <v>Rekonstrukce Městské knihovny, Hlavní 111, k.ú. Místek</v>
      </c>
      <c r="F120" s="353"/>
      <c r="G120" s="353"/>
      <c r="H120" s="353"/>
      <c r="I120" s="125"/>
      <c r="J120" s="38"/>
      <c r="K120" s="38"/>
      <c r="L120" s="53"/>
      <c r="S120" s="36"/>
      <c r="T120" s="36"/>
      <c r="U120" s="36"/>
      <c r="V120" s="36"/>
      <c r="W120" s="36"/>
      <c r="X120" s="36"/>
      <c r="Y120" s="36"/>
      <c r="Z120" s="36"/>
      <c r="AA120" s="36"/>
      <c r="AB120" s="36"/>
      <c r="AC120" s="36"/>
      <c r="AD120" s="36"/>
      <c r="AE120" s="36"/>
    </row>
    <row r="121" spans="2:12" s="1" customFormat="1" ht="12" customHeight="1">
      <c r="B121" s="22"/>
      <c r="C121" s="30" t="s">
        <v>151</v>
      </c>
      <c r="D121" s="23"/>
      <c r="E121" s="23"/>
      <c r="F121" s="23"/>
      <c r="G121" s="23"/>
      <c r="H121" s="23"/>
      <c r="I121" s="117"/>
      <c r="J121" s="23"/>
      <c r="K121" s="23"/>
      <c r="L121" s="21"/>
    </row>
    <row r="122" spans="2:12" s="1" customFormat="1" ht="16.5" customHeight="1">
      <c r="B122" s="22"/>
      <c r="C122" s="23"/>
      <c r="D122" s="23"/>
      <c r="E122" s="352" t="s">
        <v>152</v>
      </c>
      <c r="F122" s="319"/>
      <c r="G122" s="319"/>
      <c r="H122" s="319"/>
      <c r="I122" s="117"/>
      <c r="J122" s="23"/>
      <c r="K122" s="23"/>
      <c r="L122" s="21"/>
    </row>
    <row r="123" spans="2:12" s="1" customFormat="1" ht="12" customHeight="1">
      <c r="B123" s="22"/>
      <c r="C123" s="30" t="s">
        <v>153</v>
      </c>
      <c r="D123" s="23"/>
      <c r="E123" s="23"/>
      <c r="F123" s="23"/>
      <c r="G123" s="23"/>
      <c r="H123" s="23"/>
      <c r="I123" s="117"/>
      <c r="J123" s="23"/>
      <c r="K123" s="23"/>
      <c r="L123" s="21"/>
    </row>
    <row r="124" spans="1:31" s="2" customFormat="1" ht="16.5" customHeight="1">
      <c r="A124" s="36"/>
      <c r="B124" s="37"/>
      <c r="C124" s="38"/>
      <c r="D124" s="38"/>
      <c r="E124" s="354" t="s">
        <v>727</v>
      </c>
      <c r="F124" s="355"/>
      <c r="G124" s="355"/>
      <c r="H124" s="355"/>
      <c r="I124" s="125"/>
      <c r="J124" s="38"/>
      <c r="K124" s="38"/>
      <c r="L124" s="53"/>
      <c r="S124" s="36"/>
      <c r="T124" s="36"/>
      <c r="U124" s="36"/>
      <c r="V124" s="36"/>
      <c r="W124" s="36"/>
      <c r="X124" s="36"/>
      <c r="Y124" s="36"/>
      <c r="Z124" s="36"/>
      <c r="AA124" s="36"/>
      <c r="AB124" s="36"/>
      <c r="AC124" s="36"/>
      <c r="AD124" s="36"/>
      <c r="AE124" s="36"/>
    </row>
    <row r="125" spans="1:31" s="2" customFormat="1" ht="12" customHeight="1">
      <c r="A125" s="36"/>
      <c r="B125" s="37"/>
      <c r="C125" s="30" t="s">
        <v>710</v>
      </c>
      <c r="D125" s="38"/>
      <c r="E125" s="38"/>
      <c r="F125" s="38"/>
      <c r="G125" s="38"/>
      <c r="H125" s="38"/>
      <c r="I125" s="125"/>
      <c r="J125" s="38"/>
      <c r="K125" s="38"/>
      <c r="L125" s="53"/>
      <c r="S125" s="36"/>
      <c r="T125" s="36"/>
      <c r="U125" s="36"/>
      <c r="V125" s="36"/>
      <c r="W125" s="36"/>
      <c r="X125" s="36"/>
      <c r="Y125" s="36"/>
      <c r="Z125" s="36"/>
      <c r="AA125" s="36"/>
      <c r="AB125" s="36"/>
      <c r="AC125" s="36"/>
      <c r="AD125" s="36"/>
      <c r="AE125" s="36"/>
    </row>
    <row r="126" spans="1:31" s="2" customFormat="1" ht="16.5" customHeight="1">
      <c r="A126" s="36"/>
      <c r="B126" s="37"/>
      <c r="C126" s="38"/>
      <c r="D126" s="38"/>
      <c r="E126" s="339" t="str">
        <f>E13</f>
        <v>D.1.5 - Zpevněné plochy, oplocení, terénní úpravy</v>
      </c>
      <c r="F126" s="355"/>
      <c r="G126" s="355"/>
      <c r="H126" s="355"/>
      <c r="I126" s="125"/>
      <c r="J126" s="38"/>
      <c r="K126" s="38"/>
      <c r="L126" s="53"/>
      <c r="S126" s="36"/>
      <c r="T126" s="36"/>
      <c r="U126" s="36"/>
      <c r="V126" s="36"/>
      <c r="W126" s="36"/>
      <c r="X126" s="36"/>
      <c r="Y126" s="36"/>
      <c r="Z126" s="36"/>
      <c r="AA126" s="36"/>
      <c r="AB126" s="36"/>
      <c r="AC126" s="36"/>
      <c r="AD126" s="36"/>
      <c r="AE126" s="36"/>
    </row>
    <row r="127" spans="1:31" s="2" customFormat="1" ht="6.95" customHeight="1">
      <c r="A127" s="36"/>
      <c r="B127" s="37"/>
      <c r="C127" s="38"/>
      <c r="D127" s="38"/>
      <c r="E127" s="38"/>
      <c r="F127" s="38"/>
      <c r="G127" s="38"/>
      <c r="H127" s="38"/>
      <c r="I127" s="125"/>
      <c r="J127" s="38"/>
      <c r="K127" s="38"/>
      <c r="L127" s="53"/>
      <c r="S127" s="36"/>
      <c r="T127" s="36"/>
      <c r="U127" s="36"/>
      <c r="V127" s="36"/>
      <c r="W127" s="36"/>
      <c r="X127" s="36"/>
      <c r="Y127" s="36"/>
      <c r="Z127" s="36"/>
      <c r="AA127" s="36"/>
      <c r="AB127" s="36"/>
      <c r="AC127" s="36"/>
      <c r="AD127" s="36"/>
      <c r="AE127" s="36"/>
    </row>
    <row r="128" spans="1:31" s="2" customFormat="1" ht="12" customHeight="1">
      <c r="A128" s="36"/>
      <c r="B128" s="37"/>
      <c r="C128" s="30" t="s">
        <v>22</v>
      </c>
      <c r="D128" s="38"/>
      <c r="E128" s="38"/>
      <c r="F128" s="28" t="str">
        <f>F16</f>
        <v>ul. Hlavní 111, k.ú. Místek</v>
      </c>
      <c r="G128" s="38"/>
      <c r="H128" s="38"/>
      <c r="I128" s="126" t="s">
        <v>24</v>
      </c>
      <c r="J128" s="68" t="str">
        <f>IF(J16="","",J16)</f>
        <v>18. 11. 2019</v>
      </c>
      <c r="K128" s="38"/>
      <c r="L128" s="53"/>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2" customFormat="1" ht="15.2" customHeight="1">
      <c r="A130" s="36"/>
      <c r="B130" s="37"/>
      <c r="C130" s="30" t="s">
        <v>30</v>
      </c>
      <c r="D130" s="38"/>
      <c r="E130" s="38"/>
      <c r="F130" s="28" t="str">
        <f>E19</f>
        <v>Statutární město Frýdek-Místek</v>
      </c>
      <c r="G130" s="38"/>
      <c r="H130" s="38"/>
      <c r="I130" s="126" t="s">
        <v>36</v>
      </c>
      <c r="J130" s="34" t="str">
        <f>E25</f>
        <v>PPS Kania, s.r.o</v>
      </c>
      <c r="K130" s="38"/>
      <c r="L130" s="53"/>
      <c r="S130" s="36"/>
      <c r="T130" s="36"/>
      <c r="U130" s="36"/>
      <c r="V130" s="36"/>
      <c r="W130" s="36"/>
      <c r="X130" s="36"/>
      <c r="Y130" s="36"/>
      <c r="Z130" s="36"/>
      <c r="AA130" s="36"/>
      <c r="AB130" s="36"/>
      <c r="AC130" s="36"/>
      <c r="AD130" s="36"/>
      <c r="AE130" s="36"/>
    </row>
    <row r="131" spans="1:31" s="2" customFormat="1" ht="15.2" customHeight="1">
      <c r="A131" s="36"/>
      <c r="B131" s="37"/>
      <c r="C131" s="30" t="s">
        <v>34</v>
      </c>
      <c r="D131" s="38"/>
      <c r="E131" s="38"/>
      <c r="F131" s="28" t="str">
        <f>IF(E22="","",E22)</f>
        <v>Vyplň údaj</v>
      </c>
      <c r="G131" s="38"/>
      <c r="H131" s="38"/>
      <c r="I131" s="126" t="s">
        <v>39</v>
      </c>
      <c r="J131" s="34" t="str">
        <f>E28</f>
        <v xml:space="preserve"> </v>
      </c>
      <c r="K131" s="38"/>
      <c r="L131" s="53"/>
      <c r="S131" s="36"/>
      <c r="T131" s="36"/>
      <c r="U131" s="36"/>
      <c r="V131" s="36"/>
      <c r="W131" s="36"/>
      <c r="X131" s="36"/>
      <c r="Y131" s="36"/>
      <c r="Z131" s="36"/>
      <c r="AA131" s="36"/>
      <c r="AB131" s="36"/>
      <c r="AC131" s="36"/>
      <c r="AD131" s="36"/>
      <c r="AE131" s="36"/>
    </row>
    <row r="132" spans="1:31" s="2" customFormat="1" ht="10.35" customHeight="1">
      <c r="A132" s="36"/>
      <c r="B132" s="37"/>
      <c r="C132" s="38"/>
      <c r="D132" s="38"/>
      <c r="E132" s="38"/>
      <c r="F132" s="38"/>
      <c r="G132" s="38"/>
      <c r="H132" s="38"/>
      <c r="I132" s="125"/>
      <c r="J132" s="38"/>
      <c r="K132" s="38"/>
      <c r="L132" s="53"/>
      <c r="S132" s="36"/>
      <c r="T132" s="36"/>
      <c r="U132" s="36"/>
      <c r="V132" s="36"/>
      <c r="W132" s="36"/>
      <c r="X132" s="36"/>
      <c r="Y132" s="36"/>
      <c r="Z132" s="36"/>
      <c r="AA132" s="36"/>
      <c r="AB132" s="36"/>
      <c r="AC132" s="36"/>
      <c r="AD132" s="36"/>
      <c r="AE132" s="36"/>
    </row>
    <row r="133" spans="1:31" s="11" customFormat="1" ht="29.25" customHeight="1">
      <c r="A133" s="182"/>
      <c r="B133" s="183"/>
      <c r="C133" s="184" t="s">
        <v>175</v>
      </c>
      <c r="D133" s="185" t="s">
        <v>68</v>
      </c>
      <c r="E133" s="185" t="s">
        <v>64</v>
      </c>
      <c r="F133" s="185" t="s">
        <v>65</v>
      </c>
      <c r="G133" s="185" t="s">
        <v>176</v>
      </c>
      <c r="H133" s="185" t="s">
        <v>177</v>
      </c>
      <c r="I133" s="186" t="s">
        <v>178</v>
      </c>
      <c r="J133" s="185" t="s">
        <v>159</v>
      </c>
      <c r="K133" s="187" t="s">
        <v>179</v>
      </c>
      <c r="L133" s="188"/>
      <c r="M133" s="77" t="s">
        <v>1</v>
      </c>
      <c r="N133" s="78" t="s">
        <v>47</v>
      </c>
      <c r="O133" s="78" t="s">
        <v>180</v>
      </c>
      <c r="P133" s="78" t="s">
        <v>181</v>
      </c>
      <c r="Q133" s="78" t="s">
        <v>182</v>
      </c>
      <c r="R133" s="78" t="s">
        <v>183</v>
      </c>
      <c r="S133" s="78" t="s">
        <v>184</v>
      </c>
      <c r="T133" s="79" t="s">
        <v>185</v>
      </c>
      <c r="U133" s="182"/>
      <c r="V133" s="182"/>
      <c r="W133" s="182"/>
      <c r="X133" s="182"/>
      <c r="Y133" s="182"/>
      <c r="Z133" s="182"/>
      <c r="AA133" s="182"/>
      <c r="AB133" s="182"/>
      <c r="AC133" s="182"/>
      <c r="AD133" s="182"/>
      <c r="AE133" s="182"/>
    </row>
    <row r="134" spans="1:63" s="2" customFormat="1" ht="22.9" customHeight="1">
      <c r="A134" s="36"/>
      <c r="B134" s="37"/>
      <c r="C134" s="84" t="s">
        <v>186</v>
      </c>
      <c r="D134" s="38"/>
      <c r="E134" s="38"/>
      <c r="F134" s="38"/>
      <c r="G134" s="38"/>
      <c r="H134" s="38"/>
      <c r="I134" s="125"/>
      <c r="J134" s="189">
        <f>BK134</f>
        <v>0</v>
      </c>
      <c r="K134" s="38"/>
      <c r="L134" s="41"/>
      <c r="M134" s="80"/>
      <c r="N134" s="190"/>
      <c r="O134" s="81"/>
      <c r="P134" s="191">
        <f>P135+P281+P282</f>
        <v>0</v>
      </c>
      <c r="Q134" s="81"/>
      <c r="R134" s="191">
        <f>R135+R281+R282</f>
        <v>280.77783</v>
      </c>
      <c r="S134" s="81"/>
      <c r="T134" s="192">
        <f>T135+T281+T282</f>
        <v>280.988636</v>
      </c>
      <c r="U134" s="36"/>
      <c r="V134" s="36"/>
      <c r="W134" s="36"/>
      <c r="X134" s="36"/>
      <c r="Y134" s="36"/>
      <c r="Z134" s="36"/>
      <c r="AA134" s="36"/>
      <c r="AB134" s="36"/>
      <c r="AC134" s="36"/>
      <c r="AD134" s="36"/>
      <c r="AE134" s="36"/>
      <c r="AT134" s="18" t="s">
        <v>82</v>
      </c>
      <c r="AU134" s="18" t="s">
        <v>161</v>
      </c>
      <c r="BK134" s="193">
        <f>BK135+BK281+BK282</f>
        <v>0</v>
      </c>
    </row>
    <row r="135" spans="2:63" s="12" customFormat="1" ht="25.9" customHeight="1">
      <c r="B135" s="194"/>
      <c r="C135" s="195"/>
      <c r="D135" s="196" t="s">
        <v>82</v>
      </c>
      <c r="E135" s="197" t="s">
        <v>187</v>
      </c>
      <c r="F135" s="197" t="s">
        <v>188</v>
      </c>
      <c r="G135" s="195"/>
      <c r="H135" s="195"/>
      <c r="I135" s="198"/>
      <c r="J135" s="199">
        <f>BK135</f>
        <v>0</v>
      </c>
      <c r="K135" s="195"/>
      <c r="L135" s="200"/>
      <c r="M135" s="201"/>
      <c r="N135" s="202"/>
      <c r="O135" s="202"/>
      <c r="P135" s="203">
        <f>P136+P218+P245+P271+P279</f>
        <v>0</v>
      </c>
      <c r="Q135" s="202"/>
      <c r="R135" s="203">
        <f>R136+R218+R245+R271+R279</f>
        <v>280.77783</v>
      </c>
      <c r="S135" s="202"/>
      <c r="T135" s="204">
        <f>T136+T218+T245+T271+T279</f>
        <v>280.988636</v>
      </c>
      <c r="AR135" s="205" t="s">
        <v>90</v>
      </c>
      <c r="AT135" s="206" t="s">
        <v>82</v>
      </c>
      <c r="AU135" s="206" t="s">
        <v>83</v>
      </c>
      <c r="AY135" s="205" t="s">
        <v>189</v>
      </c>
      <c r="BK135" s="207">
        <f>BK136+BK218+BK245+BK271+BK279</f>
        <v>0</v>
      </c>
    </row>
    <row r="136" spans="2:63" s="12" customFormat="1" ht="22.9" customHeight="1">
      <c r="B136" s="194"/>
      <c r="C136" s="195"/>
      <c r="D136" s="196" t="s">
        <v>82</v>
      </c>
      <c r="E136" s="208" t="s">
        <v>90</v>
      </c>
      <c r="F136" s="208" t="s">
        <v>808</v>
      </c>
      <c r="G136" s="195"/>
      <c r="H136" s="195"/>
      <c r="I136" s="198"/>
      <c r="J136" s="209">
        <f>BK136</f>
        <v>0</v>
      </c>
      <c r="K136" s="195"/>
      <c r="L136" s="200"/>
      <c r="M136" s="201"/>
      <c r="N136" s="202"/>
      <c r="O136" s="202"/>
      <c r="P136" s="203">
        <f>P137+SUM(P138:P190)</f>
        <v>0</v>
      </c>
      <c r="Q136" s="202"/>
      <c r="R136" s="203">
        <f>R137+SUM(R138:R190)</f>
        <v>6.435779999999999</v>
      </c>
      <c r="S136" s="202"/>
      <c r="T136" s="204">
        <f>T137+SUM(T138:T190)</f>
        <v>279.5265</v>
      </c>
      <c r="AR136" s="205" t="s">
        <v>90</v>
      </c>
      <c r="AT136" s="206" t="s">
        <v>82</v>
      </c>
      <c r="AU136" s="206" t="s">
        <v>90</v>
      </c>
      <c r="AY136" s="205" t="s">
        <v>189</v>
      </c>
      <c r="BK136" s="207">
        <f>BK137+SUM(BK138:BK190)</f>
        <v>0</v>
      </c>
    </row>
    <row r="137" spans="1:65" s="2" customFormat="1" ht="16.5" customHeight="1">
      <c r="A137" s="36"/>
      <c r="B137" s="37"/>
      <c r="C137" s="210" t="s">
        <v>90</v>
      </c>
      <c r="D137" s="210" t="s">
        <v>192</v>
      </c>
      <c r="E137" s="211" t="s">
        <v>2374</v>
      </c>
      <c r="F137" s="212" t="s">
        <v>2375</v>
      </c>
      <c r="G137" s="213" t="s">
        <v>2126</v>
      </c>
      <c r="H137" s="214">
        <v>1</v>
      </c>
      <c r="I137" s="215"/>
      <c r="J137" s="216">
        <f>ROUND(I137*H137,2)</f>
        <v>0</v>
      </c>
      <c r="K137" s="212" t="s">
        <v>196</v>
      </c>
      <c r="L137" s="41"/>
      <c r="M137" s="217" t="s">
        <v>1</v>
      </c>
      <c r="N137" s="218" t="s">
        <v>48</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106</v>
      </c>
      <c r="AT137" s="221" t="s">
        <v>192</v>
      </c>
      <c r="AU137" s="221" t="s">
        <v>92</v>
      </c>
      <c r="AY137" s="18" t="s">
        <v>189</v>
      </c>
      <c r="BE137" s="222">
        <f>IF(N137="základní",J137,0)</f>
        <v>0</v>
      </c>
      <c r="BF137" s="222">
        <f>IF(N137="snížená",J137,0)</f>
        <v>0</v>
      </c>
      <c r="BG137" s="222">
        <f>IF(N137="zákl. přenesená",J137,0)</f>
        <v>0</v>
      </c>
      <c r="BH137" s="222">
        <f>IF(N137="sníž. přenesená",J137,0)</f>
        <v>0</v>
      </c>
      <c r="BI137" s="222">
        <f>IF(N137="nulová",J137,0)</f>
        <v>0</v>
      </c>
      <c r="BJ137" s="18" t="s">
        <v>90</v>
      </c>
      <c r="BK137" s="222">
        <f>ROUND(I137*H137,2)</f>
        <v>0</v>
      </c>
      <c r="BL137" s="18" t="s">
        <v>106</v>
      </c>
      <c r="BM137" s="221" t="s">
        <v>2376</v>
      </c>
    </row>
    <row r="138" spans="2:51" s="14" customFormat="1" ht="12">
      <c r="B138" s="234"/>
      <c r="C138" s="235"/>
      <c r="D138" s="225" t="s">
        <v>198</v>
      </c>
      <c r="E138" s="236" t="s">
        <v>1</v>
      </c>
      <c r="F138" s="237" t="s">
        <v>2377</v>
      </c>
      <c r="G138" s="235"/>
      <c r="H138" s="238">
        <v>1</v>
      </c>
      <c r="I138" s="239"/>
      <c r="J138" s="235"/>
      <c r="K138" s="235"/>
      <c r="L138" s="240"/>
      <c r="M138" s="241"/>
      <c r="N138" s="242"/>
      <c r="O138" s="242"/>
      <c r="P138" s="242"/>
      <c r="Q138" s="242"/>
      <c r="R138" s="242"/>
      <c r="S138" s="242"/>
      <c r="T138" s="243"/>
      <c r="AT138" s="244" t="s">
        <v>198</v>
      </c>
      <c r="AU138" s="244" t="s">
        <v>92</v>
      </c>
      <c r="AV138" s="14" t="s">
        <v>92</v>
      </c>
      <c r="AW138" s="14" t="s">
        <v>38</v>
      </c>
      <c r="AX138" s="14" t="s">
        <v>83</v>
      </c>
      <c r="AY138" s="244" t="s">
        <v>189</v>
      </c>
    </row>
    <row r="139" spans="2:51" s="15" customFormat="1" ht="12">
      <c r="B139" s="245"/>
      <c r="C139" s="246"/>
      <c r="D139" s="225" t="s">
        <v>198</v>
      </c>
      <c r="E139" s="247" t="s">
        <v>1</v>
      </c>
      <c r="F139" s="248" t="s">
        <v>203</v>
      </c>
      <c r="G139" s="246"/>
      <c r="H139" s="249">
        <v>1</v>
      </c>
      <c r="I139" s="250"/>
      <c r="J139" s="246"/>
      <c r="K139" s="246"/>
      <c r="L139" s="251"/>
      <c r="M139" s="252"/>
      <c r="N139" s="253"/>
      <c r="O139" s="253"/>
      <c r="P139" s="253"/>
      <c r="Q139" s="253"/>
      <c r="R139" s="253"/>
      <c r="S139" s="253"/>
      <c r="T139" s="254"/>
      <c r="AT139" s="255" t="s">
        <v>198</v>
      </c>
      <c r="AU139" s="255" t="s">
        <v>92</v>
      </c>
      <c r="AV139" s="15" t="s">
        <v>106</v>
      </c>
      <c r="AW139" s="15" t="s">
        <v>38</v>
      </c>
      <c r="AX139" s="15" t="s">
        <v>90</v>
      </c>
      <c r="AY139" s="255" t="s">
        <v>189</v>
      </c>
    </row>
    <row r="140" spans="1:65" s="2" customFormat="1" ht="16.5" customHeight="1">
      <c r="A140" s="36"/>
      <c r="B140" s="37"/>
      <c r="C140" s="210" t="s">
        <v>92</v>
      </c>
      <c r="D140" s="210" t="s">
        <v>192</v>
      </c>
      <c r="E140" s="211" t="s">
        <v>2378</v>
      </c>
      <c r="F140" s="212" t="s">
        <v>2379</v>
      </c>
      <c r="G140" s="213" t="s">
        <v>2126</v>
      </c>
      <c r="H140" s="214">
        <v>1</v>
      </c>
      <c r="I140" s="215"/>
      <c r="J140" s="216">
        <f>ROUND(I140*H140,2)</f>
        <v>0</v>
      </c>
      <c r="K140" s="212" t="s">
        <v>196</v>
      </c>
      <c r="L140" s="41"/>
      <c r="M140" s="217" t="s">
        <v>1</v>
      </c>
      <c r="N140" s="218" t="s">
        <v>48</v>
      </c>
      <c r="O140" s="73"/>
      <c r="P140" s="219">
        <f>O140*H140</f>
        <v>0</v>
      </c>
      <c r="Q140" s="219">
        <v>0</v>
      </c>
      <c r="R140" s="219">
        <f>Q140*H140</f>
        <v>0</v>
      </c>
      <c r="S140" s="219">
        <v>0</v>
      </c>
      <c r="T140" s="220">
        <f>S140*H140</f>
        <v>0</v>
      </c>
      <c r="U140" s="36"/>
      <c r="V140" s="36"/>
      <c r="W140" s="36"/>
      <c r="X140" s="36"/>
      <c r="Y140" s="36"/>
      <c r="Z140" s="36"/>
      <c r="AA140" s="36"/>
      <c r="AB140" s="36"/>
      <c r="AC140" s="36"/>
      <c r="AD140" s="36"/>
      <c r="AE140" s="36"/>
      <c r="AR140" s="221" t="s">
        <v>106</v>
      </c>
      <c r="AT140" s="221" t="s">
        <v>192</v>
      </c>
      <c r="AU140" s="221" t="s">
        <v>92</v>
      </c>
      <c r="AY140" s="18" t="s">
        <v>189</v>
      </c>
      <c r="BE140" s="222">
        <f>IF(N140="základní",J140,0)</f>
        <v>0</v>
      </c>
      <c r="BF140" s="222">
        <f>IF(N140="snížená",J140,0)</f>
        <v>0</v>
      </c>
      <c r="BG140" s="222">
        <f>IF(N140="zákl. přenesená",J140,0)</f>
        <v>0</v>
      </c>
      <c r="BH140" s="222">
        <f>IF(N140="sníž. přenesená",J140,0)</f>
        <v>0</v>
      </c>
      <c r="BI140" s="222">
        <f>IF(N140="nulová",J140,0)</f>
        <v>0</v>
      </c>
      <c r="BJ140" s="18" t="s">
        <v>90</v>
      </c>
      <c r="BK140" s="222">
        <f>ROUND(I140*H140,2)</f>
        <v>0</v>
      </c>
      <c r="BL140" s="18" t="s">
        <v>106</v>
      </c>
      <c r="BM140" s="221" t="s">
        <v>2380</v>
      </c>
    </row>
    <row r="141" spans="2:51" s="14" customFormat="1" ht="12">
      <c r="B141" s="234"/>
      <c r="C141" s="235"/>
      <c r="D141" s="225" t="s">
        <v>198</v>
      </c>
      <c r="E141" s="236" t="s">
        <v>1</v>
      </c>
      <c r="F141" s="237" t="s">
        <v>2377</v>
      </c>
      <c r="G141" s="235"/>
      <c r="H141" s="238">
        <v>1</v>
      </c>
      <c r="I141" s="239"/>
      <c r="J141" s="235"/>
      <c r="K141" s="235"/>
      <c r="L141" s="240"/>
      <c r="M141" s="241"/>
      <c r="N141" s="242"/>
      <c r="O141" s="242"/>
      <c r="P141" s="242"/>
      <c r="Q141" s="242"/>
      <c r="R141" s="242"/>
      <c r="S141" s="242"/>
      <c r="T141" s="243"/>
      <c r="AT141" s="244" t="s">
        <v>198</v>
      </c>
      <c r="AU141" s="244" t="s">
        <v>92</v>
      </c>
      <c r="AV141" s="14" t="s">
        <v>92</v>
      </c>
      <c r="AW141" s="14" t="s">
        <v>38</v>
      </c>
      <c r="AX141" s="14" t="s">
        <v>83</v>
      </c>
      <c r="AY141" s="244" t="s">
        <v>189</v>
      </c>
    </row>
    <row r="142" spans="2:51" s="15" customFormat="1" ht="12">
      <c r="B142" s="245"/>
      <c r="C142" s="246"/>
      <c r="D142" s="225" t="s">
        <v>198</v>
      </c>
      <c r="E142" s="247" t="s">
        <v>1</v>
      </c>
      <c r="F142" s="248" t="s">
        <v>203</v>
      </c>
      <c r="G142" s="246"/>
      <c r="H142" s="249">
        <v>1</v>
      </c>
      <c r="I142" s="250"/>
      <c r="J142" s="246"/>
      <c r="K142" s="246"/>
      <c r="L142" s="251"/>
      <c r="M142" s="252"/>
      <c r="N142" s="253"/>
      <c r="O142" s="253"/>
      <c r="P142" s="253"/>
      <c r="Q142" s="253"/>
      <c r="R142" s="253"/>
      <c r="S142" s="253"/>
      <c r="T142" s="254"/>
      <c r="AT142" s="255" t="s">
        <v>198</v>
      </c>
      <c r="AU142" s="255" t="s">
        <v>92</v>
      </c>
      <c r="AV142" s="15" t="s">
        <v>106</v>
      </c>
      <c r="AW142" s="15" t="s">
        <v>38</v>
      </c>
      <c r="AX142" s="15" t="s">
        <v>90</v>
      </c>
      <c r="AY142" s="255" t="s">
        <v>189</v>
      </c>
    </row>
    <row r="143" spans="1:65" s="2" customFormat="1" ht="16.5" customHeight="1">
      <c r="A143" s="36"/>
      <c r="B143" s="37"/>
      <c r="C143" s="210" t="s">
        <v>99</v>
      </c>
      <c r="D143" s="210" t="s">
        <v>192</v>
      </c>
      <c r="E143" s="211" t="s">
        <v>2381</v>
      </c>
      <c r="F143" s="212" t="s">
        <v>2382</v>
      </c>
      <c r="G143" s="213" t="s">
        <v>195</v>
      </c>
      <c r="H143" s="214">
        <v>19.7</v>
      </c>
      <c r="I143" s="215"/>
      <c r="J143" s="216">
        <f>ROUND(I143*H143,2)</f>
        <v>0</v>
      </c>
      <c r="K143" s="212" t="s">
        <v>196</v>
      </c>
      <c r="L143" s="41"/>
      <c r="M143" s="217" t="s">
        <v>1</v>
      </c>
      <c r="N143" s="218" t="s">
        <v>48</v>
      </c>
      <c r="O143" s="73"/>
      <c r="P143" s="219">
        <f>O143*H143</f>
        <v>0</v>
      </c>
      <c r="Q143" s="219">
        <v>0</v>
      </c>
      <c r="R143" s="219">
        <f>Q143*H143</f>
        <v>0</v>
      </c>
      <c r="S143" s="219">
        <v>0.295</v>
      </c>
      <c r="T143" s="220">
        <f>S143*H143</f>
        <v>5.8115</v>
      </c>
      <c r="U143" s="36"/>
      <c r="V143" s="36"/>
      <c r="W143" s="36"/>
      <c r="X143" s="36"/>
      <c r="Y143" s="36"/>
      <c r="Z143" s="36"/>
      <c r="AA143" s="36"/>
      <c r="AB143" s="36"/>
      <c r="AC143" s="36"/>
      <c r="AD143" s="36"/>
      <c r="AE143" s="36"/>
      <c r="AR143" s="221" t="s">
        <v>106</v>
      </c>
      <c r="AT143" s="221" t="s">
        <v>192</v>
      </c>
      <c r="AU143" s="221" t="s">
        <v>92</v>
      </c>
      <c r="AY143" s="18" t="s">
        <v>189</v>
      </c>
      <c r="BE143" s="222">
        <f>IF(N143="základní",J143,0)</f>
        <v>0</v>
      </c>
      <c r="BF143" s="222">
        <f>IF(N143="snížená",J143,0)</f>
        <v>0</v>
      </c>
      <c r="BG143" s="222">
        <f>IF(N143="zákl. přenesená",J143,0)</f>
        <v>0</v>
      </c>
      <c r="BH143" s="222">
        <f>IF(N143="sníž. přenesená",J143,0)</f>
        <v>0</v>
      </c>
      <c r="BI143" s="222">
        <f>IF(N143="nulová",J143,0)</f>
        <v>0</v>
      </c>
      <c r="BJ143" s="18" t="s">
        <v>90</v>
      </c>
      <c r="BK143" s="222">
        <f>ROUND(I143*H143,2)</f>
        <v>0</v>
      </c>
      <c r="BL143" s="18" t="s">
        <v>106</v>
      </c>
      <c r="BM143" s="221" t="s">
        <v>2383</v>
      </c>
    </row>
    <row r="144" spans="2:51" s="14" customFormat="1" ht="12">
      <c r="B144" s="234"/>
      <c r="C144" s="235"/>
      <c r="D144" s="225" t="s">
        <v>198</v>
      </c>
      <c r="E144" s="236" t="s">
        <v>1</v>
      </c>
      <c r="F144" s="237" t="s">
        <v>2384</v>
      </c>
      <c r="G144" s="235"/>
      <c r="H144" s="238">
        <v>19.7</v>
      </c>
      <c r="I144" s="239"/>
      <c r="J144" s="235"/>
      <c r="K144" s="235"/>
      <c r="L144" s="240"/>
      <c r="M144" s="241"/>
      <c r="N144" s="242"/>
      <c r="O144" s="242"/>
      <c r="P144" s="242"/>
      <c r="Q144" s="242"/>
      <c r="R144" s="242"/>
      <c r="S144" s="242"/>
      <c r="T144" s="243"/>
      <c r="AT144" s="244" t="s">
        <v>198</v>
      </c>
      <c r="AU144" s="244" t="s">
        <v>92</v>
      </c>
      <c r="AV144" s="14" t="s">
        <v>92</v>
      </c>
      <c r="AW144" s="14" t="s">
        <v>38</v>
      </c>
      <c r="AX144" s="14" t="s">
        <v>83</v>
      </c>
      <c r="AY144" s="244" t="s">
        <v>189</v>
      </c>
    </row>
    <row r="145" spans="2:51" s="15" customFormat="1" ht="12">
      <c r="B145" s="245"/>
      <c r="C145" s="246"/>
      <c r="D145" s="225" t="s">
        <v>198</v>
      </c>
      <c r="E145" s="247" t="s">
        <v>1</v>
      </c>
      <c r="F145" s="248" t="s">
        <v>203</v>
      </c>
      <c r="G145" s="246"/>
      <c r="H145" s="249">
        <v>19.7</v>
      </c>
      <c r="I145" s="250"/>
      <c r="J145" s="246"/>
      <c r="K145" s="246"/>
      <c r="L145" s="251"/>
      <c r="M145" s="252"/>
      <c r="N145" s="253"/>
      <c r="O145" s="253"/>
      <c r="P145" s="253"/>
      <c r="Q145" s="253"/>
      <c r="R145" s="253"/>
      <c r="S145" s="253"/>
      <c r="T145" s="254"/>
      <c r="AT145" s="255" t="s">
        <v>198</v>
      </c>
      <c r="AU145" s="255" t="s">
        <v>92</v>
      </c>
      <c r="AV145" s="15" t="s">
        <v>106</v>
      </c>
      <c r="AW145" s="15" t="s">
        <v>38</v>
      </c>
      <c r="AX145" s="15" t="s">
        <v>90</v>
      </c>
      <c r="AY145" s="255" t="s">
        <v>189</v>
      </c>
    </row>
    <row r="146" spans="1:65" s="2" customFormat="1" ht="16.5" customHeight="1">
      <c r="A146" s="36"/>
      <c r="B146" s="37"/>
      <c r="C146" s="210" t="s">
        <v>106</v>
      </c>
      <c r="D146" s="210" t="s">
        <v>192</v>
      </c>
      <c r="E146" s="211" t="s">
        <v>2385</v>
      </c>
      <c r="F146" s="212" t="s">
        <v>2386</v>
      </c>
      <c r="G146" s="213" t="s">
        <v>195</v>
      </c>
      <c r="H146" s="214">
        <v>69.8</v>
      </c>
      <c r="I146" s="215"/>
      <c r="J146" s="216">
        <f>ROUND(I146*H146,2)</f>
        <v>0</v>
      </c>
      <c r="K146" s="212" t="s">
        <v>196</v>
      </c>
      <c r="L146" s="41"/>
      <c r="M146" s="217" t="s">
        <v>1</v>
      </c>
      <c r="N146" s="218" t="s">
        <v>48</v>
      </c>
      <c r="O146" s="73"/>
      <c r="P146" s="219">
        <f>O146*H146</f>
        <v>0</v>
      </c>
      <c r="Q146" s="219">
        <v>0</v>
      </c>
      <c r="R146" s="219">
        <f>Q146*H146</f>
        <v>0</v>
      </c>
      <c r="S146" s="219">
        <v>0.29</v>
      </c>
      <c r="T146" s="220">
        <f>S146*H146</f>
        <v>20.241999999999997</v>
      </c>
      <c r="U146" s="36"/>
      <c r="V146" s="36"/>
      <c r="W146" s="36"/>
      <c r="X146" s="36"/>
      <c r="Y146" s="36"/>
      <c r="Z146" s="36"/>
      <c r="AA146" s="36"/>
      <c r="AB146" s="36"/>
      <c r="AC146" s="36"/>
      <c r="AD146" s="36"/>
      <c r="AE146" s="36"/>
      <c r="AR146" s="221" t="s">
        <v>106</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106</v>
      </c>
      <c r="BM146" s="221" t="s">
        <v>2387</v>
      </c>
    </row>
    <row r="147" spans="2:51" s="14" customFormat="1" ht="12">
      <c r="B147" s="234"/>
      <c r="C147" s="235"/>
      <c r="D147" s="225" t="s">
        <v>198</v>
      </c>
      <c r="E147" s="236" t="s">
        <v>1</v>
      </c>
      <c r="F147" s="237" t="s">
        <v>2388</v>
      </c>
      <c r="G147" s="235"/>
      <c r="H147" s="238">
        <v>69.8</v>
      </c>
      <c r="I147" s="239"/>
      <c r="J147" s="235"/>
      <c r="K147" s="235"/>
      <c r="L147" s="240"/>
      <c r="M147" s="241"/>
      <c r="N147" s="242"/>
      <c r="O147" s="242"/>
      <c r="P147" s="242"/>
      <c r="Q147" s="242"/>
      <c r="R147" s="242"/>
      <c r="S147" s="242"/>
      <c r="T147" s="243"/>
      <c r="AT147" s="244" t="s">
        <v>198</v>
      </c>
      <c r="AU147" s="244" t="s">
        <v>92</v>
      </c>
      <c r="AV147" s="14" t="s">
        <v>92</v>
      </c>
      <c r="AW147" s="14" t="s">
        <v>38</v>
      </c>
      <c r="AX147" s="14" t="s">
        <v>83</v>
      </c>
      <c r="AY147" s="244" t="s">
        <v>189</v>
      </c>
    </row>
    <row r="148" spans="2:51" s="15" customFormat="1" ht="12">
      <c r="B148" s="245"/>
      <c r="C148" s="246"/>
      <c r="D148" s="225" t="s">
        <v>198</v>
      </c>
      <c r="E148" s="247" t="s">
        <v>1</v>
      </c>
      <c r="F148" s="248" t="s">
        <v>203</v>
      </c>
      <c r="G148" s="246"/>
      <c r="H148" s="249">
        <v>69.8</v>
      </c>
      <c r="I148" s="250"/>
      <c r="J148" s="246"/>
      <c r="K148" s="246"/>
      <c r="L148" s="251"/>
      <c r="M148" s="252"/>
      <c r="N148" s="253"/>
      <c r="O148" s="253"/>
      <c r="P148" s="253"/>
      <c r="Q148" s="253"/>
      <c r="R148" s="253"/>
      <c r="S148" s="253"/>
      <c r="T148" s="254"/>
      <c r="AT148" s="255" t="s">
        <v>198</v>
      </c>
      <c r="AU148" s="255" t="s">
        <v>92</v>
      </c>
      <c r="AV148" s="15" t="s">
        <v>106</v>
      </c>
      <c r="AW148" s="15" t="s">
        <v>38</v>
      </c>
      <c r="AX148" s="15" t="s">
        <v>90</v>
      </c>
      <c r="AY148" s="255" t="s">
        <v>189</v>
      </c>
    </row>
    <row r="149" spans="1:65" s="2" customFormat="1" ht="16.5" customHeight="1">
      <c r="A149" s="36"/>
      <c r="B149" s="37"/>
      <c r="C149" s="210" t="s">
        <v>216</v>
      </c>
      <c r="D149" s="210" t="s">
        <v>192</v>
      </c>
      <c r="E149" s="211" t="s">
        <v>2389</v>
      </c>
      <c r="F149" s="212" t="s">
        <v>2390</v>
      </c>
      <c r="G149" s="213" t="s">
        <v>195</v>
      </c>
      <c r="H149" s="214">
        <v>291</v>
      </c>
      <c r="I149" s="215"/>
      <c r="J149" s="216">
        <f>ROUND(I149*H149,2)</f>
        <v>0</v>
      </c>
      <c r="K149" s="212" t="s">
        <v>196</v>
      </c>
      <c r="L149" s="41"/>
      <c r="M149" s="217" t="s">
        <v>1</v>
      </c>
      <c r="N149" s="218" t="s">
        <v>48</v>
      </c>
      <c r="O149" s="73"/>
      <c r="P149" s="219">
        <f>O149*H149</f>
        <v>0</v>
      </c>
      <c r="Q149" s="219">
        <v>0</v>
      </c>
      <c r="R149" s="219">
        <f>Q149*H149</f>
        <v>0</v>
      </c>
      <c r="S149" s="219">
        <v>0.44</v>
      </c>
      <c r="T149" s="220">
        <f>S149*H149</f>
        <v>128.04</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2391</v>
      </c>
    </row>
    <row r="150" spans="2:51" s="14" customFormat="1" ht="12">
      <c r="B150" s="234"/>
      <c r="C150" s="235"/>
      <c r="D150" s="225" t="s">
        <v>198</v>
      </c>
      <c r="E150" s="236" t="s">
        <v>1</v>
      </c>
      <c r="F150" s="237" t="s">
        <v>2392</v>
      </c>
      <c r="G150" s="235"/>
      <c r="H150" s="238">
        <v>291</v>
      </c>
      <c r="I150" s="239"/>
      <c r="J150" s="235"/>
      <c r="K150" s="235"/>
      <c r="L150" s="240"/>
      <c r="M150" s="241"/>
      <c r="N150" s="242"/>
      <c r="O150" s="242"/>
      <c r="P150" s="242"/>
      <c r="Q150" s="242"/>
      <c r="R150" s="242"/>
      <c r="S150" s="242"/>
      <c r="T150" s="243"/>
      <c r="AT150" s="244" t="s">
        <v>198</v>
      </c>
      <c r="AU150" s="244" t="s">
        <v>92</v>
      </c>
      <c r="AV150" s="14" t="s">
        <v>92</v>
      </c>
      <c r="AW150" s="14" t="s">
        <v>38</v>
      </c>
      <c r="AX150" s="14" t="s">
        <v>83</v>
      </c>
      <c r="AY150" s="244" t="s">
        <v>189</v>
      </c>
    </row>
    <row r="151" spans="2:51" s="15" customFormat="1" ht="12">
      <c r="B151" s="245"/>
      <c r="C151" s="246"/>
      <c r="D151" s="225" t="s">
        <v>198</v>
      </c>
      <c r="E151" s="247" t="s">
        <v>1</v>
      </c>
      <c r="F151" s="248" t="s">
        <v>203</v>
      </c>
      <c r="G151" s="246"/>
      <c r="H151" s="249">
        <v>291</v>
      </c>
      <c r="I151" s="250"/>
      <c r="J151" s="246"/>
      <c r="K151" s="246"/>
      <c r="L151" s="251"/>
      <c r="M151" s="252"/>
      <c r="N151" s="253"/>
      <c r="O151" s="253"/>
      <c r="P151" s="253"/>
      <c r="Q151" s="253"/>
      <c r="R151" s="253"/>
      <c r="S151" s="253"/>
      <c r="T151" s="254"/>
      <c r="AT151" s="255" t="s">
        <v>198</v>
      </c>
      <c r="AU151" s="255" t="s">
        <v>92</v>
      </c>
      <c r="AV151" s="15" t="s">
        <v>106</v>
      </c>
      <c r="AW151" s="15" t="s">
        <v>38</v>
      </c>
      <c r="AX151" s="15" t="s">
        <v>90</v>
      </c>
      <c r="AY151" s="255" t="s">
        <v>189</v>
      </c>
    </row>
    <row r="152" spans="1:65" s="2" customFormat="1" ht="16.5" customHeight="1">
      <c r="A152" s="36"/>
      <c r="B152" s="37"/>
      <c r="C152" s="210" t="s">
        <v>190</v>
      </c>
      <c r="D152" s="210" t="s">
        <v>192</v>
      </c>
      <c r="E152" s="211" t="s">
        <v>2393</v>
      </c>
      <c r="F152" s="212" t="s">
        <v>2394</v>
      </c>
      <c r="G152" s="213" t="s">
        <v>195</v>
      </c>
      <c r="H152" s="214">
        <v>69.8</v>
      </c>
      <c r="I152" s="215"/>
      <c r="J152" s="216">
        <f>ROUND(I152*H152,2)</f>
        <v>0</v>
      </c>
      <c r="K152" s="212" t="s">
        <v>196</v>
      </c>
      <c r="L152" s="41"/>
      <c r="M152" s="217" t="s">
        <v>1</v>
      </c>
      <c r="N152" s="218" t="s">
        <v>48</v>
      </c>
      <c r="O152" s="73"/>
      <c r="P152" s="219">
        <f>O152*H152</f>
        <v>0</v>
      </c>
      <c r="Q152" s="219">
        <v>0</v>
      </c>
      <c r="R152" s="219">
        <f>Q152*H152</f>
        <v>0</v>
      </c>
      <c r="S152" s="219">
        <v>0.63</v>
      </c>
      <c r="T152" s="220">
        <f>S152*H152</f>
        <v>43.974</v>
      </c>
      <c r="U152" s="36"/>
      <c r="V152" s="36"/>
      <c r="W152" s="36"/>
      <c r="X152" s="36"/>
      <c r="Y152" s="36"/>
      <c r="Z152" s="36"/>
      <c r="AA152" s="36"/>
      <c r="AB152" s="36"/>
      <c r="AC152" s="36"/>
      <c r="AD152" s="36"/>
      <c r="AE152" s="36"/>
      <c r="AR152" s="221" t="s">
        <v>106</v>
      </c>
      <c r="AT152" s="221" t="s">
        <v>192</v>
      </c>
      <c r="AU152" s="221" t="s">
        <v>92</v>
      </c>
      <c r="AY152" s="18" t="s">
        <v>189</v>
      </c>
      <c r="BE152" s="222">
        <f>IF(N152="základní",J152,0)</f>
        <v>0</v>
      </c>
      <c r="BF152" s="222">
        <f>IF(N152="snížená",J152,0)</f>
        <v>0</v>
      </c>
      <c r="BG152" s="222">
        <f>IF(N152="zákl. přenesená",J152,0)</f>
        <v>0</v>
      </c>
      <c r="BH152" s="222">
        <f>IF(N152="sníž. přenesená",J152,0)</f>
        <v>0</v>
      </c>
      <c r="BI152" s="222">
        <f>IF(N152="nulová",J152,0)</f>
        <v>0</v>
      </c>
      <c r="BJ152" s="18" t="s">
        <v>90</v>
      </c>
      <c r="BK152" s="222">
        <f>ROUND(I152*H152,2)</f>
        <v>0</v>
      </c>
      <c r="BL152" s="18" t="s">
        <v>106</v>
      </c>
      <c r="BM152" s="221" t="s">
        <v>2395</v>
      </c>
    </row>
    <row r="153" spans="2:51" s="14" customFormat="1" ht="12">
      <c r="B153" s="234"/>
      <c r="C153" s="235"/>
      <c r="D153" s="225" t="s">
        <v>198</v>
      </c>
      <c r="E153" s="236" t="s">
        <v>1</v>
      </c>
      <c r="F153" s="237" t="s">
        <v>2388</v>
      </c>
      <c r="G153" s="235"/>
      <c r="H153" s="238">
        <v>69.8</v>
      </c>
      <c r="I153" s="239"/>
      <c r="J153" s="235"/>
      <c r="K153" s="235"/>
      <c r="L153" s="240"/>
      <c r="M153" s="241"/>
      <c r="N153" s="242"/>
      <c r="O153" s="242"/>
      <c r="P153" s="242"/>
      <c r="Q153" s="242"/>
      <c r="R153" s="242"/>
      <c r="S153" s="242"/>
      <c r="T153" s="243"/>
      <c r="AT153" s="244" t="s">
        <v>198</v>
      </c>
      <c r="AU153" s="244" t="s">
        <v>92</v>
      </c>
      <c r="AV153" s="14" t="s">
        <v>92</v>
      </c>
      <c r="AW153" s="14" t="s">
        <v>38</v>
      </c>
      <c r="AX153" s="14" t="s">
        <v>83</v>
      </c>
      <c r="AY153" s="244" t="s">
        <v>189</v>
      </c>
    </row>
    <row r="154" spans="2:51" s="15" customFormat="1" ht="12">
      <c r="B154" s="245"/>
      <c r="C154" s="246"/>
      <c r="D154" s="225" t="s">
        <v>198</v>
      </c>
      <c r="E154" s="247" t="s">
        <v>1</v>
      </c>
      <c r="F154" s="248" t="s">
        <v>203</v>
      </c>
      <c r="G154" s="246"/>
      <c r="H154" s="249">
        <v>69.8</v>
      </c>
      <c r="I154" s="250"/>
      <c r="J154" s="246"/>
      <c r="K154" s="246"/>
      <c r="L154" s="251"/>
      <c r="M154" s="252"/>
      <c r="N154" s="253"/>
      <c r="O154" s="253"/>
      <c r="P154" s="253"/>
      <c r="Q154" s="253"/>
      <c r="R154" s="253"/>
      <c r="S154" s="253"/>
      <c r="T154" s="254"/>
      <c r="AT154" s="255" t="s">
        <v>198</v>
      </c>
      <c r="AU154" s="255" t="s">
        <v>92</v>
      </c>
      <c r="AV154" s="15" t="s">
        <v>106</v>
      </c>
      <c r="AW154" s="15" t="s">
        <v>38</v>
      </c>
      <c r="AX154" s="15" t="s">
        <v>90</v>
      </c>
      <c r="AY154" s="255" t="s">
        <v>189</v>
      </c>
    </row>
    <row r="155" spans="1:65" s="2" customFormat="1" ht="16.5" customHeight="1">
      <c r="A155" s="36"/>
      <c r="B155" s="37"/>
      <c r="C155" s="210" t="s">
        <v>228</v>
      </c>
      <c r="D155" s="210" t="s">
        <v>192</v>
      </c>
      <c r="E155" s="211" t="s">
        <v>2396</v>
      </c>
      <c r="F155" s="212" t="s">
        <v>2397</v>
      </c>
      <c r="G155" s="213" t="s">
        <v>195</v>
      </c>
      <c r="H155" s="214">
        <v>69.8</v>
      </c>
      <c r="I155" s="215"/>
      <c r="J155" s="216">
        <f>ROUND(I155*H155,2)</f>
        <v>0</v>
      </c>
      <c r="K155" s="212" t="s">
        <v>196</v>
      </c>
      <c r="L155" s="41"/>
      <c r="M155" s="217" t="s">
        <v>1</v>
      </c>
      <c r="N155" s="218" t="s">
        <v>48</v>
      </c>
      <c r="O155" s="73"/>
      <c r="P155" s="219">
        <f>O155*H155</f>
        <v>0</v>
      </c>
      <c r="Q155" s="219">
        <v>0</v>
      </c>
      <c r="R155" s="219">
        <f>Q155*H155</f>
        <v>0</v>
      </c>
      <c r="S155" s="219">
        <v>0.098</v>
      </c>
      <c r="T155" s="220">
        <f>S155*H155</f>
        <v>6.8404</v>
      </c>
      <c r="U155" s="36"/>
      <c r="V155" s="36"/>
      <c r="W155" s="36"/>
      <c r="X155" s="36"/>
      <c r="Y155" s="36"/>
      <c r="Z155" s="36"/>
      <c r="AA155" s="36"/>
      <c r="AB155" s="36"/>
      <c r="AC155" s="36"/>
      <c r="AD155" s="36"/>
      <c r="AE155" s="36"/>
      <c r="AR155" s="221" t="s">
        <v>106</v>
      </c>
      <c r="AT155" s="221" t="s">
        <v>192</v>
      </c>
      <c r="AU155" s="221" t="s">
        <v>92</v>
      </c>
      <c r="AY155" s="18" t="s">
        <v>189</v>
      </c>
      <c r="BE155" s="222">
        <f>IF(N155="základní",J155,0)</f>
        <v>0</v>
      </c>
      <c r="BF155" s="222">
        <f>IF(N155="snížená",J155,0)</f>
        <v>0</v>
      </c>
      <c r="BG155" s="222">
        <f>IF(N155="zákl. přenesená",J155,0)</f>
        <v>0</v>
      </c>
      <c r="BH155" s="222">
        <f>IF(N155="sníž. přenesená",J155,0)</f>
        <v>0</v>
      </c>
      <c r="BI155" s="222">
        <f>IF(N155="nulová",J155,0)</f>
        <v>0</v>
      </c>
      <c r="BJ155" s="18" t="s">
        <v>90</v>
      </c>
      <c r="BK155" s="222">
        <f>ROUND(I155*H155,2)</f>
        <v>0</v>
      </c>
      <c r="BL155" s="18" t="s">
        <v>106</v>
      </c>
      <c r="BM155" s="221" t="s">
        <v>2398</v>
      </c>
    </row>
    <row r="156" spans="2:51" s="14" customFormat="1" ht="12">
      <c r="B156" s="234"/>
      <c r="C156" s="235"/>
      <c r="D156" s="225" t="s">
        <v>198</v>
      </c>
      <c r="E156" s="236" t="s">
        <v>1</v>
      </c>
      <c r="F156" s="237" t="s">
        <v>2388</v>
      </c>
      <c r="G156" s="235"/>
      <c r="H156" s="238">
        <v>69.8</v>
      </c>
      <c r="I156" s="239"/>
      <c r="J156" s="235"/>
      <c r="K156" s="235"/>
      <c r="L156" s="240"/>
      <c r="M156" s="241"/>
      <c r="N156" s="242"/>
      <c r="O156" s="242"/>
      <c r="P156" s="242"/>
      <c r="Q156" s="242"/>
      <c r="R156" s="242"/>
      <c r="S156" s="242"/>
      <c r="T156" s="243"/>
      <c r="AT156" s="244" t="s">
        <v>198</v>
      </c>
      <c r="AU156" s="244" t="s">
        <v>92</v>
      </c>
      <c r="AV156" s="14" t="s">
        <v>92</v>
      </c>
      <c r="AW156" s="14" t="s">
        <v>38</v>
      </c>
      <c r="AX156" s="14" t="s">
        <v>83</v>
      </c>
      <c r="AY156" s="244" t="s">
        <v>189</v>
      </c>
    </row>
    <row r="157" spans="2:51" s="15" customFormat="1" ht="12">
      <c r="B157" s="245"/>
      <c r="C157" s="246"/>
      <c r="D157" s="225" t="s">
        <v>198</v>
      </c>
      <c r="E157" s="247" t="s">
        <v>1</v>
      </c>
      <c r="F157" s="248" t="s">
        <v>203</v>
      </c>
      <c r="G157" s="246"/>
      <c r="H157" s="249">
        <v>69.8</v>
      </c>
      <c r="I157" s="250"/>
      <c r="J157" s="246"/>
      <c r="K157" s="246"/>
      <c r="L157" s="251"/>
      <c r="M157" s="252"/>
      <c r="N157" s="253"/>
      <c r="O157" s="253"/>
      <c r="P157" s="253"/>
      <c r="Q157" s="253"/>
      <c r="R157" s="253"/>
      <c r="S157" s="253"/>
      <c r="T157" s="254"/>
      <c r="AT157" s="255" t="s">
        <v>198</v>
      </c>
      <c r="AU157" s="255" t="s">
        <v>92</v>
      </c>
      <c r="AV157" s="15" t="s">
        <v>106</v>
      </c>
      <c r="AW157" s="15" t="s">
        <v>38</v>
      </c>
      <c r="AX157" s="15" t="s">
        <v>90</v>
      </c>
      <c r="AY157" s="255" t="s">
        <v>189</v>
      </c>
    </row>
    <row r="158" spans="1:65" s="2" customFormat="1" ht="16.5" customHeight="1">
      <c r="A158" s="36"/>
      <c r="B158" s="37"/>
      <c r="C158" s="210" t="s">
        <v>220</v>
      </c>
      <c r="D158" s="210" t="s">
        <v>192</v>
      </c>
      <c r="E158" s="211" t="s">
        <v>2399</v>
      </c>
      <c r="F158" s="212" t="s">
        <v>2400</v>
      </c>
      <c r="G158" s="213" t="s">
        <v>195</v>
      </c>
      <c r="H158" s="214">
        <v>291</v>
      </c>
      <c r="I158" s="215"/>
      <c r="J158" s="216">
        <f>ROUND(I158*H158,2)</f>
        <v>0</v>
      </c>
      <c r="K158" s="212" t="s">
        <v>196</v>
      </c>
      <c r="L158" s="41"/>
      <c r="M158" s="217" t="s">
        <v>1</v>
      </c>
      <c r="N158" s="218" t="s">
        <v>48</v>
      </c>
      <c r="O158" s="73"/>
      <c r="P158" s="219">
        <f>O158*H158</f>
        <v>0</v>
      </c>
      <c r="Q158" s="219">
        <v>0</v>
      </c>
      <c r="R158" s="219">
        <f>Q158*H158</f>
        <v>0</v>
      </c>
      <c r="S158" s="219">
        <v>0.22</v>
      </c>
      <c r="T158" s="220">
        <f>S158*H158</f>
        <v>64.02</v>
      </c>
      <c r="U158" s="36"/>
      <c r="V158" s="36"/>
      <c r="W158" s="36"/>
      <c r="X158" s="36"/>
      <c r="Y158" s="36"/>
      <c r="Z158" s="36"/>
      <c r="AA158" s="36"/>
      <c r="AB158" s="36"/>
      <c r="AC158" s="36"/>
      <c r="AD158" s="36"/>
      <c r="AE158" s="36"/>
      <c r="AR158" s="221" t="s">
        <v>106</v>
      </c>
      <c r="AT158" s="221" t="s">
        <v>192</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2401</v>
      </c>
    </row>
    <row r="159" spans="2:51" s="14" customFormat="1" ht="12">
      <c r="B159" s="234"/>
      <c r="C159" s="235"/>
      <c r="D159" s="225" t="s">
        <v>198</v>
      </c>
      <c r="E159" s="236" t="s">
        <v>1</v>
      </c>
      <c r="F159" s="237" t="s">
        <v>2392</v>
      </c>
      <c r="G159" s="235"/>
      <c r="H159" s="238">
        <v>291</v>
      </c>
      <c r="I159" s="239"/>
      <c r="J159" s="235"/>
      <c r="K159" s="235"/>
      <c r="L159" s="240"/>
      <c r="M159" s="241"/>
      <c r="N159" s="242"/>
      <c r="O159" s="242"/>
      <c r="P159" s="242"/>
      <c r="Q159" s="242"/>
      <c r="R159" s="242"/>
      <c r="S159" s="242"/>
      <c r="T159" s="243"/>
      <c r="AT159" s="244" t="s">
        <v>198</v>
      </c>
      <c r="AU159" s="244" t="s">
        <v>92</v>
      </c>
      <c r="AV159" s="14" t="s">
        <v>92</v>
      </c>
      <c r="AW159" s="14" t="s">
        <v>38</v>
      </c>
      <c r="AX159" s="14" t="s">
        <v>83</v>
      </c>
      <c r="AY159" s="244" t="s">
        <v>189</v>
      </c>
    </row>
    <row r="160" spans="2:51" s="15" customFormat="1" ht="12">
      <c r="B160" s="245"/>
      <c r="C160" s="246"/>
      <c r="D160" s="225" t="s">
        <v>198</v>
      </c>
      <c r="E160" s="247" t="s">
        <v>1</v>
      </c>
      <c r="F160" s="248" t="s">
        <v>203</v>
      </c>
      <c r="G160" s="246"/>
      <c r="H160" s="249">
        <v>291</v>
      </c>
      <c r="I160" s="250"/>
      <c r="J160" s="246"/>
      <c r="K160" s="246"/>
      <c r="L160" s="251"/>
      <c r="M160" s="252"/>
      <c r="N160" s="253"/>
      <c r="O160" s="253"/>
      <c r="P160" s="253"/>
      <c r="Q160" s="253"/>
      <c r="R160" s="253"/>
      <c r="S160" s="253"/>
      <c r="T160" s="254"/>
      <c r="AT160" s="255" t="s">
        <v>198</v>
      </c>
      <c r="AU160" s="255" t="s">
        <v>92</v>
      </c>
      <c r="AV160" s="15" t="s">
        <v>106</v>
      </c>
      <c r="AW160" s="15" t="s">
        <v>38</v>
      </c>
      <c r="AX160" s="15" t="s">
        <v>90</v>
      </c>
      <c r="AY160" s="255" t="s">
        <v>189</v>
      </c>
    </row>
    <row r="161" spans="1:65" s="2" customFormat="1" ht="16.5" customHeight="1">
      <c r="A161" s="36"/>
      <c r="B161" s="37"/>
      <c r="C161" s="210" t="s">
        <v>238</v>
      </c>
      <c r="D161" s="210" t="s">
        <v>192</v>
      </c>
      <c r="E161" s="211" t="s">
        <v>2402</v>
      </c>
      <c r="F161" s="212" t="s">
        <v>2403</v>
      </c>
      <c r="G161" s="213" t="s">
        <v>195</v>
      </c>
      <c r="H161" s="214">
        <v>19.7</v>
      </c>
      <c r="I161" s="215"/>
      <c r="J161" s="216">
        <f>ROUND(I161*H161,2)</f>
        <v>0</v>
      </c>
      <c r="K161" s="212" t="s">
        <v>196</v>
      </c>
      <c r="L161" s="41"/>
      <c r="M161" s="217" t="s">
        <v>1</v>
      </c>
      <c r="N161" s="218" t="s">
        <v>48</v>
      </c>
      <c r="O161" s="73"/>
      <c r="P161" s="219">
        <f>O161*H161</f>
        <v>0</v>
      </c>
      <c r="Q161" s="219">
        <v>0</v>
      </c>
      <c r="R161" s="219">
        <f>Q161*H161</f>
        <v>0</v>
      </c>
      <c r="S161" s="219">
        <v>0.44</v>
      </c>
      <c r="T161" s="220">
        <f>S161*H161</f>
        <v>8.668</v>
      </c>
      <c r="U161" s="36"/>
      <c r="V161" s="36"/>
      <c r="W161" s="36"/>
      <c r="X161" s="36"/>
      <c r="Y161" s="36"/>
      <c r="Z161" s="36"/>
      <c r="AA161" s="36"/>
      <c r="AB161" s="36"/>
      <c r="AC161" s="36"/>
      <c r="AD161" s="36"/>
      <c r="AE161" s="36"/>
      <c r="AR161" s="221" t="s">
        <v>106</v>
      </c>
      <c r="AT161" s="221" t="s">
        <v>192</v>
      </c>
      <c r="AU161" s="221" t="s">
        <v>92</v>
      </c>
      <c r="AY161" s="18" t="s">
        <v>189</v>
      </c>
      <c r="BE161" s="222">
        <f>IF(N161="základní",J161,0)</f>
        <v>0</v>
      </c>
      <c r="BF161" s="222">
        <f>IF(N161="snížená",J161,0)</f>
        <v>0</v>
      </c>
      <c r="BG161" s="222">
        <f>IF(N161="zákl. přenesená",J161,0)</f>
        <v>0</v>
      </c>
      <c r="BH161" s="222">
        <f>IF(N161="sníž. přenesená",J161,0)</f>
        <v>0</v>
      </c>
      <c r="BI161" s="222">
        <f>IF(N161="nulová",J161,0)</f>
        <v>0</v>
      </c>
      <c r="BJ161" s="18" t="s">
        <v>90</v>
      </c>
      <c r="BK161" s="222">
        <f>ROUND(I161*H161,2)</f>
        <v>0</v>
      </c>
      <c r="BL161" s="18" t="s">
        <v>106</v>
      </c>
      <c r="BM161" s="221" t="s">
        <v>2404</v>
      </c>
    </row>
    <row r="162" spans="2:51" s="14" customFormat="1" ht="12">
      <c r="B162" s="234"/>
      <c r="C162" s="235"/>
      <c r="D162" s="225" t="s">
        <v>198</v>
      </c>
      <c r="E162" s="236" t="s">
        <v>1</v>
      </c>
      <c r="F162" s="237" t="s">
        <v>2384</v>
      </c>
      <c r="G162" s="235"/>
      <c r="H162" s="238">
        <v>19.7</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19.7</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243</v>
      </c>
      <c r="D164" s="210" t="s">
        <v>192</v>
      </c>
      <c r="E164" s="211" t="s">
        <v>2405</v>
      </c>
      <c r="F164" s="212" t="s">
        <v>2406</v>
      </c>
      <c r="G164" s="213" t="s">
        <v>195</v>
      </c>
      <c r="H164" s="214">
        <v>19.7</v>
      </c>
      <c r="I164" s="215"/>
      <c r="J164" s="216">
        <f>ROUND(I164*H164,2)</f>
        <v>0</v>
      </c>
      <c r="K164" s="212" t="s">
        <v>196</v>
      </c>
      <c r="L164" s="41"/>
      <c r="M164" s="217" t="s">
        <v>1</v>
      </c>
      <c r="N164" s="218" t="s">
        <v>48</v>
      </c>
      <c r="O164" s="73"/>
      <c r="P164" s="219">
        <f>O164*H164</f>
        <v>0</v>
      </c>
      <c r="Q164" s="219">
        <v>0</v>
      </c>
      <c r="R164" s="219">
        <f>Q164*H164</f>
        <v>0</v>
      </c>
      <c r="S164" s="219">
        <v>0.098</v>
      </c>
      <c r="T164" s="220">
        <f>S164*H164</f>
        <v>1.9306</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2407</v>
      </c>
    </row>
    <row r="165" spans="2:51" s="14" customFormat="1" ht="12">
      <c r="B165" s="234"/>
      <c r="C165" s="235"/>
      <c r="D165" s="225" t="s">
        <v>198</v>
      </c>
      <c r="E165" s="236" t="s">
        <v>1</v>
      </c>
      <c r="F165" s="237" t="s">
        <v>2384</v>
      </c>
      <c r="G165" s="235"/>
      <c r="H165" s="238">
        <v>19.7</v>
      </c>
      <c r="I165" s="239"/>
      <c r="J165" s="235"/>
      <c r="K165" s="235"/>
      <c r="L165" s="240"/>
      <c r="M165" s="241"/>
      <c r="N165" s="242"/>
      <c r="O165" s="242"/>
      <c r="P165" s="242"/>
      <c r="Q165" s="242"/>
      <c r="R165" s="242"/>
      <c r="S165" s="242"/>
      <c r="T165" s="243"/>
      <c r="AT165" s="244" t="s">
        <v>198</v>
      </c>
      <c r="AU165" s="244" t="s">
        <v>92</v>
      </c>
      <c r="AV165" s="14" t="s">
        <v>92</v>
      </c>
      <c r="AW165" s="14" t="s">
        <v>38</v>
      </c>
      <c r="AX165" s="14" t="s">
        <v>83</v>
      </c>
      <c r="AY165" s="244" t="s">
        <v>189</v>
      </c>
    </row>
    <row r="166" spans="2:51" s="15" customFormat="1" ht="12">
      <c r="B166" s="245"/>
      <c r="C166" s="246"/>
      <c r="D166" s="225" t="s">
        <v>198</v>
      </c>
      <c r="E166" s="247" t="s">
        <v>1</v>
      </c>
      <c r="F166" s="248" t="s">
        <v>203</v>
      </c>
      <c r="G166" s="246"/>
      <c r="H166" s="249">
        <v>19.7</v>
      </c>
      <c r="I166" s="250"/>
      <c r="J166" s="246"/>
      <c r="K166" s="246"/>
      <c r="L166" s="251"/>
      <c r="M166" s="252"/>
      <c r="N166" s="253"/>
      <c r="O166" s="253"/>
      <c r="P166" s="253"/>
      <c r="Q166" s="253"/>
      <c r="R166" s="253"/>
      <c r="S166" s="253"/>
      <c r="T166" s="254"/>
      <c r="AT166" s="255" t="s">
        <v>198</v>
      </c>
      <c r="AU166" s="255" t="s">
        <v>92</v>
      </c>
      <c r="AV166" s="15" t="s">
        <v>106</v>
      </c>
      <c r="AW166" s="15" t="s">
        <v>38</v>
      </c>
      <c r="AX166" s="15" t="s">
        <v>90</v>
      </c>
      <c r="AY166" s="255" t="s">
        <v>189</v>
      </c>
    </row>
    <row r="167" spans="1:65" s="2" customFormat="1" ht="16.5" customHeight="1">
      <c r="A167" s="36"/>
      <c r="B167" s="37"/>
      <c r="C167" s="210" t="s">
        <v>247</v>
      </c>
      <c r="D167" s="210" t="s">
        <v>192</v>
      </c>
      <c r="E167" s="211" t="s">
        <v>2408</v>
      </c>
      <c r="F167" s="212" t="s">
        <v>2409</v>
      </c>
      <c r="G167" s="213" t="s">
        <v>2410</v>
      </c>
      <c r="H167" s="214">
        <v>1</v>
      </c>
      <c r="I167" s="215"/>
      <c r="J167" s="216">
        <f>ROUND(I167*H167,2)</f>
        <v>0</v>
      </c>
      <c r="K167" s="212" t="s">
        <v>281</v>
      </c>
      <c r="L167" s="41"/>
      <c r="M167" s="217" t="s">
        <v>1</v>
      </c>
      <c r="N167" s="218" t="s">
        <v>48</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106</v>
      </c>
      <c r="AT167" s="221" t="s">
        <v>192</v>
      </c>
      <c r="AU167" s="221" t="s">
        <v>92</v>
      </c>
      <c r="AY167" s="18" t="s">
        <v>189</v>
      </c>
      <c r="BE167" s="222">
        <f>IF(N167="základní",J167,0)</f>
        <v>0</v>
      </c>
      <c r="BF167" s="222">
        <f>IF(N167="snížená",J167,0)</f>
        <v>0</v>
      </c>
      <c r="BG167" s="222">
        <f>IF(N167="zákl. přenesená",J167,0)</f>
        <v>0</v>
      </c>
      <c r="BH167" s="222">
        <f>IF(N167="sníž. přenesená",J167,0)</f>
        <v>0</v>
      </c>
      <c r="BI167" s="222">
        <f>IF(N167="nulová",J167,0)</f>
        <v>0</v>
      </c>
      <c r="BJ167" s="18" t="s">
        <v>90</v>
      </c>
      <c r="BK167" s="222">
        <f>ROUND(I167*H167,2)</f>
        <v>0</v>
      </c>
      <c r="BL167" s="18" t="s">
        <v>106</v>
      </c>
      <c r="BM167" s="221" t="s">
        <v>2411</v>
      </c>
    </row>
    <row r="168" spans="2:51" s="14" customFormat="1" ht="12">
      <c r="B168" s="234"/>
      <c r="C168" s="235"/>
      <c r="D168" s="225" t="s">
        <v>198</v>
      </c>
      <c r="E168" s="236" t="s">
        <v>1</v>
      </c>
      <c r="F168" s="237" t="s">
        <v>2377</v>
      </c>
      <c r="G168" s="235"/>
      <c r="H168" s="238">
        <v>1</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5" customFormat="1" ht="12">
      <c r="B169" s="245"/>
      <c r="C169" s="246"/>
      <c r="D169" s="225" t="s">
        <v>198</v>
      </c>
      <c r="E169" s="247" t="s">
        <v>1</v>
      </c>
      <c r="F169" s="248" t="s">
        <v>203</v>
      </c>
      <c r="G169" s="246"/>
      <c r="H169" s="249">
        <v>1</v>
      </c>
      <c r="I169" s="250"/>
      <c r="J169" s="246"/>
      <c r="K169" s="246"/>
      <c r="L169" s="251"/>
      <c r="M169" s="252"/>
      <c r="N169" s="253"/>
      <c r="O169" s="253"/>
      <c r="P169" s="253"/>
      <c r="Q169" s="253"/>
      <c r="R169" s="253"/>
      <c r="S169" s="253"/>
      <c r="T169" s="254"/>
      <c r="AT169" s="255" t="s">
        <v>198</v>
      </c>
      <c r="AU169" s="255" t="s">
        <v>92</v>
      </c>
      <c r="AV169" s="15" t="s">
        <v>106</v>
      </c>
      <c r="AW169" s="15" t="s">
        <v>38</v>
      </c>
      <c r="AX169" s="15" t="s">
        <v>90</v>
      </c>
      <c r="AY169" s="255" t="s">
        <v>189</v>
      </c>
    </row>
    <row r="170" spans="1:65" s="2" customFormat="1" ht="16.5" customHeight="1">
      <c r="A170" s="36"/>
      <c r="B170" s="37"/>
      <c r="C170" s="210" t="s">
        <v>252</v>
      </c>
      <c r="D170" s="210" t="s">
        <v>192</v>
      </c>
      <c r="E170" s="211" t="s">
        <v>2412</v>
      </c>
      <c r="F170" s="212" t="s">
        <v>2413</v>
      </c>
      <c r="G170" s="213" t="s">
        <v>606</v>
      </c>
      <c r="H170" s="214">
        <v>3</v>
      </c>
      <c r="I170" s="215"/>
      <c r="J170" s="216">
        <f>ROUND(I170*H170,2)</f>
        <v>0</v>
      </c>
      <c r="K170" s="212" t="s">
        <v>196</v>
      </c>
      <c r="L170" s="41"/>
      <c r="M170" s="217" t="s">
        <v>1</v>
      </c>
      <c r="N170" s="218" t="s">
        <v>48</v>
      </c>
      <c r="O170" s="73"/>
      <c r="P170" s="219">
        <f>O170*H170</f>
        <v>0</v>
      </c>
      <c r="Q170" s="219">
        <v>0</v>
      </c>
      <c r="R170" s="219">
        <f>Q170*H170</f>
        <v>0</v>
      </c>
      <c r="S170" s="219">
        <v>0</v>
      </c>
      <c r="T170" s="220">
        <f>S170*H170</f>
        <v>0</v>
      </c>
      <c r="U170" s="36"/>
      <c r="V170" s="36"/>
      <c r="W170" s="36"/>
      <c r="X170" s="36"/>
      <c r="Y170" s="36"/>
      <c r="Z170" s="36"/>
      <c r="AA170" s="36"/>
      <c r="AB170" s="36"/>
      <c r="AC170" s="36"/>
      <c r="AD170" s="36"/>
      <c r="AE170" s="36"/>
      <c r="AR170" s="221" t="s">
        <v>106</v>
      </c>
      <c r="AT170" s="221" t="s">
        <v>192</v>
      </c>
      <c r="AU170" s="221" t="s">
        <v>92</v>
      </c>
      <c r="AY170" s="18" t="s">
        <v>189</v>
      </c>
      <c r="BE170" s="222">
        <f>IF(N170="základní",J170,0)</f>
        <v>0</v>
      </c>
      <c r="BF170" s="222">
        <f>IF(N170="snížená",J170,0)</f>
        <v>0</v>
      </c>
      <c r="BG170" s="222">
        <f>IF(N170="zákl. přenesená",J170,0)</f>
        <v>0</v>
      </c>
      <c r="BH170" s="222">
        <f>IF(N170="sníž. přenesená",J170,0)</f>
        <v>0</v>
      </c>
      <c r="BI170" s="222">
        <f>IF(N170="nulová",J170,0)</f>
        <v>0</v>
      </c>
      <c r="BJ170" s="18" t="s">
        <v>90</v>
      </c>
      <c r="BK170" s="222">
        <f>ROUND(I170*H170,2)</f>
        <v>0</v>
      </c>
      <c r="BL170" s="18" t="s">
        <v>106</v>
      </c>
      <c r="BM170" s="221" t="s">
        <v>2414</v>
      </c>
    </row>
    <row r="171" spans="2:51" s="14" customFormat="1" ht="12">
      <c r="B171" s="234"/>
      <c r="C171" s="235"/>
      <c r="D171" s="225" t="s">
        <v>198</v>
      </c>
      <c r="E171" s="236" t="s">
        <v>1</v>
      </c>
      <c r="F171" s="237" t="s">
        <v>2415</v>
      </c>
      <c r="G171" s="235"/>
      <c r="H171" s="238">
        <v>3</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3</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256</v>
      </c>
      <c r="D173" s="210" t="s">
        <v>192</v>
      </c>
      <c r="E173" s="211" t="s">
        <v>831</v>
      </c>
      <c r="F173" s="212" t="s">
        <v>832</v>
      </c>
      <c r="G173" s="213" t="s">
        <v>606</v>
      </c>
      <c r="H173" s="214">
        <v>1.8</v>
      </c>
      <c r="I173" s="215"/>
      <c r="J173" s="216">
        <f>ROUND(I173*H173,2)</f>
        <v>0</v>
      </c>
      <c r="K173" s="212" t="s">
        <v>196</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2416</v>
      </c>
    </row>
    <row r="174" spans="1:47" s="2" customFormat="1" ht="19.5">
      <c r="A174" s="36"/>
      <c r="B174" s="37"/>
      <c r="C174" s="38"/>
      <c r="D174" s="225" t="s">
        <v>305</v>
      </c>
      <c r="E174" s="38"/>
      <c r="F174" s="266" t="s">
        <v>834</v>
      </c>
      <c r="G174" s="38"/>
      <c r="H174" s="38"/>
      <c r="I174" s="125"/>
      <c r="J174" s="38"/>
      <c r="K174" s="38"/>
      <c r="L174" s="41"/>
      <c r="M174" s="267"/>
      <c r="N174" s="268"/>
      <c r="O174" s="73"/>
      <c r="P174" s="73"/>
      <c r="Q174" s="73"/>
      <c r="R174" s="73"/>
      <c r="S174" s="73"/>
      <c r="T174" s="74"/>
      <c r="U174" s="36"/>
      <c r="V174" s="36"/>
      <c r="W174" s="36"/>
      <c r="X174" s="36"/>
      <c r="Y174" s="36"/>
      <c r="Z174" s="36"/>
      <c r="AA174" s="36"/>
      <c r="AB174" s="36"/>
      <c r="AC174" s="36"/>
      <c r="AD174" s="36"/>
      <c r="AE174" s="36"/>
      <c r="AT174" s="18" t="s">
        <v>305</v>
      </c>
      <c r="AU174" s="18" t="s">
        <v>92</v>
      </c>
    </row>
    <row r="175" spans="2:51" s="14" customFormat="1" ht="12">
      <c r="B175" s="234"/>
      <c r="C175" s="235"/>
      <c r="D175" s="225" t="s">
        <v>198</v>
      </c>
      <c r="E175" s="235"/>
      <c r="F175" s="237" t="s">
        <v>2417</v>
      </c>
      <c r="G175" s="235"/>
      <c r="H175" s="238">
        <v>1.8</v>
      </c>
      <c r="I175" s="239"/>
      <c r="J175" s="235"/>
      <c r="K175" s="235"/>
      <c r="L175" s="240"/>
      <c r="M175" s="241"/>
      <c r="N175" s="242"/>
      <c r="O175" s="242"/>
      <c r="P175" s="242"/>
      <c r="Q175" s="242"/>
      <c r="R175" s="242"/>
      <c r="S175" s="242"/>
      <c r="T175" s="243"/>
      <c r="AT175" s="244" t="s">
        <v>198</v>
      </c>
      <c r="AU175" s="244" t="s">
        <v>92</v>
      </c>
      <c r="AV175" s="14" t="s">
        <v>92</v>
      </c>
      <c r="AW175" s="14" t="s">
        <v>4</v>
      </c>
      <c r="AX175" s="14" t="s">
        <v>90</v>
      </c>
      <c r="AY175" s="244" t="s">
        <v>189</v>
      </c>
    </row>
    <row r="176" spans="1:65" s="2" customFormat="1" ht="16.5" customHeight="1">
      <c r="A176" s="36"/>
      <c r="B176" s="37"/>
      <c r="C176" s="210" t="s">
        <v>260</v>
      </c>
      <c r="D176" s="210" t="s">
        <v>192</v>
      </c>
      <c r="E176" s="211" t="s">
        <v>843</v>
      </c>
      <c r="F176" s="212" t="s">
        <v>844</v>
      </c>
      <c r="G176" s="213" t="s">
        <v>606</v>
      </c>
      <c r="H176" s="214">
        <v>2.1</v>
      </c>
      <c r="I176" s="215"/>
      <c r="J176" s="216">
        <f>ROUND(I176*H176,2)</f>
        <v>0</v>
      </c>
      <c r="K176" s="212" t="s">
        <v>196</v>
      </c>
      <c r="L176" s="41"/>
      <c r="M176" s="217" t="s">
        <v>1</v>
      </c>
      <c r="N176" s="218" t="s">
        <v>48</v>
      </c>
      <c r="O176" s="73"/>
      <c r="P176" s="219">
        <f>O176*H176</f>
        <v>0</v>
      </c>
      <c r="Q176" s="219">
        <v>0</v>
      </c>
      <c r="R176" s="219">
        <f>Q176*H176</f>
        <v>0</v>
      </c>
      <c r="S176" s="219">
        <v>0</v>
      </c>
      <c r="T176" s="220">
        <f>S176*H176</f>
        <v>0</v>
      </c>
      <c r="U176" s="36"/>
      <c r="V176" s="36"/>
      <c r="W176" s="36"/>
      <c r="X176" s="36"/>
      <c r="Y176" s="36"/>
      <c r="Z176" s="36"/>
      <c r="AA176" s="36"/>
      <c r="AB176" s="36"/>
      <c r="AC176" s="36"/>
      <c r="AD176" s="36"/>
      <c r="AE176" s="36"/>
      <c r="AR176" s="221" t="s">
        <v>106</v>
      </c>
      <c r="AT176" s="221" t="s">
        <v>192</v>
      </c>
      <c r="AU176" s="221" t="s">
        <v>92</v>
      </c>
      <c r="AY176" s="18" t="s">
        <v>189</v>
      </c>
      <c r="BE176" s="222">
        <f>IF(N176="základní",J176,0)</f>
        <v>0</v>
      </c>
      <c r="BF176" s="222">
        <f>IF(N176="snížená",J176,0)</f>
        <v>0</v>
      </c>
      <c r="BG176" s="222">
        <f>IF(N176="zákl. přenesená",J176,0)</f>
        <v>0</v>
      </c>
      <c r="BH176" s="222">
        <f>IF(N176="sníž. přenesená",J176,0)</f>
        <v>0</v>
      </c>
      <c r="BI176" s="222">
        <f>IF(N176="nulová",J176,0)</f>
        <v>0</v>
      </c>
      <c r="BJ176" s="18" t="s">
        <v>90</v>
      </c>
      <c r="BK176" s="222">
        <f>ROUND(I176*H176,2)</f>
        <v>0</v>
      </c>
      <c r="BL176" s="18" t="s">
        <v>106</v>
      </c>
      <c r="BM176" s="221" t="s">
        <v>2418</v>
      </c>
    </row>
    <row r="177" spans="2:51" s="14" customFormat="1" ht="12">
      <c r="B177" s="234"/>
      <c r="C177" s="235"/>
      <c r="D177" s="225" t="s">
        <v>198</v>
      </c>
      <c r="E177" s="236" t="s">
        <v>1</v>
      </c>
      <c r="F177" s="237" t="s">
        <v>2419</v>
      </c>
      <c r="G177" s="235"/>
      <c r="H177" s="238">
        <v>2.1</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5" customFormat="1" ht="12">
      <c r="B178" s="245"/>
      <c r="C178" s="246"/>
      <c r="D178" s="225" t="s">
        <v>198</v>
      </c>
      <c r="E178" s="247" t="s">
        <v>1</v>
      </c>
      <c r="F178" s="248" t="s">
        <v>203</v>
      </c>
      <c r="G178" s="246"/>
      <c r="H178" s="249">
        <v>2.1</v>
      </c>
      <c r="I178" s="250"/>
      <c r="J178" s="246"/>
      <c r="K178" s="246"/>
      <c r="L178" s="251"/>
      <c r="M178" s="252"/>
      <c r="N178" s="253"/>
      <c r="O178" s="253"/>
      <c r="P178" s="253"/>
      <c r="Q178" s="253"/>
      <c r="R178" s="253"/>
      <c r="S178" s="253"/>
      <c r="T178" s="254"/>
      <c r="AT178" s="255" t="s">
        <v>198</v>
      </c>
      <c r="AU178" s="255" t="s">
        <v>92</v>
      </c>
      <c r="AV178" s="15" t="s">
        <v>106</v>
      </c>
      <c r="AW178" s="15" t="s">
        <v>38</v>
      </c>
      <c r="AX178" s="15" t="s">
        <v>90</v>
      </c>
      <c r="AY178" s="255" t="s">
        <v>189</v>
      </c>
    </row>
    <row r="179" spans="1:65" s="2" customFormat="1" ht="16.5" customHeight="1">
      <c r="A179" s="36"/>
      <c r="B179" s="37"/>
      <c r="C179" s="210" t="s">
        <v>8</v>
      </c>
      <c r="D179" s="210" t="s">
        <v>192</v>
      </c>
      <c r="E179" s="211" t="s">
        <v>848</v>
      </c>
      <c r="F179" s="212" t="s">
        <v>849</v>
      </c>
      <c r="G179" s="213" t="s">
        <v>606</v>
      </c>
      <c r="H179" s="214">
        <v>2.1</v>
      </c>
      <c r="I179" s="215"/>
      <c r="J179" s="216">
        <f>ROUND(I179*H179,2)</f>
        <v>0</v>
      </c>
      <c r="K179" s="212" t="s">
        <v>196</v>
      </c>
      <c r="L179" s="41"/>
      <c r="M179" s="217" t="s">
        <v>1</v>
      </c>
      <c r="N179" s="218" t="s">
        <v>48</v>
      </c>
      <c r="O179" s="73"/>
      <c r="P179" s="219">
        <f>O179*H179</f>
        <v>0</v>
      </c>
      <c r="Q179" s="219">
        <v>0</v>
      </c>
      <c r="R179" s="219">
        <f>Q179*H179</f>
        <v>0</v>
      </c>
      <c r="S179" s="219">
        <v>0</v>
      </c>
      <c r="T179" s="220">
        <f>S179*H179</f>
        <v>0</v>
      </c>
      <c r="U179" s="36"/>
      <c r="V179" s="36"/>
      <c r="W179" s="36"/>
      <c r="X179" s="36"/>
      <c r="Y179" s="36"/>
      <c r="Z179" s="36"/>
      <c r="AA179" s="36"/>
      <c r="AB179" s="36"/>
      <c r="AC179" s="36"/>
      <c r="AD179" s="36"/>
      <c r="AE179" s="36"/>
      <c r="AR179" s="221" t="s">
        <v>106</v>
      </c>
      <c r="AT179" s="221" t="s">
        <v>192</v>
      </c>
      <c r="AU179" s="221" t="s">
        <v>92</v>
      </c>
      <c r="AY179" s="18" t="s">
        <v>189</v>
      </c>
      <c r="BE179" s="222">
        <f>IF(N179="základní",J179,0)</f>
        <v>0</v>
      </c>
      <c r="BF179" s="222">
        <f>IF(N179="snížená",J179,0)</f>
        <v>0</v>
      </c>
      <c r="BG179" s="222">
        <f>IF(N179="zákl. přenesená",J179,0)</f>
        <v>0</v>
      </c>
      <c r="BH179" s="222">
        <f>IF(N179="sníž. přenesená",J179,0)</f>
        <v>0</v>
      </c>
      <c r="BI179" s="222">
        <f>IF(N179="nulová",J179,0)</f>
        <v>0</v>
      </c>
      <c r="BJ179" s="18" t="s">
        <v>90</v>
      </c>
      <c r="BK179" s="222">
        <f>ROUND(I179*H179,2)</f>
        <v>0</v>
      </c>
      <c r="BL179" s="18" t="s">
        <v>106</v>
      </c>
      <c r="BM179" s="221" t="s">
        <v>2420</v>
      </c>
    </row>
    <row r="180" spans="1:65" s="2" customFormat="1" ht="16.5" customHeight="1">
      <c r="A180" s="36"/>
      <c r="B180" s="37"/>
      <c r="C180" s="210" t="s">
        <v>269</v>
      </c>
      <c r="D180" s="210" t="s">
        <v>192</v>
      </c>
      <c r="E180" s="211" t="s">
        <v>851</v>
      </c>
      <c r="F180" s="212" t="s">
        <v>852</v>
      </c>
      <c r="G180" s="213" t="s">
        <v>368</v>
      </c>
      <c r="H180" s="214">
        <v>3.78</v>
      </c>
      <c r="I180" s="215"/>
      <c r="J180" s="216">
        <f>ROUND(I180*H180,2)</f>
        <v>0</v>
      </c>
      <c r="K180" s="212" t="s">
        <v>281</v>
      </c>
      <c r="L180" s="41"/>
      <c r="M180" s="217" t="s">
        <v>1</v>
      </c>
      <c r="N180" s="218" t="s">
        <v>48</v>
      </c>
      <c r="O180" s="73"/>
      <c r="P180" s="219">
        <f>O180*H180</f>
        <v>0</v>
      </c>
      <c r="Q180" s="219">
        <v>0</v>
      </c>
      <c r="R180" s="219">
        <f>Q180*H180</f>
        <v>0</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2421</v>
      </c>
    </row>
    <row r="181" spans="2:51" s="14" customFormat="1" ht="12">
      <c r="B181" s="234"/>
      <c r="C181" s="235"/>
      <c r="D181" s="225" t="s">
        <v>198</v>
      </c>
      <c r="E181" s="235"/>
      <c r="F181" s="237" t="s">
        <v>2422</v>
      </c>
      <c r="G181" s="235"/>
      <c r="H181" s="238">
        <v>3.78</v>
      </c>
      <c r="I181" s="239"/>
      <c r="J181" s="235"/>
      <c r="K181" s="235"/>
      <c r="L181" s="240"/>
      <c r="M181" s="241"/>
      <c r="N181" s="242"/>
      <c r="O181" s="242"/>
      <c r="P181" s="242"/>
      <c r="Q181" s="242"/>
      <c r="R181" s="242"/>
      <c r="S181" s="242"/>
      <c r="T181" s="243"/>
      <c r="AT181" s="244" t="s">
        <v>198</v>
      </c>
      <c r="AU181" s="244" t="s">
        <v>92</v>
      </c>
      <c r="AV181" s="14" t="s">
        <v>92</v>
      </c>
      <c r="AW181" s="14" t="s">
        <v>4</v>
      </c>
      <c r="AX181" s="14" t="s">
        <v>90</v>
      </c>
      <c r="AY181" s="244" t="s">
        <v>189</v>
      </c>
    </row>
    <row r="182" spans="1:65" s="2" customFormat="1" ht="16.5" customHeight="1">
      <c r="A182" s="36"/>
      <c r="B182" s="37"/>
      <c r="C182" s="210" t="s">
        <v>273</v>
      </c>
      <c r="D182" s="210" t="s">
        <v>192</v>
      </c>
      <c r="E182" s="211" t="s">
        <v>855</v>
      </c>
      <c r="F182" s="212" t="s">
        <v>856</v>
      </c>
      <c r="G182" s="213" t="s">
        <v>606</v>
      </c>
      <c r="H182" s="214">
        <v>0.9</v>
      </c>
      <c r="I182" s="215"/>
      <c r="J182" s="216">
        <f>ROUND(I182*H182,2)</f>
        <v>0</v>
      </c>
      <c r="K182" s="212" t="s">
        <v>196</v>
      </c>
      <c r="L182" s="41"/>
      <c r="M182" s="217" t="s">
        <v>1</v>
      </c>
      <c r="N182" s="218" t="s">
        <v>48</v>
      </c>
      <c r="O182" s="73"/>
      <c r="P182" s="219">
        <f>O182*H182</f>
        <v>0</v>
      </c>
      <c r="Q182" s="219">
        <v>0</v>
      </c>
      <c r="R182" s="219">
        <f>Q182*H182</f>
        <v>0</v>
      </c>
      <c r="S182" s="219">
        <v>0</v>
      </c>
      <c r="T182" s="220">
        <f>S182*H182</f>
        <v>0</v>
      </c>
      <c r="U182" s="36"/>
      <c r="V182" s="36"/>
      <c r="W182" s="36"/>
      <c r="X182" s="36"/>
      <c r="Y182" s="36"/>
      <c r="Z182" s="36"/>
      <c r="AA182" s="36"/>
      <c r="AB182" s="36"/>
      <c r="AC182" s="36"/>
      <c r="AD182" s="36"/>
      <c r="AE182" s="36"/>
      <c r="AR182" s="221" t="s">
        <v>106</v>
      </c>
      <c r="AT182" s="221" t="s">
        <v>192</v>
      </c>
      <c r="AU182" s="221" t="s">
        <v>92</v>
      </c>
      <c r="AY182" s="18" t="s">
        <v>189</v>
      </c>
      <c r="BE182" s="222">
        <f>IF(N182="základní",J182,0)</f>
        <v>0</v>
      </c>
      <c r="BF182" s="222">
        <f>IF(N182="snížená",J182,0)</f>
        <v>0</v>
      </c>
      <c r="BG182" s="222">
        <f>IF(N182="zákl. přenesená",J182,0)</f>
        <v>0</v>
      </c>
      <c r="BH182" s="222">
        <f>IF(N182="sníž. přenesená",J182,0)</f>
        <v>0</v>
      </c>
      <c r="BI182" s="222">
        <f>IF(N182="nulová",J182,0)</f>
        <v>0</v>
      </c>
      <c r="BJ182" s="18" t="s">
        <v>90</v>
      </c>
      <c r="BK182" s="222">
        <f>ROUND(I182*H182,2)</f>
        <v>0</v>
      </c>
      <c r="BL182" s="18" t="s">
        <v>106</v>
      </c>
      <c r="BM182" s="221" t="s">
        <v>2423</v>
      </c>
    </row>
    <row r="183" spans="2:51" s="14" customFormat="1" ht="12">
      <c r="B183" s="234"/>
      <c r="C183" s="235"/>
      <c r="D183" s="225" t="s">
        <v>198</v>
      </c>
      <c r="E183" s="236" t="s">
        <v>1</v>
      </c>
      <c r="F183" s="237" t="s">
        <v>2424</v>
      </c>
      <c r="G183" s="235"/>
      <c r="H183" s="238">
        <v>0.9</v>
      </c>
      <c r="I183" s="239"/>
      <c r="J183" s="235"/>
      <c r="K183" s="235"/>
      <c r="L183" s="240"/>
      <c r="M183" s="241"/>
      <c r="N183" s="242"/>
      <c r="O183" s="242"/>
      <c r="P183" s="242"/>
      <c r="Q183" s="242"/>
      <c r="R183" s="242"/>
      <c r="S183" s="242"/>
      <c r="T183" s="243"/>
      <c r="AT183" s="244" t="s">
        <v>198</v>
      </c>
      <c r="AU183" s="244" t="s">
        <v>92</v>
      </c>
      <c r="AV183" s="14" t="s">
        <v>92</v>
      </c>
      <c r="AW183" s="14" t="s">
        <v>38</v>
      </c>
      <c r="AX183" s="14" t="s">
        <v>83</v>
      </c>
      <c r="AY183" s="244" t="s">
        <v>189</v>
      </c>
    </row>
    <row r="184" spans="2:51" s="15" customFormat="1" ht="12">
      <c r="B184" s="245"/>
      <c r="C184" s="246"/>
      <c r="D184" s="225" t="s">
        <v>198</v>
      </c>
      <c r="E184" s="247" t="s">
        <v>1</v>
      </c>
      <c r="F184" s="248" t="s">
        <v>203</v>
      </c>
      <c r="G184" s="246"/>
      <c r="H184" s="249">
        <v>0.9</v>
      </c>
      <c r="I184" s="250"/>
      <c r="J184" s="246"/>
      <c r="K184" s="246"/>
      <c r="L184" s="251"/>
      <c r="M184" s="252"/>
      <c r="N184" s="253"/>
      <c r="O184" s="253"/>
      <c r="P184" s="253"/>
      <c r="Q184" s="253"/>
      <c r="R184" s="253"/>
      <c r="S184" s="253"/>
      <c r="T184" s="254"/>
      <c r="AT184" s="255" t="s">
        <v>198</v>
      </c>
      <c r="AU184" s="255" t="s">
        <v>92</v>
      </c>
      <c r="AV184" s="15" t="s">
        <v>106</v>
      </c>
      <c r="AW184" s="15" t="s">
        <v>38</v>
      </c>
      <c r="AX184" s="15" t="s">
        <v>90</v>
      </c>
      <c r="AY184" s="255" t="s">
        <v>189</v>
      </c>
    </row>
    <row r="185" spans="1:65" s="2" customFormat="1" ht="16.5" customHeight="1">
      <c r="A185" s="36"/>
      <c r="B185" s="37"/>
      <c r="C185" s="210" t="s">
        <v>278</v>
      </c>
      <c r="D185" s="210" t="s">
        <v>192</v>
      </c>
      <c r="E185" s="211" t="s">
        <v>865</v>
      </c>
      <c r="F185" s="212" t="s">
        <v>2425</v>
      </c>
      <c r="G185" s="213" t="s">
        <v>195</v>
      </c>
      <c r="H185" s="214">
        <v>309</v>
      </c>
      <c r="I185" s="215"/>
      <c r="J185" s="216">
        <f>ROUND(I185*H185,2)</f>
        <v>0</v>
      </c>
      <c r="K185" s="212" t="s">
        <v>281</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2426</v>
      </c>
    </row>
    <row r="186" spans="2:51" s="14" customFormat="1" ht="12">
      <c r="B186" s="234"/>
      <c r="C186" s="235"/>
      <c r="D186" s="225" t="s">
        <v>198</v>
      </c>
      <c r="E186" s="236" t="s">
        <v>1</v>
      </c>
      <c r="F186" s="237" t="s">
        <v>2427</v>
      </c>
      <c r="G186" s="235"/>
      <c r="H186" s="238">
        <v>63</v>
      </c>
      <c r="I186" s="239"/>
      <c r="J186" s="235"/>
      <c r="K186" s="235"/>
      <c r="L186" s="240"/>
      <c r="M186" s="241"/>
      <c r="N186" s="242"/>
      <c r="O186" s="242"/>
      <c r="P186" s="242"/>
      <c r="Q186" s="242"/>
      <c r="R186" s="242"/>
      <c r="S186" s="242"/>
      <c r="T186" s="243"/>
      <c r="AT186" s="244" t="s">
        <v>198</v>
      </c>
      <c r="AU186" s="244" t="s">
        <v>92</v>
      </c>
      <c r="AV186" s="14" t="s">
        <v>92</v>
      </c>
      <c r="AW186" s="14" t="s">
        <v>38</v>
      </c>
      <c r="AX186" s="14" t="s">
        <v>83</v>
      </c>
      <c r="AY186" s="244" t="s">
        <v>189</v>
      </c>
    </row>
    <row r="187" spans="2:51" s="14" customFormat="1" ht="12">
      <c r="B187" s="234"/>
      <c r="C187" s="235"/>
      <c r="D187" s="225" t="s">
        <v>198</v>
      </c>
      <c r="E187" s="236" t="s">
        <v>1</v>
      </c>
      <c r="F187" s="237" t="s">
        <v>2428</v>
      </c>
      <c r="G187" s="235"/>
      <c r="H187" s="238">
        <v>246</v>
      </c>
      <c r="I187" s="239"/>
      <c r="J187" s="235"/>
      <c r="K187" s="235"/>
      <c r="L187" s="240"/>
      <c r="M187" s="241"/>
      <c r="N187" s="242"/>
      <c r="O187" s="242"/>
      <c r="P187" s="242"/>
      <c r="Q187" s="242"/>
      <c r="R187" s="242"/>
      <c r="S187" s="242"/>
      <c r="T187" s="243"/>
      <c r="AT187" s="244" t="s">
        <v>198</v>
      </c>
      <c r="AU187" s="244" t="s">
        <v>92</v>
      </c>
      <c r="AV187" s="14" t="s">
        <v>92</v>
      </c>
      <c r="AW187" s="14" t="s">
        <v>38</v>
      </c>
      <c r="AX187" s="14" t="s">
        <v>83</v>
      </c>
      <c r="AY187" s="244" t="s">
        <v>189</v>
      </c>
    </row>
    <row r="188" spans="2:51" s="15" customFormat="1" ht="12">
      <c r="B188" s="245"/>
      <c r="C188" s="246"/>
      <c r="D188" s="225" t="s">
        <v>198</v>
      </c>
      <c r="E188" s="247" t="s">
        <v>1</v>
      </c>
      <c r="F188" s="248" t="s">
        <v>203</v>
      </c>
      <c r="G188" s="246"/>
      <c r="H188" s="249">
        <v>309</v>
      </c>
      <c r="I188" s="250"/>
      <c r="J188" s="246"/>
      <c r="K188" s="246"/>
      <c r="L188" s="251"/>
      <c r="M188" s="252"/>
      <c r="N188" s="253"/>
      <c r="O188" s="253"/>
      <c r="P188" s="253"/>
      <c r="Q188" s="253"/>
      <c r="R188" s="253"/>
      <c r="S188" s="253"/>
      <c r="T188" s="254"/>
      <c r="AT188" s="255" t="s">
        <v>198</v>
      </c>
      <c r="AU188" s="255" t="s">
        <v>92</v>
      </c>
      <c r="AV188" s="15" t="s">
        <v>106</v>
      </c>
      <c r="AW188" s="15" t="s">
        <v>38</v>
      </c>
      <c r="AX188" s="15" t="s">
        <v>90</v>
      </c>
      <c r="AY188" s="255" t="s">
        <v>189</v>
      </c>
    </row>
    <row r="189" spans="1:65" s="2" customFormat="1" ht="16.5" customHeight="1">
      <c r="A189" s="36"/>
      <c r="B189" s="37"/>
      <c r="C189" s="210" t="s">
        <v>288</v>
      </c>
      <c r="D189" s="210" t="s">
        <v>192</v>
      </c>
      <c r="E189" s="211" t="s">
        <v>869</v>
      </c>
      <c r="F189" s="212" t="s">
        <v>870</v>
      </c>
      <c r="G189" s="213" t="s">
        <v>606</v>
      </c>
      <c r="H189" s="214">
        <v>0.9</v>
      </c>
      <c r="I189" s="215"/>
      <c r="J189" s="216">
        <f>ROUND(I189*H189,2)</f>
        <v>0</v>
      </c>
      <c r="K189" s="212" t="s">
        <v>196</v>
      </c>
      <c r="L189" s="41"/>
      <c r="M189" s="217" t="s">
        <v>1</v>
      </c>
      <c r="N189" s="218" t="s">
        <v>48</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505</v>
      </c>
      <c r="AT189" s="221" t="s">
        <v>192</v>
      </c>
      <c r="AU189" s="221" t="s">
        <v>92</v>
      </c>
      <c r="AY189" s="18" t="s">
        <v>189</v>
      </c>
      <c r="BE189" s="222">
        <f>IF(N189="základní",J189,0)</f>
        <v>0</v>
      </c>
      <c r="BF189" s="222">
        <f>IF(N189="snížená",J189,0)</f>
        <v>0</v>
      </c>
      <c r="BG189" s="222">
        <f>IF(N189="zákl. přenesená",J189,0)</f>
        <v>0</v>
      </c>
      <c r="BH189" s="222">
        <f>IF(N189="sníž. přenesená",J189,0)</f>
        <v>0</v>
      </c>
      <c r="BI189" s="222">
        <f>IF(N189="nulová",J189,0)</f>
        <v>0</v>
      </c>
      <c r="BJ189" s="18" t="s">
        <v>90</v>
      </c>
      <c r="BK189" s="222">
        <f>ROUND(I189*H189,2)</f>
        <v>0</v>
      </c>
      <c r="BL189" s="18" t="s">
        <v>505</v>
      </c>
      <c r="BM189" s="221" t="s">
        <v>2429</v>
      </c>
    </row>
    <row r="190" spans="2:63" s="12" customFormat="1" ht="20.85" customHeight="1">
      <c r="B190" s="194"/>
      <c r="C190" s="195"/>
      <c r="D190" s="196" t="s">
        <v>82</v>
      </c>
      <c r="E190" s="208" t="s">
        <v>278</v>
      </c>
      <c r="F190" s="208" t="s">
        <v>2430</v>
      </c>
      <c r="G190" s="195"/>
      <c r="H190" s="195"/>
      <c r="I190" s="198"/>
      <c r="J190" s="209">
        <f>BK190</f>
        <v>0</v>
      </c>
      <c r="K190" s="195"/>
      <c r="L190" s="200"/>
      <c r="M190" s="201"/>
      <c r="N190" s="202"/>
      <c r="O190" s="202"/>
      <c r="P190" s="203">
        <f>SUM(P191:P217)</f>
        <v>0</v>
      </c>
      <c r="Q190" s="202"/>
      <c r="R190" s="203">
        <f>SUM(R191:R217)</f>
        <v>6.435779999999999</v>
      </c>
      <c r="S190" s="202"/>
      <c r="T190" s="204">
        <f>SUM(T191:T217)</f>
        <v>0</v>
      </c>
      <c r="AR190" s="205" t="s">
        <v>90</v>
      </c>
      <c r="AT190" s="206" t="s">
        <v>82</v>
      </c>
      <c r="AU190" s="206" t="s">
        <v>92</v>
      </c>
      <c r="AY190" s="205" t="s">
        <v>189</v>
      </c>
      <c r="BK190" s="207">
        <f>SUM(BK191:BK217)</f>
        <v>0</v>
      </c>
    </row>
    <row r="191" spans="1:65" s="2" customFormat="1" ht="16.5" customHeight="1">
      <c r="A191" s="36"/>
      <c r="B191" s="37"/>
      <c r="C191" s="210" t="s">
        <v>293</v>
      </c>
      <c r="D191" s="210" t="s">
        <v>192</v>
      </c>
      <c r="E191" s="211" t="s">
        <v>2431</v>
      </c>
      <c r="F191" s="212" t="s">
        <v>2432</v>
      </c>
      <c r="G191" s="213" t="s">
        <v>195</v>
      </c>
      <c r="H191" s="214">
        <v>26</v>
      </c>
      <c r="I191" s="215"/>
      <c r="J191" s="216">
        <f>ROUND(I191*H191,2)</f>
        <v>0</v>
      </c>
      <c r="K191" s="212" t="s">
        <v>196</v>
      </c>
      <c r="L191" s="41"/>
      <c r="M191" s="217" t="s">
        <v>1</v>
      </c>
      <c r="N191" s="218" t="s">
        <v>48</v>
      </c>
      <c r="O191" s="73"/>
      <c r="P191" s="219">
        <f>O191*H191</f>
        <v>0</v>
      </c>
      <c r="Q191" s="219">
        <v>0</v>
      </c>
      <c r="R191" s="219">
        <f>Q191*H191</f>
        <v>0</v>
      </c>
      <c r="S191" s="219">
        <v>0</v>
      </c>
      <c r="T191" s="220">
        <f>S191*H191</f>
        <v>0</v>
      </c>
      <c r="U191" s="36"/>
      <c r="V191" s="36"/>
      <c r="W191" s="36"/>
      <c r="X191" s="36"/>
      <c r="Y191" s="36"/>
      <c r="Z191" s="36"/>
      <c r="AA191" s="36"/>
      <c r="AB191" s="36"/>
      <c r="AC191" s="36"/>
      <c r="AD191" s="36"/>
      <c r="AE191" s="36"/>
      <c r="AR191" s="221" t="s">
        <v>106</v>
      </c>
      <c r="AT191" s="221" t="s">
        <v>192</v>
      </c>
      <c r="AU191" s="221" t="s">
        <v>99</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2433</v>
      </c>
    </row>
    <row r="192" spans="2:51" s="14" customFormat="1" ht="12">
      <c r="B192" s="234"/>
      <c r="C192" s="235"/>
      <c r="D192" s="225" t="s">
        <v>198</v>
      </c>
      <c r="E192" s="236" t="s">
        <v>1</v>
      </c>
      <c r="F192" s="237" t="s">
        <v>2434</v>
      </c>
      <c r="G192" s="235"/>
      <c r="H192" s="238">
        <v>26</v>
      </c>
      <c r="I192" s="239"/>
      <c r="J192" s="235"/>
      <c r="K192" s="235"/>
      <c r="L192" s="240"/>
      <c r="M192" s="241"/>
      <c r="N192" s="242"/>
      <c r="O192" s="242"/>
      <c r="P192" s="242"/>
      <c r="Q192" s="242"/>
      <c r="R192" s="242"/>
      <c r="S192" s="242"/>
      <c r="T192" s="243"/>
      <c r="AT192" s="244" t="s">
        <v>198</v>
      </c>
      <c r="AU192" s="244" t="s">
        <v>99</v>
      </c>
      <c r="AV192" s="14" t="s">
        <v>92</v>
      </c>
      <c r="AW192" s="14" t="s">
        <v>38</v>
      </c>
      <c r="AX192" s="14" t="s">
        <v>83</v>
      </c>
      <c r="AY192" s="244" t="s">
        <v>189</v>
      </c>
    </row>
    <row r="193" spans="2:51" s="15" customFormat="1" ht="12">
      <c r="B193" s="245"/>
      <c r="C193" s="246"/>
      <c r="D193" s="225" t="s">
        <v>198</v>
      </c>
      <c r="E193" s="247" t="s">
        <v>1</v>
      </c>
      <c r="F193" s="248" t="s">
        <v>203</v>
      </c>
      <c r="G193" s="246"/>
      <c r="H193" s="249">
        <v>26</v>
      </c>
      <c r="I193" s="250"/>
      <c r="J193" s="246"/>
      <c r="K193" s="246"/>
      <c r="L193" s="251"/>
      <c r="M193" s="252"/>
      <c r="N193" s="253"/>
      <c r="O193" s="253"/>
      <c r="P193" s="253"/>
      <c r="Q193" s="253"/>
      <c r="R193" s="253"/>
      <c r="S193" s="253"/>
      <c r="T193" s="254"/>
      <c r="AT193" s="255" t="s">
        <v>198</v>
      </c>
      <c r="AU193" s="255" t="s">
        <v>99</v>
      </c>
      <c r="AV193" s="15" t="s">
        <v>106</v>
      </c>
      <c r="AW193" s="15" t="s">
        <v>38</v>
      </c>
      <c r="AX193" s="15" t="s">
        <v>90</v>
      </c>
      <c r="AY193" s="255" t="s">
        <v>189</v>
      </c>
    </row>
    <row r="194" spans="1:65" s="2" customFormat="1" ht="16.5" customHeight="1">
      <c r="A194" s="36"/>
      <c r="B194" s="37"/>
      <c r="C194" s="210" t="s">
        <v>7</v>
      </c>
      <c r="D194" s="210" t="s">
        <v>192</v>
      </c>
      <c r="E194" s="211" t="s">
        <v>2435</v>
      </c>
      <c r="F194" s="212" t="s">
        <v>2436</v>
      </c>
      <c r="G194" s="213" t="s">
        <v>195</v>
      </c>
      <c r="H194" s="214">
        <v>26</v>
      </c>
      <c r="I194" s="215"/>
      <c r="J194" s="216">
        <f>ROUND(I194*H194,2)</f>
        <v>0</v>
      </c>
      <c r="K194" s="212" t="s">
        <v>196</v>
      </c>
      <c r="L194" s="41"/>
      <c r="M194" s="217" t="s">
        <v>1</v>
      </c>
      <c r="N194" s="218" t="s">
        <v>48</v>
      </c>
      <c r="O194" s="73"/>
      <c r="P194" s="219">
        <f>O194*H194</f>
        <v>0</v>
      </c>
      <c r="Q194" s="219">
        <v>0</v>
      </c>
      <c r="R194" s="219">
        <f>Q194*H194</f>
        <v>0</v>
      </c>
      <c r="S194" s="219">
        <v>0</v>
      </c>
      <c r="T194" s="220">
        <f>S194*H194</f>
        <v>0</v>
      </c>
      <c r="U194" s="36"/>
      <c r="V194" s="36"/>
      <c r="W194" s="36"/>
      <c r="X194" s="36"/>
      <c r="Y194" s="36"/>
      <c r="Z194" s="36"/>
      <c r="AA194" s="36"/>
      <c r="AB194" s="36"/>
      <c r="AC194" s="36"/>
      <c r="AD194" s="36"/>
      <c r="AE194" s="36"/>
      <c r="AR194" s="221" t="s">
        <v>106</v>
      </c>
      <c r="AT194" s="221" t="s">
        <v>192</v>
      </c>
      <c r="AU194" s="221" t="s">
        <v>99</v>
      </c>
      <c r="AY194" s="18" t="s">
        <v>189</v>
      </c>
      <c r="BE194" s="222">
        <f>IF(N194="základní",J194,0)</f>
        <v>0</v>
      </c>
      <c r="BF194" s="222">
        <f>IF(N194="snížená",J194,0)</f>
        <v>0</v>
      </c>
      <c r="BG194" s="222">
        <f>IF(N194="zákl. přenesená",J194,0)</f>
        <v>0</v>
      </c>
      <c r="BH194" s="222">
        <f>IF(N194="sníž. přenesená",J194,0)</f>
        <v>0</v>
      </c>
      <c r="BI194" s="222">
        <f>IF(N194="nulová",J194,0)</f>
        <v>0</v>
      </c>
      <c r="BJ194" s="18" t="s">
        <v>90</v>
      </c>
      <c r="BK194" s="222">
        <f>ROUND(I194*H194,2)</f>
        <v>0</v>
      </c>
      <c r="BL194" s="18" t="s">
        <v>106</v>
      </c>
      <c r="BM194" s="221" t="s">
        <v>2437</v>
      </c>
    </row>
    <row r="195" spans="2:51" s="14" customFormat="1" ht="12">
      <c r="B195" s="234"/>
      <c r="C195" s="235"/>
      <c r="D195" s="225" t="s">
        <v>198</v>
      </c>
      <c r="E195" s="236" t="s">
        <v>1</v>
      </c>
      <c r="F195" s="237" t="s">
        <v>2434</v>
      </c>
      <c r="G195" s="235"/>
      <c r="H195" s="238">
        <v>26</v>
      </c>
      <c r="I195" s="239"/>
      <c r="J195" s="235"/>
      <c r="K195" s="235"/>
      <c r="L195" s="240"/>
      <c r="M195" s="241"/>
      <c r="N195" s="242"/>
      <c r="O195" s="242"/>
      <c r="P195" s="242"/>
      <c r="Q195" s="242"/>
      <c r="R195" s="242"/>
      <c r="S195" s="242"/>
      <c r="T195" s="243"/>
      <c r="AT195" s="244" t="s">
        <v>198</v>
      </c>
      <c r="AU195" s="244" t="s">
        <v>99</v>
      </c>
      <c r="AV195" s="14" t="s">
        <v>92</v>
      </c>
      <c r="AW195" s="14" t="s">
        <v>38</v>
      </c>
      <c r="AX195" s="14" t="s">
        <v>83</v>
      </c>
      <c r="AY195" s="244" t="s">
        <v>189</v>
      </c>
    </row>
    <row r="196" spans="2:51" s="15" customFormat="1" ht="12">
      <c r="B196" s="245"/>
      <c r="C196" s="246"/>
      <c r="D196" s="225" t="s">
        <v>198</v>
      </c>
      <c r="E196" s="247" t="s">
        <v>1</v>
      </c>
      <c r="F196" s="248" t="s">
        <v>203</v>
      </c>
      <c r="G196" s="246"/>
      <c r="H196" s="249">
        <v>26</v>
      </c>
      <c r="I196" s="250"/>
      <c r="J196" s="246"/>
      <c r="K196" s="246"/>
      <c r="L196" s="251"/>
      <c r="M196" s="252"/>
      <c r="N196" s="253"/>
      <c r="O196" s="253"/>
      <c r="P196" s="253"/>
      <c r="Q196" s="253"/>
      <c r="R196" s="253"/>
      <c r="S196" s="253"/>
      <c r="T196" s="254"/>
      <c r="AT196" s="255" t="s">
        <v>198</v>
      </c>
      <c r="AU196" s="255" t="s">
        <v>99</v>
      </c>
      <c r="AV196" s="15" t="s">
        <v>106</v>
      </c>
      <c r="AW196" s="15" t="s">
        <v>38</v>
      </c>
      <c r="AX196" s="15" t="s">
        <v>90</v>
      </c>
      <c r="AY196" s="255" t="s">
        <v>189</v>
      </c>
    </row>
    <row r="197" spans="1:65" s="2" customFormat="1" ht="16.5" customHeight="1">
      <c r="A197" s="36"/>
      <c r="B197" s="37"/>
      <c r="C197" s="256" t="s">
        <v>301</v>
      </c>
      <c r="D197" s="256" t="s">
        <v>217</v>
      </c>
      <c r="E197" s="257" t="s">
        <v>2438</v>
      </c>
      <c r="F197" s="258" t="s">
        <v>2439</v>
      </c>
      <c r="G197" s="259" t="s">
        <v>368</v>
      </c>
      <c r="H197" s="260">
        <v>6.435</v>
      </c>
      <c r="I197" s="261"/>
      <c r="J197" s="262">
        <f>ROUND(I197*H197,2)</f>
        <v>0</v>
      </c>
      <c r="K197" s="258" t="s">
        <v>196</v>
      </c>
      <c r="L197" s="263"/>
      <c r="M197" s="264" t="s">
        <v>1</v>
      </c>
      <c r="N197" s="265" t="s">
        <v>48</v>
      </c>
      <c r="O197" s="73"/>
      <c r="P197" s="219">
        <f>O197*H197</f>
        <v>0</v>
      </c>
      <c r="Q197" s="219">
        <v>1</v>
      </c>
      <c r="R197" s="219">
        <f>Q197*H197</f>
        <v>6.435</v>
      </c>
      <c r="S197" s="219">
        <v>0</v>
      </c>
      <c r="T197" s="220">
        <f>S197*H197</f>
        <v>0</v>
      </c>
      <c r="U197" s="36"/>
      <c r="V197" s="36"/>
      <c r="W197" s="36"/>
      <c r="X197" s="36"/>
      <c r="Y197" s="36"/>
      <c r="Z197" s="36"/>
      <c r="AA197" s="36"/>
      <c r="AB197" s="36"/>
      <c r="AC197" s="36"/>
      <c r="AD197" s="36"/>
      <c r="AE197" s="36"/>
      <c r="AR197" s="221" t="s">
        <v>220</v>
      </c>
      <c r="AT197" s="221" t="s">
        <v>217</v>
      </c>
      <c r="AU197" s="221" t="s">
        <v>99</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2440</v>
      </c>
    </row>
    <row r="198" spans="1:47" s="2" customFormat="1" ht="29.25">
      <c r="A198" s="36"/>
      <c r="B198" s="37"/>
      <c r="C198" s="38"/>
      <c r="D198" s="225" t="s">
        <v>305</v>
      </c>
      <c r="E198" s="38"/>
      <c r="F198" s="266" t="s">
        <v>2441</v>
      </c>
      <c r="G198" s="38"/>
      <c r="H198" s="38"/>
      <c r="I198" s="125"/>
      <c r="J198" s="38"/>
      <c r="K198" s="38"/>
      <c r="L198" s="41"/>
      <c r="M198" s="267"/>
      <c r="N198" s="268"/>
      <c r="O198" s="73"/>
      <c r="P198" s="73"/>
      <c r="Q198" s="73"/>
      <c r="R198" s="73"/>
      <c r="S198" s="73"/>
      <c r="T198" s="74"/>
      <c r="U198" s="36"/>
      <c r="V198" s="36"/>
      <c r="W198" s="36"/>
      <c r="X198" s="36"/>
      <c r="Y198" s="36"/>
      <c r="Z198" s="36"/>
      <c r="AA198" s="36"/>
      <c r="AB198" s="36"/>
      <c r="AC198" s="36"/>
      <c r="AD198" s="36"/>
      <c r="AE198" s="36"/>
      <c r="AT198" s="18" t="s">
        <v>305</v>
      </c>
      <c r="AU198" s="18" t="s">
        <v>99</v>
      </c>
    </row>
    <row r="199" spans="2:51" s="14" customFormat="1" ht="12">
      <c r="B199" s="234"/>
      <c r="C199" s="235"/>
      <c r="D199" s="225" t="s">
        <v>198</v>
      </c>
      <c r="E199" s="235"/>
      <c r="F199" s="237" t="s">
        <v>2442</v>
      </c>
      <c r="G199" s="235"/>
      <c r="H199" s="238">
        <v>6.435</v>
      </c>
      <c r="I199" s="239"/>
      <c r="J199" s="235"/>
      <c r="K199" s="235"/>
      <c r="L199" s="240"/>
      <c r="M199" s="241"/>
      <c r="N199" s="242"/>
      <c r="O199" s="242"/>
      <c r="P199" s="242"/>
      <c r="Q199" s="242"/>
      <c r="R199" s="242"/>
      <c r="S199" s="242"/>
      <c r="T199" s="243"/>
      <c r="AT199" s="244" t="s">
        <v>198</v>
      </c>
      <c r="AU199" s="244" t="s">
        <v>99</v>
      </c>
      <c r="AV199" s="14" t="s">
        <v>92</v>
      </c>
      <c r="AW199" s="14" t="s">
        <v>4</v>
      </c>
      <c r="AX199" s="14" t="s">
        <v>90</v>
      </c>
      <c r="AY199" s="244" t="s">
        <v>189</v>
      </c>
    </row>
    <row r="200" spans="1:65" s="2" customFormat="1" ht="16.5" customHeight="1">
      <c r="A200" s="36"/>
      <c r="B200" s="37"/>
      <c r="C200" s="210" t="s">
        <v>308</v>
      </c>
      <c r="D200" s="210" t="s">
        <v>192</v>
      </c>
      <c r="E200" s="211" t="s">
        <v>2443</v>
      </c>
      <c r="F200" s="212" t="s">
        <v>2444</v>
      </c>
      <c r="G200" s="213" t="s">
        <v>195</v>
      </c>
      <c r="H200" s="214">
        <v>26</v>
      </c>
      <c r="I200" s="215"/>
      <c r="J200" s="216">
        <f>ROUND(I200*H200,2)</f>
        <v>0</v>
      </c>
      <c r="K200" s="212" t="s">
        <v>196</v>
      </c>
      <c r="L200" s="41"/>
      <c r="M200" s="217" t="s">
        <v>1</v>
      </c>
      <c r="N200" s="218" t="s">
        <v>48</v>
      </c>
      <c r="O200" s="73"/>
      <c r="P200" s="219">
        <f>O200*H200</f>
        <v>0</v>
      </c>
      <c r="Q200" s="219">
        <v>0</v>
      </c>
      <c r="R200" s="219">
        <f>Q200*H200</f>
        <v>0</v>
      </c>
      <c r="S200" s="219">
        <v>0</v>
      </c>
      <c r="T200" s="220">
        <f>S200*H200</f>
        <v>0</v>
      </c>
      <c r="U200" s="36"/>
      <c r="V200" s="36"/>
      <c r="W200" s="36"/>
      <c r="X200" s="36"/>
      <c r="Y200" s="36"/>
      <c r="Z200" s="36"/>
      <c r="AA200" s="36"/>
      <c r="AB200" s="36"/>
      <c r="AC200" s="36"/>
      <c r="AD200" s="36"/>
      <c r="AE200" s="36"/>
      <c r="AR200" s="221" t="s">
        <v>106</v>
      </c>
      <c r="AT200" s="221" t="s">
        <v>192</v>
      </c>
      <c r="AU200" s="221" t="s">
        <v>99</v>
      </c>
      <c r="AY200" s="18" t="s">
        <v>189</v>
      </c>
      <c r="BE200" s="222">
        <f>IF(N200="základní",J200,0)</f>
        <v>0</v>
      </c>
      <c r="BF200" s="222">
        <f>IF(N200="snížená",J200,0)</f>
        <v>0</v>
      </c>
      <c r="BG200" s="222">
        <f>IF(N200="zákl. přenesená",J200,0)</f>
        <v>0</v>
      </c>
      <c r="BH200" s="222">
        <f>IF(N200="sníž. přenesená",J200,0)</f>
        <v>0</v>
      </c>
      <c r="BI200" s="222">
        <f>IF(N200="nulová",J200,0)</f>
        <v>0</v>
      </c>
      <c r="BJ200" s="18" t="s">
        <v>90</v>
      </c>
      <c r="BK200" s="222">
        <f>ROUND(I200*H200,2)</f>
        <v>0</v>
      </c>
      <c r="BL200" s="18" t="s">
        <v>106</v>
      </c>
      <c r="BM200" s="221" t="s">
        <v>2445</v>
      </c>
    </row>
    <row r="201" spans="2:51" s="14" customFormat="1" ht="12">
      <c r="B201" s="234"/>
      <c r="C201" s="235"/>
      <c r="D201" s="225" t="s">
        <v>198</v>
      </c>
      <c r="E201" s="236" t="s">
        <v>1</v>
      </c>
      <c r="F201" s="237" t="s">
        <v>2434</v>
      </c>
      <c r="G201" s="235"/>
      <c r="H201" s="238">
        <v>26</v>
      </c>
      <c r="I201" s="239"/>
      <c r="J201" s="235"/>
      <c r="K201" s="235"/>
      <c r="L201" s="240"/>
      <c r="M201" s="241"/>
      <c r="N201" s="242"/>
      <c r="O201" s="242"/>
      <c r="P201" s="242"/>
      <c r="Q201" s="242"/>
      <c r="R201" s="242"/>
      <c r="S201" s="242"/>
      <c r="T201" s="243"/>
      <c r="AT201" s="244" t="s">
        <v>198</v>
      </c>
      <c r="AU201" s="244" t="s">
        <v>99</v>
      </c>
      <c r="AV201" s="14" t="s">
        <v>92</v>
      </c>
      <c r="AW201" s="14" t="s">
        <v>38</v>
      </c>
      <c r="AX201" s="14" t="s">
        <v>83</v>
      </c>
      <c r="AY201" s="244" t="s">
        <v>189</v>
      </c>
    </row>
    <row r="202" spans="2:51" s="15" customFormat="1" ht="12">
      <c r="B202" s="245"/>
      <c r="C202" s="246"/>
      <c r="D202" s="225" t="s">
        <v>198</v>
      </c>
      <c r="E202" s="247" t="s">
        <v>1</v>
      </c>
      <c r="F202" s="248" t="s">
        <v>203</v>
      </c>
      <c r="G202" s="246"/>
      <c r="H202" s="249">
        <v>26</v>
      </c>
      <c r="I202" s="250"/>
      <c r="J202" s="246"/>
      <c r="K202" s="246"/>
      <c r="L202" s="251"/>
      <c r="M202" s="252"/>
      <c r="N202" s="253"/>
      <c r="O202" s="253"/>
      <c r="P202" s="253"/>
      <c r="Q202" s="253"/>
      <c r="R202" s="253"/>
      <c r="S202" s="253"/>
      <c r="T202" s="254"/>
      <c r="AT202" s="255" t="s">
        <v>198</v>
      </c>
      <c r="AU202" s="255" t="s">
        <v>99</v>
      </c>
      <c r="AV202" s="15" t="s">
        <v>106</v>
      </c>
      <c r="AW202" s="15" t="s">
        <v>38</v>
      </c>
      <c r="AX202" s="15" t="s">
        <v>90</v>
      </c>
      <c r="AY202" s="255" t="s">
        <v>189</v>
      </c>
    </row>
    <row r="203" spans="1:65" s="2" customFormat="1" ht="16.5" customHeight="1">
      <c r="A203" s="36"/>
      <c r="B203" s="37"/>
      <c r="C203" s="256" t="s">
        <v>312</v>
      </c>
      <c r="D203" s="256" t="s">
        <v>217</v>
      </c>
      <c r="E203" s="257" t="s">
        <v>2446</v>
      </c>
      <c r="F203" s="258" t="s">
        <v>2447</v>
      </c>
      <c r="G203" s="259" t="s">
        <v>1878</v>
      </c>
      <c r="H203" s="260">
        <v>0.78</v>
      </c>
      <c r="I203" s="261"/>
      <c r="J203" s="262">
        <f>ROUND(I203*H203,2)</f>
        <v>0</v>
      </c>
      <c r="K203" s="258" t="s">
        <v>196</v>
      </c>
      <c r="L203" s="263"/>
      <c r="M203" s="264" t="s">
        <v>1</v>
      </c>
      <c r="N203" s="265" t="s">
        <v>48</v>
      </c>
      <c r="O203" s="73"/>
      <c r="P203" s="219">
        <f>O203*H203</f>
        <v>0</v>
      </c>
      <c r="Q203" s="219">
        <v>0.001</v>
      </c>
      <c r="R203" s="219">
        <f>Q203*H203</f>
        <v>0.0007800000000000001</v>
      </c>
      <c r="S203" s="219">
        <v>0</v>
      </c>
      <c r="T203" s="220">
        <f>S203*H203</f>
        <v>0</v>
      </c>
      <c r="U203" s="36"/>
      <c r="V203" s="36"/>
      <c r="W203" s="36"/>
      <c r="X203" s="36"/>
      <c r="Y203" s="36"/>
      <c r="Z203" s="36"/>
      <c r="AA203" s="36"/>
      <c r="AB203" s="36"/>
      <c r="AC203" s="36"/>
      <c r="AD203" s="36"/>
      <c r="AE203" s="36"/>
      <c r="AR203" s="221" t="s">
        <v>220</v>
      </c>
      <c r="AT203" s="221" t="s">
        <v>217</v>
      </c>
      <c r="AU203" s="221" t="s">
        <v>99</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2448</v>
      </c>
    </row>
    <row r="204" spans="2:51" s="14" customFormat="1" ht="12">
      <c r="B204" s="234"/>
      <c r="C204" s="235"/>
      <c r="D204" s="225" t="s">
        <v>198</v>
      </c>
      <c r="E204" s="235"/>
      <c r="F204" s="237" t="s">
        <v>2449</v>
      </c>
      <c r="G204" s="235"/>
      <c r="H204" s="238">
        <v>0.78</v>
      </c>
      <c r="I204" s="239"/>
      <c r="J204" s="235"/>
      <c r="K204" s="235"/>
      <c r="L204" s="240"/>
      <c r="M204" s="241"/>
      <c r="N204" s="242"/>
      <c r="O204" s="242"/>
      <c r="P204" s="242"/>
      <c r="Q204" s="242"/>
      <c r="R204" s="242"/>
      <c r="S204" s="242"/>
      <c r="T204" s="243"/>
      <c r="AT204" s="244" t="s">
        <v>198</v>
      </c>
      <c r="AU204" s="244" t="s">
        <v>99</v>
      </c>
      <c r="AV204" s="14" t="s">
        <v>92</v>
      </c>
      <c r="AW204" s="14" t="s">
        <v>4</v>
      </c>
      <c r="AX204" s="14" t="s">
        <v>90</v>
      </c>
      <c r="AY204" s="244" t="s">
        <v>189</v>
      </c>
    </row>
    <row r="205" spans="1:65" s="2" customFormat="1" ht="16.5" customHeight="1">
      <c r="A205" s="36"/>
      <c r="B205" s="37"/>
      <c r="C205" s="210" t="s">
        <v>317</v>
      </c>
      <c r="D205" s="210" t="s">
        <v>192</v>
      </c>
      <c r="E205" s="211" t="s">
        <v>2450</v>
      </c>
      <c r="F205" s="212" t="s">
        <v>2451</v>
      </c>
      <c r="G205" s="213" t="s">
        <v>195</v>
      </c>
      <c r="H205" s="214">
        <v>26</v>
      </c>
      <c r="I205" s="215"/>
      <c r="J205" s="216">
        <f>ROUND(I205*H205,2)</f>
        <v>0</v>
      </c>
      <c r="K205" s="212" t="s">
        <v>196</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99</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2452</v>
      </c>
    </row>
    <row r="206" spans="2:51" s="14" customFormat="1" ht="12">
      <c r="B206" s="234"/>
      <c r="C206" s="235"/>
      <c r="D206" s="225" t="s">
        <v>198</v>
      </c>
      <c r="E206" s="236" t="s">
        <v>1</v>
      </c>
      <c r="F206" s="237" t="s">
        <v>2434</v>
      </c>
      <c r="G206" s="235"/>
      <c r="H206" s="238">
        <v>26</v>
      </c>
      <c r="I206" s="239"/>
      <c r="J206" s="235"/>
      <c r="K206" s="235"/>
      <c r="L206" s="240"/>
      <c r="M206" s="241"/>
      <c r="N206" s="242"/>
      <c r="O206" s="242"/>
      <c r="P206" s="242"/>
      <c r="Q206" s="242"/>
      <c r="R206" s="242"/>
      <c r="S206" s="242"/>
      <c r="T206" s="243"/>
      <c r="AT206" s="244" t="s">
        <v>198</v>
      </c>
      <c r="AU206" s="244" t="s">
        <v>99</v>
      </c>
      <c r="AV206" s="14" t="s">
        <v>92</v>
      </c>
      <c r="AW206" s="14" t="s">
        <v>38</v>
      </c>
      <c r="AX206" s="14" t="s">
        <v>83</v>
      </c>
      <c r="AY206" s="244" t="s">
        <v>189</v>
      </c>
    </row>
    <row r="207" spans="2:51" s="15" customFormat="1" ht="12">
      <c r="B207" s="245"/>
      <c r="C207" s="246"/>
      <c r="D207" s="225" t="s">
        <v>198</v>
      </c>
      <c r="E207" s="247" t="s">
        <v>1</v>
      </c>
      <c r="F207" s="248" t="s">
        <v>203</v>
      </c>
      <c r="G207" s="246"/>
      <c r="H207" s="249">
        <v>26</v>
      </c>
      <c r="I207" s="250"/>
      <c r="J207" s="246"/>
      <c r="K207" s="246"/>
      <c r="L207" s="251"/>
      <c r="M207" s="252"/>
      <c r="N207" s="253"/>
      <c r="O207" s="253"/>
      <c r="P207" s="253"/>
      <c r="Q207" s="253"/>
      <c r="R207" s="253"/>
      <c r="S207" s="253"/>
      <c r="T207" s="254"/>
      <c r="AT207" s="255" t="s">
        <v>198</v>
      </c>
      <c r="AU207" s="255" t="s">
        <v>99</v>
      </c>
      <c r="AV207" s="15" t="s">
        <v>106</v>
      </c>
      <c r="AW207" s="15" t="s">
        <v>38</v>
      </c>
      <c r="AX207" s="15" t="s">
        <v>90</v>
      </c>
      <c r="AY207" s="255" t="s">
        <v>189</v>
      </c>
    </row>
    <row r="208" spans="1:65" s="2" customFormat="1" ht="16.5" customHeight="1">
      <c r="A208" s="36"/>
      <c r="B208" s="37"/>
      <c r="C208" s="210" t="s">
        <v>322</v>
      </c>
      <c r="D208" s="210" t="s">
        <v>192</v>
      </c>
      <c r="E208" s="211" t="s">
        <v>2453</v>
      </c>
      <c r="F208" s="212" t="s">
        <v>2454</v>
      </c>
      <c r="G208" s="213" t="s">
        <v>195</v>
      </c>
      <c r="H208" s="214">
        <v>26</v>
      </c>
      <c r="I208" s="215"/>
      <c r="J208" s="216">
        <f>ROUND(I208*H208,2)</f>
        <v>0</v>
      </c>
      <c r="K208" s="212" t="s">
        <v>196</v>
      </c>
      <c r="L208" s="41"/>
      <c r="M208" s="217" t="s">
        <v>1</v>
      </c>
      <c r="N208" s="218" t="s">
        <v>48</v>
      </c>
      <c r="O208" s="73"/>
      <c r="P208" s="219">
        <f>O208*H208</f>
        <v>0</v>
      </c>
      <c r="Q208" s="219">
        <v>0</v>
      </c>
      <c r="R208" s="219">
        <f>Q208*H208</f>
        <v>0</v>
      </c>
      <c r="S208" s="219">
        <v>0</v>
      </c>
      <c r="T208" s="220">
        <f>S208*H208</f>
        <v>0</v>
      </c>
      <c r="U208" s="36"/>
      <c r="V208" s="36"/>
      <c r="W208" s="36"/>
      <c r="X208" s="36"/>
      <c r="Y208" s="36"/>
      <c r="Z208" s="36"/>
      <c r="AA208" s="36"/>
      <c r="AB208" s="36"/>
      <c r="AC208" s="36"/>
      <c r="AD208" s="36"/>
      <c r="AE208" s="36"/>
      <c r="AR208" s="221" t="s">
        <v>106</v>
      </c>
      <c r="AT208" s="221" t="s">
        <v>192</v>
      </c>
      <c r="AU208" s="221" t="s">
        <v>99</v>
      </c>
      <c r="AY208" s="18" t="s">
        <v>189</v>
      </c>
      <c r="BE208" s="222">
        <f>IF(N208="základní",J208,0)</f>
        <v>0</v>
      </c>
      <c r="BF208" s="222">
        <f>IF(N208="snížená",J208,0)</f>
        <v>0</v>
      </c>
      <c r="BG208" s="222">
        <f>IF(N208="zákl. přenesená",J208,0)</f>
        <v>0</v>
      </c>
      <c r="BH208" s="222">
        <f>IF(N208="sníž. přenesená",J208,0)</f>
        <v>0</v>
      </c>
      <c r="BI208" s="222">
        <f>IF(N208="nulová",J208,0)</f>
        <v>0</v>
      </c>
      <c r="BJ208" s="18" t="s">
        <v>90</v>
      </c>
      <c r="BK208" s="222">
        <f>ROUND(I208*H208,2)</f>
        <v>0</v>
      </c>
      <c r="BL208" s="18" t="s">
        <v>106</v>
      </c>
      <c r="BM208" s="221" t="s">
        <v>2455</v>
      </c>
    </row>
    <row r="209" spans="2:51" s="14" customFormat="1" ht="12">
      <c r="B209" s="234"/>
      <c r="C209" s="235"/>
      <c r="D209" s="225" t="s">
        <v>198</v>
      </c>
      <c r="E209" s="236" t="s">
        <v>1</v>
      </c>
      <c r="F209" s="237" t="s">
        <v>2434</v>
      </c>
      <c r="G209" s="235"/>
      <c r="H209" s="238">
        <v>26</v>
      </c>
      <c r="I209" s="239"/>
      <c r="J209" s="235"/>
      <c r="K209" s="235"/>
      <c r="L209" s="240"/>
      <c r="M209" s="241"/>
      <c r="N209" s="242"/>
      <c r="O209" s="242"/>
      <c r="P209" s="242"/>
      <c r="Q209" s="242"/>
      <c r="R209" s="242"/>
      <c r="S209" s="242"/>
      <c r="T209" s="243"/>
      <c r="AT209" s="244" t="s">
        <v>198</v>
      </c>
      <c r="AU209" s="244" t="s">
        <v>99</v>
      </c>
      <c r="AV209" s="14" t="s">
        <v>92</v>
      </c>
      <c r="AW209" s="14" t="s">
        <v>38</v>
      </c>
      <c r="AX209" s="14" t="s">
        <v>83</v>
      </c>
      <c r="AY209" s="244" t="s">
        <v>189</v>
      </c>
    </row>
    <row r="210" spans="2:51" s="15" customFormat="1" ht="12">
      <c r="B210" s="245"/>
      <c r="C210" s="246"/>
      <c r="D210" s="225" t="s">
        <v>198</v>
      </c>
      <c r="E210" s="247" t="s">
        <v>1</v>
      </c>
      <c r="F210" s="248" t="s">
        <v>203</v>
      </c>
      <c r="G210" s="246"/>
      <c r="H210" s="249">
        <v>26</v>
      </c>
      <c r="I210" s="250"/>
      <c r="J210" s="246"/>
      <c r="K210" s="246"/>
      <c r="L210" s="251"/>
      <c r="M210" s="252"/>
      <c r="N210" s="253"/>
      <c r="O210" s="253"/>
      <c r="P210" s="253"/>
      <c r="Q210" s="253"/>
      <c r="R210" s="253"/>
      <c r="S210" s="253"/>
      <c r="T210" s="254"/>
      <c r="AT210" s="255" t="s">
        <v>198</v>
      </c>
      <c r="AU210" s="255" t="s">
        <v>99</v>
      </c>
      <c r="AV210" s="15" t="s">
        <v>106</v>
      </c>
      <c r="AW210" s="15" t="s">
        <v>38</v>
      </c>
      <c r="AX210" s="15" t="s">
        <v>90</v>
      </c>
      <c r="AY210" s="255" t="s">
        <v>189</v>
      </c>
    </row>
    <row r="211" spans="1:65" s="2" customFormat="1" ht="16.5" customHeight="1">
      <c r="A211" s="36"/>
      <c r="B211" s="37"/>
      <c r="C211" s="210" t="s">
        <v>329</v>
      </c>
      <c r="D211" s="210" t="s">
        <v>192</v>
      </c>
      <c r="E211" s="211" t="s">
        <v>2456</v>
      </c>
      <c r="F211" s="212" t="s">
        <v>2457</v>
      </c>
      <c r="G211" s="213" t="s">
        <v>195</v>
      </c>
      <c r="H211" s="214">
        <v>26</v>
      </c>
      <c r="I211" s="215"/>
      <c r="J211" s="216">
        <f>ROUND(I211*H211,2)</f>
        <v>0</v>
      </c>
      <c r="K211" s="212" t="s">
        <v>196</v>
      </c>
      <c r="L211" s="41"/>
      <c r="M211" s="217" t="s">
        <v>1</v>
      </c>
      <c r="N211" s="218" t="s">
        <v>48</v>
      </c>
      <c r="O211" s="73"/>
      <c r="P211" s="219">
        <f>O211*H211</f>
        <v>0</v>
      </c>
      <c r="Q211" s="219">
        <v>0</v>
      </c>
      <c r="R211" s="219">
        <f>Q211*H211</f>
        <v>0</v>
      </c>
      <c r="S211" s="219">
        <v>0</v>
      </c>
      <c r="T211" s="220">
        <f>S211*H211</f>
        <v>0</v>
      </c>
      <c r="U211" s="36"/>
      <c r="V211" s="36"/>
      <c r="W211" s="36"/>
      <c r="X211" s="36"/>
      <c r="Y211" s="36"/>
      <c r="Z211" s="36"/>
      <c r="AA211" s="36"/>
      <c r="AB211" s="36"/>
      <c r="AC211" s="36"/>
      <c r="AD211" s="36"/>
      <c r="AE211" s="36"/>
      <c r="AR211" s="221" t="s">
        <v>106</v>
      </c>
      <c r="AT211" s="221" t="s">
        <v>192</v>
      </c>
      <c r="AU211" s="221" t="s">
        <v>99</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2458</v>
      </c>
    </row>
    <row r="212" spans="2:51" s="14" customFormat="1" ht="12">
      <c r="B212" s="234"/>
      <c r="C212" s="235"/>
      <c r="D212" s="225" t="s">
        <v>198</v>
      </c>
      <c r="E212" s="236" t="s">
        <v>1</v>
      </c>
      <c r="F212" s="237" t="s">
        <v>2434</v>
      </c>
      <c r="G212" s="235"/>
      <c r="H212" s="238">
        <v>26</v>
      </c>
      <c r="I212" s="239"/>
      <c r="J212" s="235"/>
      <c r="K212" s="235"/>
      <c r="L212" s="240"/>
      <c r="M212" s="241"/>
      <c r="N212" s="242"/>
      <c r="O212" s="242"/>
      <c r="P212" s="242"/>
      <c r="Q212" s="242"/>
      <c r="R212" s="242"/>
      <c r="S212" s="242"/>
      <c r="T212" s="243"/>
      <c r="AT212" s="244" t="s">
        <v>198</v>
      </c>
      <c r="AU212" s="244" t="s">
        <v>99</v>
      </c>
      <c r="AV212" s="14" t="s">
        <v>92</v>
      </c>
      <c r="AW212" s="14" t="s">
        <v>38</v>
      </c>
      <c r="AX212" s="14" t="s">
        <v>83</v>
      </c>
      <c r="AY212" s="244" t="s">
        <v>189</v>
      </c>
    </row>
    <row r="213" spans="2:51" s="15" customFormat="1" ht="12">
      <c r="B213" s="245"/>
      <c r="C213" s="246"/>
      <c r="D213" s="225" t="s">
        <v>198</v>
      </c>
      <c r="E213" s="247" t="s">
        <v>1</v>
      </c>
      <c r="F213" s="248" t="s">
        <v>203</v>
      </c>
      <c r="G213" s="246"/>
      <c r="H213" s="249">
        <v>26</v>
      </c>
      <c r="I213" s="250"/>
      <c r="J213" s="246"/>
      <c r="K213" s="246"/>
      <c r="L213" s="251"/>
      <c r="M213" s="252"/>
      <c r="N213" s="253"/>
      <c r="O213" s="253"/>
      <c r="P213" s="253"/>
      <c r="Q213" s="253"/>
      <c r="R213" s="253"/>
      <c r="S213" s="253"/>
      <c r="T213" s="254"/>
      <c r="AT213" s="255" t="s">
        <v>198</v>
      </c>
      <c r="AU213" s="255" t="s">
        <v>99</v>
      </c>
      <c r="AV213" s="15" t="s">
        <v>106</v>
      </c>
      <c r="AW213" s="15" t="s">
        <v>38</v>
      </c>
      <c r="AX213" s="15" t="s">
        <v>90</v>
      </c>
      <c r="AY213" s="255" t="s">
        <v>189</v>
      </c>
    </row>
    <row r="214" spans="1:65" s="2" customFormat="1" ht="16.5" customHeight="1">
      <c r="A214" s="36"/>
      <c r="B214" s="37"/>
      <c r="C214" s="210" t="s">
        <v>334</v>
      </c>
      <c r="D214" s="210" t="s">
        <v>192</v>
      </c>
      <c r="E214" s="211" t="s">
        <v>2459</v>
      </c>
      <c r="F214" s="212" t="s">
        <v>2460</v>
      </c>
      <c r="G214" s="213" t="s">
        <v>2126</v>
      </c>
      <c r="H214" s="214">
        <v>1</v>
      </c>
      <c r="I214" s="215"/>
      <c r="J214" s="216">
        <f>ROUND(I214*H214,2)</f>
        <v>0</v>
      </c>
      <c r="K214" s="212" t="s">
        <v>281</v>
      </c>
      <c r="L214" s="41"/>
      <c r="M214" s="217" t="s">
        <v>1</v>
      </c>
      <c r="N214" s="218" t="s">
        <v>48</v>
      </c>
      <c r="O214" s="73"/>
      <c r="P214" s="219">
        <f>O214*H214</f>
        <v>0</v>
      </c>
      <c r="Q214" s="219">
        <v>0</v>
      </c>
      <c r="R214" s="219">
        <f>Q214*H214</f>
        <v>0</v>
      </c>
      <c r="S214" s="219">
        <v>0</v>
      </c>
      <c r="T214" s="220">
        <f>S214*H214</f>
        <v>0</v>
      </c>
      <c r="U214" s="36"/>
      <c r="V214" s="36"/>
      <c r="W214" s="36"/>
      <c r="X214" s="36"/>
      <c r="Y214" s="36"/>
      <c r="Z214" s="36"/>
      <c r="AA214" s="36"/>
      <c r="AB214" s="36"/>
      <c r="AC214" s="36"/>
      <c r="AD214" s="36"/>
      <c r="AE214" s="36"/>
      <c r="AR214" s="221" t="s">
        <v>106</v>
      </c>
      <c r="AT214" s="221" t="s">
        <v>192</v>
      </c>
      <c r="AU214" s="221" t="s">
        <v>99</v>
      </c>
      <c r="AY214" s="18" t="s">
        <v>189</v>
      </c>
      <c r="BE214" s="222">
        <f>IF(N214="základní",J214,0)</f>
        <v>0</v>
      </c>
      <c r="BF214" s="222">
        <f>IF(N214="snížená",J214,0)</f>
        <v>0</v>
      </c>
      <c r="BG214" s="222">
        <f>IF(N214="zákl. přenesená",J214,0)</f>
        <v>0</v>
      </c>
      <c r="BH214" s="222">
        <f>IF(N214="sníž. přenesená",J214,0)</f>
        <v>0</v>
      </c>
      <c r="BI214" s="222">
        <f>IF(N214="nulová",J214,0)</f>
        <v>0</v>
      </c>
      <c r="BJ214" s="18" t="s">
        <v>90</v>
      </c>
      <c r="BK214" s="222">
        <f>ROUND(I214*H214,2)</f>
        <v>0</v>
      </c>
      <c r="BL214" s="18" t="s">
        <v>106</v>
      </c>
      <c r="BM214" s="221" t="s">
        <v>2461</v>
      </c>
    </row>
    <row r="215" spans="1:47" s="2" customFormat="1" ht="39">
      <c r="A215" s="36"/>
      <c r="B215" s="37"/>
      <c r="C215" s="38"/>
      <c r="D215" s="225" t="s">
        <v>305</v>
      </c>
      <c r="E215" s="38"/>
      <c r="F215" s="266" t="s">
        <v>2462</v>
      </c>
      <c r="G215" s="38"/>
      <c r="H215" s="38"/>
      <c r="I215" s="125"/>
      <c r="J215" s="38"/>
      <c r="K215" s="38"/>
      <c r="L215" s="41"/>
      <c r="M215" s="267"/>
      <c r="N215" s="268"/>
      <c r="O215" s="73"/>
      <c r="P215" s="73"/>
      <c r="Q215" s="73"/>
      <c r="R215" s="73"/>
      <c r="S215" s="73"/>
      <c r="T215" s="74"/>
      <c r="U215" s="36"/>
      <c r="V215" s="36"/>
      <c r="W215" s="36"/>
      <c r="X215" s="36"/>
      <c r="Y215" s="36"/>
      <c r="Z215" s="36"/>
      <c r="AA215" s="36"/>
      <c r="AB215" s="36"/>
      <c r="AC215" s="36"/>
      <c r="AD215" s="36"/>
      <c r="AE215" s="36"/>
      <c r="AT215" s="18" t="s">
        <v>305</v>
      </c>
      <c r="AU215" s="18" t="s">
        <v>99</v>
      </c>
    </row>
    <row r="216" spans="2:51" s="14" customFormat="1" ht="12">
      <c r="B216" s="234"/>
      <c r="C216" s="235"/>
      <c r="D216" s="225" t="s">
        <v>198</v>
      </c>
      <c r="E216" s="236" t="s">
        <v>1</v>
      </c>
      <c r="F216" s="237" t="s">
        <v>2377</v>
      </c>
      <c r="G216" s="235"/>
      <c r="H216" s="238">
        <v>1</v>
      </c>
      <c r="I216" s="239"/>
      <c r="J216" s="235"/>
      <c r="K216" s="235"/>
      <c r="L216" s="240"/>
      <c r="M216" s="241"/>
      <c r="N216" s="242"/>
      <c r="O216" s="242"/>
      <c r="P216" s="242"/>
      <c r="Q216" s="242"/>
      <c r="R216" s="242"/>
      <c r="S216" s="242"/>
      <c r="T216" s="243"/>
      <c r="AT216" s="244" t="s">
        <v>198</v>
      </c>
      <c r="AU216" s="244" t="s">
        <v>99</v>
      </c>
      <c r="AV216" s="14" t="s">
        <v>92</v>
      </c>
      <c r="AW216" s="14" t="s">
        <v>38</v>
      </c>
      <c r="AX216" s="14" t="s">
        <v>83</v>
      </c>
      <c r="AY216" s="244" t="s">
        <v>189</v>
      </c>
    </row>
    <row r="217" spans="2:51" s="15" customFormat="1" ht="12">
      <c r="B217" s="245"/>
      <c r="C217" s="246"/>
      <c r="D217" s="225" t="s">
        <v>198</v>
      </c>
      <c r="E217" s="247" t="s">
        <v>1</v>
      </c>
      <c r="F217" s="248" t="s">
        <v>203</v>
      </c>
      <c r="G217" s="246"/>
      <c r="H217" s="249">
        <v>1</v>
      </c>
      <c r="I217" s="250"/>
      <c r="J217" s="246"/>
      <c r="K217" s="246"/>
      <c r="L217" s="251"/>
      <c r="M217" s="252"/>
      <c r="N217" s="253"/>
      <c r="O217" s="253"/>
      <c r="P217" s="253"/>
      <c r="Q217" s="253"/>
      <c r="R217" s="253"/>
      <c r="S217" s="253"/>
      <c r="T217" s="254"/>
      <c r="AT217" s="255" t="s">
        <v>198</v>
      </c>
      <c r="AU217" s="255" t="s">
        <v>99</v>
      </c>
      <c r="AV217" s="15" t="s">
        <v>106</v>
      </c>
      <c r="AW217" s="15" t="s">
        <v>38</v>
      </c>
      <c r="AX217" s="15" t="s">
        <v>90</v>
      </c>
      <c r="AY217" s="255" t="s">
        <v>189</v>
      </c>
    </row>
    <row r="218" spans="2:63" s="12" customFormat="1" ht="22.9" customHeight="1">
      <c r="B218" s="194"/>
      <c r="C218" s="195"/>
      <c r="D218" s="196" t="s">
        <v>82</v>
      </c>
      <c r="E218" s="208" t="s">
        <v>216</v>
      </c>
      <c r="F218" s="208" t="s">
        <v>2463</v>
      </c>
      <c r="G218" s="195"/>
      <c r="H218" s="195"/>
      <c r="I218" s="198"/>
      <c r="J218" s="209">
        <f>BK218</f>
        <v>0</v>
      </c>
      <c r="K218" s="195"/>
      <c r="L218" s="200"/>
      <c r="M218" s="201"/>
      <c r="N218" s="202"/>
      <c r="O218" s="202"/>
      <c r="P218" s="203">
        <f>SUM(P219:P244)</f>
        <v>0</v>
      </c>
      <c r="Q218" s="202"/>
      <c r="R218" s="203">
        <f>SUM(R219:R244)</f>
        <v>240.89082000000002</v>
      </c>
      <c r="S218" s="202"/>
      <c r="T218" s="204">
        <f>SUM(T219:T244)</f>
        <v>0</v>
      </c>
      <c r="AR218" s="205" t="s">
        <v>90</v>
      </c>
      <c r="AT218" s="206" t="s">
        <v>82</v>
      </c>
      <c r="AU218" s="206" t="s">
        <v>90</v>
      </c>
      <c r="AY218" s="205" t="s">
        <v>189</v>
      </c>
      <c r="BK218" s="207">
        <f>SUM(BK219:BK244)</f>
        <v>0</v>
      </c>
    </row>
    <row r="219" spans="1:65" s="2" customFormat="1" ht="16.5" customHeight="1">
      <c r="A219" s="36"/>
      <c r="B219" s="37"/>
      <c r="C219" s="210" t="s">
        <v>338</v>
      </c>
      <c r="D219" s="210" t="s">
        <v>192</v>
      </c>
      <c r="E219" s="211" t="s">
        <v>2464</v>
      </c>
      <c r="F219" s="212" t="s">
        <v>2465</v>
      </c>
      <c r="G219" s="213" t="s">
        <v>195</v>
      </c>
      <c r="H219" s="214">
        <v>63</v>
      </c>
      <c r="I219" s="215"/>
      <c r="J219" s="216">
        <f>ROUND(I219*H219,2)</f>
        <v>0</v>
      </c>
      <c r="K219" s="212" t="s">
        <v>196</v>
      </c>
      <c r="L219" s="41"/>
      <c r="M219" s="217" t="s">
        <v>1</v>
      </c>
      <c r="N219" s="218" t="s">
        <v>48</v>
      </c>
      <c r="O219" s="73"/>
      <c r="P219" s="219">
        <f>O219*H219</f>
        <v>0</v>
      </c>
      <c r="Q219" s="219">
        <v>0.08096</v>
      </c>
      <c r="R219" s="219">
        <f>Q219*H219</f>
        <v>5.10048</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2466</v>
      </c>
    </row>
    <row r="220" spans="2:51" s="14" customFormat="1" ht="12">
      <c r="B220" s="234"/>
      <c r="C220" s="235"/>
      <c r="D220" s="225" t="s">
        <v>198</v>
      </c>
      <c r="E220" s="236" t="s">
        <v>1</v>
      </c>
      <c r="F220" s="237" t="s">
        <v>2427</v>
      </c>
      <c r="G220" s="235"/>
      <c r="H220" s="238">
        <v>63</v>
      </c>
      <c r="I220" s="239"/>
      <c r="J220" s="235"/>
      <c r="K220" s="235"/>
      <c r="L220" s="240"/>
      <c r="M220" s="241"/>
      <c r="N220" s="242"/>
      <c r="O220" s="242"/>
      <c r="P220" s="242"/>
      <c r="Q220" s="242"/>
      <c r="R220" s="242"/>
      <c r="S220" s="242"/>
      <c r="T220" s="243"/>
      <c r="AT220" s="244" t="s">
        <v>198</v>
      </c>
      <c r="AU220" s="244" t="s">
        <v>92</v>
      </c>
      <c r="AV220" s="14" t="s">
        <v>92</v>
      </c>
      <c r="AW220" s="14" t="s">
        <v>38</v>
      </c>
      <c r="AX220" s="14" t="s">
        <v>83</v>
      </c>
      <c r="AY220" s="244" t="s">
        <v>189</v>
      </c>
    </row>
    <row r="221" spans="2:51" s="15" customFormat="1" ht="12">
      <c r="B221" s="245"/>
      <c r="C221" s="246"/>
      <c r="D221" s="225" t="s">
        <v>198</v>
      </c>
      <c r="E221" s="247" t="s">
        <v>1</v>
      </c>
      <c r="F221" s="248" t="s">
        <v>203</v>
      </c>
      <c r="G221" s="246"/>
      <c r="H221" s="249">
        <v>63</v>
      </c>
      <c r="I221" s="250"/>
      <c r="J221" s="246"/>
      <c r="K221" s="246"/>
      <c r="L221" s="251"/>
      <c r="M221" s="252"/>
      <c r="N221" s="253"/>
      <c r="O221" s="253"/>
      <c r="P221" s="253"/>
      <c r="Q221" s="253"/>
      <c r="R221" s="253"/>
      <c r="S221" s="253"/>
      <c r="T221" s="254"/>
      <c r="AT221" s="255" t="s">
        <v>198</v>
      </c>
      <c r="AU221" s="255" t="s">
        <v>92</v>
      </c>
      <c r="AV221" s="15" t="s">
        <v>106</v>
      </c>
      <c r="AW221" s="15" t="s">
        <v>38</v>
      </c>
      <c r="AX221" s="15" t="s">
        <v>90</v>
      </c>
      <c r="AY221" s="255" t="s">
        <v>189</v>
      </c>
    </row>
    <row r="222" spans="1:65" s="2" customFormat="1" ht="16.5" customHeight="1">
      <c r="A222" s="36"/>
      <c r="B222" s="37"/>
      <c r="C222" s="210" t="s">
        <v>342</v>
      </c>
      <c r="D222" s="210" t="s">
        <v>192</v>
      </c>
      <c r="E222" s="211" t="s">
        <v>2467</v>
      </c>
      <c r="F222" s="212" t="s">
        <v>2468</v>
      </c>
      <c r="G222" s="213" t="s">
        <v>195</v>
      </c>
      <c r="H222" s="214">
        <v>492</v>
      </c>
      <c r="I222" s="215"/>
      <c r="J222" s="216">
        <f>ROUND(I222*H222,2)</f>
        <v>0</v>
      </c>
      <c r="K222" s="212" t="s">
        <v>196</v>
      </c>
      <c r="L222" s="41"/>
      <c r="M222" s="217" t="s">
        <v>1</v>
      </c>
      <c r="N222" s="218" t="s">
        <v>48</v>
      </c>
      <c r="O222" s="73"/>
      <c r="P222" s="219">
        <f>O222*H222</f>
        <v>0</v>
      </c>
      <c r="Q222" s="219">
        <v>0.27994</v>
      </c>
      <c r="R222" s="219">
        <f>Q222*H222</f>
        <v>137.73048</v>
      </c>
      <c r="S222" s="219">
        <v>0</v>
      </c>
      <c r="T222" s="220">
        <f>S222*H222</f>
        <v>0</v>
      </c>
      <c r="U222" s="36"/>
      <c r="V222" s="36"/>
      <c r="W222" s="36"/>
      <c r="X222" s="36"/>
      <c r="Y222" s="36"/>
      <c r="Z222" s="36"/>
      <c r="AA222" s="36"/>
      <c r="AB222" s="36"/>
      <c r="AC222" s="36"/>
      <c r="AD222" s="36"/>
      <c r="AE222" s="36"/>
      <c r="AR222" s="221" t="s">
        <v>106</v>
      </c>
      <c r="AT222" s="221" t="s">
        <v>192</v>
      </c>
      <c r="AU222" s="221" t="s">
        <v>92</v>
      </c>
      <c r="AY222" s="18" t="s">
        <v>189</v>
      </c>
      <c r="BE222" s="222">
        <f>IF(N222="základní",J222,0)</f>
        <v>0</v>
      </c>
      <c r="BF222" s="222">
        <f>IF(N222="snížená",J222,0)</f>
        <v>0</v>
      </c>
      <c r="BG222" s="222">
        <f>IF(N222="zákl. přenesená",J222,0)</f>
        <v>0</v>
      </c>
      <c r="BH222" s="222">
        <f>IF(N222="sníž. přenesená",J222,0)</f>
        <v>0</v>
      </c>
      <c r="BI222" s="222">
        <f>IF(N222="nulová",J222,0)</f>
        <v>0</v>
      </c>
      <c r="BJ222" s="18" t="s">
        <v>90</v>
      </c>
      <c r="BK222" s="222">
        <f>ROUND(I222*H222,2)</f>
        <v>0</v>
      </c>
      <c r="BL222" s="18" t="s">
        <v>106</v>
      </c>
      <c r="BM222" s="221" t="s">
        <v>2469</v>
      </c>
    </row>
    <row r="223" spans="2:51" s="14" customFormat="1" ht="12">
      <c r="B223" s="234"/>
      <c r="C223" s="235"/>
      <c r="D223" s="225" t="s">
        <v>198</v>
      </c>
      <c r="E223" s="236" t="s">
        <v>1</v>
      </c>
      <c r="F223" s="237" t="s">
        <v>2470</v>
      </c>
      <c r="G223" s="235"/>
      <c r="H223" s="238">
        <v>492</v>
      </c>
      <c r="I223" s="239"/>
      <c r="J223" s="235"/>
      <c r="K223" s="235"/>
      <c r="L223" s="240"/>
      <c r="M223" s="241"/>
      <c r="N223" s="242"/>
      <c r="O223" s="242"/>
      <c r="P223" s="242"/>
      <c r="Q223" s="242"/>
      <c r="R223" s="242"/>
      <c r="S223" s="242"/>
      <c r="T223" s="243"/>
      <c r="AT223" s="244" t="s">
        <v>198</v>
      </c>
      <c r="AU223" s="244" t="s">
        <v>92</v>
      </c>
      <c r="AV223" s="14" t="s">
        <v>92</v>
      </c>
      <c r="AW223" s="14" t="s">
        <v>38</v>
      </c>
      <c r="AX223" s="14" t="s">
        <v>83</v>
      </c>
      <c r="AY223" s="244" t="s">
        <v>189</v>
      </c>
    </row>
    <row r="224" spans="2:51" s="15" customFormat="1" ht="12">
      <c r="B224" s="245"/>
      <c r="C224" s="246"/>
      <c r="D224" s="225" t="s">
        <v>198</v>
      </c>
      <c r="E224" s="247" t="s">
        <v>1</v>
      </c>
      <c r="F224" s="248" t="s">
        <v>203</v>
      </c>
      <c r="G224" s="246"/>
      <c r="H224" s="249">
        <v>492</v>
      </c>
      <c r="I224" s="250"/>
      <c r="J224" s="246"/>
      <c r="K224" s="246"/>
      <c r="L224" s="251"/>
      <c r="M224" s="252"/>
      <c r="N224" s="253"/>
      <c r="O224" s="253"/>
      <c r="P224" s="253"/>
      <c r="Q224" s="253"/>
      <c r="R224" s="253"/>
      <c r="S224" s="253"/>
      <c r="T224" s="254"/>
      <c r="AT224" s="255" t="s">
        <v>198</v>
      </c>
      <c r="AU224" s="255" t="s">
        <v>92</v>
      </c>
      <c r="AV224" s="15" t="s">
        <v>106</v>
      </c>
      <c r="AW224" s="15" t="s">
        <v>38</v>
      </c>
      <c r="AX224" s="15" t="s">
        <v>90</v>
      </c>
      <c r="AY224" s="255" t="s">
        <v>189</v>
      </c>
    </row>
    <row r="225" spans="1:65" s="2" customFormat="1" ht="16.5" customHeight="1">
      <c r="A225" s="36"/>
      <c r="B225" s="37"/>
      <c r="C225" s="210" t="s">
        <v>347</v>
      </c>
      <c r="D225" s="210" t="s">
        <v>192</v>
      </c>
      <c r="E225" s="211" t="s">
        <v>2471</v>
      </c>
      <c r="F225" s="212" t="s">
        <v>2472</v>
      </c>
      <c r="G225" s="213" t="s">
        <v>195</v>
      </c>
      <c r="H225" s="214">
        <v>63</v>
      </c>
      <c r="I225" s="215"/>
      <c r="J225" s="216">
        <f>ROUND(I225*H225,2)</f>
        <v>0</v>
      </c>
      <c r="K225" s="212" t="s">
        <v>196</v>
      </c>
      <c r="L225" s="41"/>
      <c r="M225" s="217" t="s">
        <v>1</v>
      </c>
      <c r="N225" s="218" t="s">
        <v>48</v>
      </c>
      <c r="O225" s="73"/>
      <c r="P225" s="219">
        <f>O225*H225</f>
        <v>0</v>
      </c>
      <c r="Q225" s="219">
        <v>0.378</v>
      </c>
      <c r="R225" s="219">
        <f>Q225*H225</f>
        <v>23.814</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2473</v>
      </c>
    </row>
    <row r="226" spans="2:51" s="14" customFormat="1" ht="12">
      <c r="B226" s="234"/>
      <c r="C226" s="235"/>
      <c r="D226" s="225" t="s">
        <v>198</v>
      </c>
      <c r="E226" s="236" t="s">
        <v>1</v>
      </c>
      <c r="F226" s="237" t="s">
        <v>2427</v>
      </c>
      <c r="G226" s="235"/>
      <c r="H226" s="238">
        <v>63</v>
      </c>
      <c r="I226" s="239"/>
      <c r="J226" s="235"/>
      <c r="K226" s="235"/>
      <c r="L226" s="240"/>
      <c r="M226" s="241"/>
      <c r="N226" s="242"/>
      <c r="O226" s="242"/>
      <c r="P226" s="242"/>
      <c r="Q226" s="242"/>
      <c r="R226" s="242"/>
      <c r="S226" s="242"/>
      <c r="T226" s="243"/>
      <c r="AT226" s="244" t="s">
        <v>198</v>
      </c>
      <c r="AU226" s="244" t="s">
        <v>92</v>
      </c>
      <c r="AV226" s="14" t="s">
        <v>92</v>
      </c>
      <c r="AW226" s="14" t="s">
        <v>38</v>
      </c>
      <c r="AX226" s="14" t="s">
        <v>83</v>
      </c>
      <c r="AY226" s="244" t="s">
        <v>189</v>
      </c>
    </row>
    <row r="227" spans="2:51" s="15" customFormat="1" ht="12">
      <c r="B227" s="245"/>
      <c r="C227" s="246"/>
      <c r="D227" s="225" t="s">
        <v>198</v>
      </c>
      <c r="E227" s="247" t="s">
        <v>1</v>
      </c>
      <c r="F227" s="248" t="s">
        <v>203</v>
      </c>
      <c r="G227" s="246"/>
      <c r="H227" s="249">
        <v>63</v>
      </c>
      <c r="I227" s="250"/>
      <c r="J227" s="246"/>
      <c r="K227" s="246"/>
      <c r="L227" s="251"/>
      <c r="M227" s="252"/>
      <c r="N227" s="253"/>
      <c r="O227" s="253"/>
      <c r="P227" s="253"/>
      <c r="Q227" s="253"/>
      <c r="R227" s="253"/>
      <c r="S227" s="253"/>
      <c r="T227" s="254"/>
      <c r="AT227" s="255" t="s">
        <v>198</v>
      </c>
      <c r="AU227" s="255" t="s">
        <v>92</v>
      </c>
      <c r="AV227" s="15" t="s">
        <v>106</v>
      </c>
      <c r="AW227" s="15" t="s">
        <v>38</v>
      </c>
      <c r="AX227" s="15" t="s">
        <v>90</v>
      </c>
      <c r="AY227" s="255" t="s">
        <v>189</v>
      </c>
    </row>
    <row r="228" spans="1:65" s="2" customFormat="1" ht="16.5" customHeight="1">
      <c r="A228" s="36"/>
      <c r="B228" s="37"/>
      <c r="C228" s="210" t="s">
        <v>351</v>
      </c>
      <c r="D228" s="210" t="s">
        <v>192</v>
      </c>
      <c r="E228" s="211" t="s">
        <v>2474</v>
      </c>
      <c r="F228" s="212" t="s">
        <v>2475</v>
      </c>
      <c r="G228" s="213" t="s">
        <v>195</v>
      </c>
      <c r="H228" s="214">
        <v>246</v>
      </c>
      <c r="I228" s="215"/>
      <c r="J228" s="216">
        <f>ROUND(I228*H228,2)</f>
        <v>0</v>
      </c>
      <c r="K228" s="212" t="s">
        <v>196</v>
      </c>
      <c r="L228" s="41"/>
      <c r="M228" s="217" t="s">
        <v>1</v>
      </c>
      <c r="N228" s="218" t="s">
        <v>48</v>
      </c>
      <c r="O228" s="73"/>
      <c r="P228" s="219">
        <f>O228*H228</f>
        <v>0</v>
      </c>
      <c r="Q228" s="219">
        <v>0.00601</v>
      </c>
      <c r="R228" s="219">
        <f>Q228*H228</f>
        <v>1.4784599999999999</v>
      </c>
      <c r="S228" s="219">
        <v>0</v>
      </c>
      <c r="T228" s="220">
        <f>S228*H228</f>
        <v>0</v>
      </c>
      <c r="U228" s="36"/>
      <c r="V228" s="36"/>
      <c r="W228" s="36"/>
      <c r="X228" s="36"/>
      <c r="Y228" s="36"/>
      <c r="Z228" s="36"/>
      <c r="AA228" s="36"/>
      <c r="AB228" s="36"/>
      <c r="AC228" s="36"/>
      <c r="AD228" s="36"/>
      <c r="AE228" s="36"/>
      <c r="AR228" s="221" t="s">
        <v>106</v>
      </c>
      <c r="AT228" s="221" t="s">
        <v>192</v>
      </c>
      <c r="AU228" s="221" t="s">
        <v>92</v>
      </c>
      <c r="AY228" s="18" t="s">
        <v>189</v>
      </c>
      <c r="BE228" s="222">
        <f>IF(N228="základní",J228,0)</f>
        <v>0</v>
      </c>
      <c r="BF228" s="222">
        <f>IF(N228="snížená",J228,0)</f>
        <v>0</v>
      </c>
      <c r="BG228" s="222">
        <f>IF(N228="zákl. přenesená",J228,0)</f>
        <v>0</v>
      </c>
      <c r="BH228" s="222">
        <f>IF(N228="sníž. přenesená",J228,0)</f>
        <v>0</v>
      </c>
      <c r="BI228" s="222">
        <f>IF(N228="nulová",J228,0)</f>
        <v>0</v>
      </c>
      <c r="BJ228" s="18" t="s">
        <v>90</v>
      </c>
      <c r="BK228" s="222">
        <f>ROUND(I228*H228,2)</f>
        <v>0</v>
      </c>
      <c r="BL228" s="18" t="s">
        <v>106</v>
      </c>
      <c r="BM228" s="221" t="s">
        <v>2476</v>
      </c>
    </row>
    <row r="229" spans="2:51" s="14" customFormat="1" ht="12">
      <c r="B229" s="234"/>
      <c r="C229" s="235"/>
      <c r="D229" s="225" t="s">
        <v>198</v>
      </c>
      <c r="E229" s="236" t="s">
        <v>1</v>
      </c>
      <c r="F229" s="237" t="s">
        <v>2428</v>
      </c>
      <c r="G229" s="235"/>
      <c r="H229" s="238">
        <v>246</v>
      </c>
      <c r="I229" s="239"/>
      <c r="J229" s="235"/>
      <c r="K229" s="235"/>
      <c r="L229" s="240"/>
      <c r="M229" s="241"/>
      <c r="N229" s="242"/>
      <c r="O229" s="242"/>
      <c r="P229" s="242"/>
      <c r="Q229" s="242"/>
      <c r="R229" s="242"/>
      <c r="S229" s="242"/>
      <c r="T229" s="243"/>
      <c r="AT229" s="244" t="s">
        <v>198</v>
      </c>
      <c r="AU229" s="244" t="s">
        <v>92</v>
      </c>
      <c r="AV229" s="14" t="s">
        <v>92</v>
      </c>
      <c r="AW229" s="14" t="s">
        <v>38</v>
      </c>
      <c r="AX229" s="14" t="s">
        <v>83</v>
      </c>
      <c r="AY229" s="244" t="s">
        <v>189</v>
      </c>
    </row>
    <row r="230" spans="2:51" s="15" customFormat="1" ht="12">
      <c r="B230" s="245"/>
      <c r="C230" s="246"/>
      <c r="D230" s="225" t="s">
        <v>198</v>
      </c>
      <c r="E230" s="247" t="s">
        <v>1</v>
      </c>
      <c r="F230" s="248" t="s">
        <v>203</v>
      </c>
      <c r="G230" s="246"/>
      <c r="H230" s="249">
        <v>246</v>
      </c>
      <c r="I230" s="250"/>
      <c r="J230" s="246"/>
      <c r="K230" s="246"/>
      <c r="L230" s="251"/>
      <c r="M230" s="252"/>
      <c r="N230" s="253"/>
      <c r="O230" s="253"/>
      <c r="P230" s="253"/>
      <c r="Q230" s="253"/>
      <c r="R230" s="253"/>
      <c r="S230" s="253"/>
      <c r="T230" s="254"/>
      <c r="AT230" s="255" t="s">
        <v>198</v>
      </c>
      <c r="AU230" s="255" t="s">
        <v>92</v>
      </c>
      <c r="AV230" s="15" t="s">
        <v>106</v>
      </c>
      <c r="AW230" s="15" t="s">
        <v>38</v>
      </c>
      <c r="AX230" s="15" t="s">
        <v>90</v>
      </c>
      <c r="AY230" s="255" t="s">
        <v>189</v>
      </c>
    </row>
    <row r="231" spans="1:65" s="2" customFormat="1" ht="16.5" customHeight="1">
      <c r="A231" s="36"/>
      <c r="B231" s="37"/>
      <c r="C231" s="210" t="s">
        <v>355</v>
      </c>
      <c r="D231" s="210" t="s">
        <v>192</v>
      </c>
      <c r="E231" s="211" t="s">
        <v>2477</v>
      </c>
      <c r="F231" s="212" t="s">
        <v>2478</v>
      </c>
      <c r="G231" s="213" t="s">
        <v>195</v>
      </c>
      <c r="H231" s="214">
        <v>246</v>
      </c>
      <c r="I231" s="215"/>
      <c r="J231" s="216">
        <f>ROUND(I231*H231,2)</f>
        <v>0</v>
      </c>
      <c r="K231" s="212" t="s">
        <v>196</v>
      </c>
      <c r="L231" s="41"/>
      <c r="M231" s="217" t="s">
        <v>1</v>
      </c>
      <c r="N231" s="218" t="s">
        <v>48</v>
      </c>
      <c r="O231" s="73"/>
      <c r="P231" s="219">
        <f>O231*H231</f>
        <v>0</v>
      </c>
      <c r="Q231" s="219">
        <v>0.00051</v>
      </c>
      <c r="R231" s="219">
        <f>Q231*H231</f>
        <v>0.12546000000000002</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2479</v>
      </c>
    </row>
    <row r="232" spans="2:51" s="14" customFormat="1" ht="12">
      <c r="B232" s="234"/>
      <c r="C232" s="235"/>
      <c r="D232" s="225" t="s">
        <v>198</v>
      </c>
      <c r="E232" s="236" t="s">
        <v>1</v>
      </c>
      <c r="F232" s="237" t="s">
        <v>2428</v>
      </c>
      <c r="G232" s="235"/>
      <c r="H232" s="238">
        <v>246</v>
      </c>
      <c r="I232" s="239"/>
      <c r="J232" s="235"/>
      <c r="K232" s="235"/>
      <c r="L232" s="240"/>
      <c r="M232" s="241"/>
      <c r="N232" s="242"/>
      <c r="O232" s="242"/>
      <c r="P232" s="242"/>
      <c r="Q232" s="242"/>
      <c r="R232" s="242"/>
      <c r="S232" s="242"/>
      <c r="T232" s="243"/>
      <c r="AT232" s="244" t="s">
        <v>198</v>
      </c>
      <c r="AU232" s="244" t="s">
        <v>92</v>
      </c>
      <c r="AV232" s="14" t="s">
        <v>92</v>
      </c>
      <c r="AW232" s="14" t="s">
        <v>38</v>
      </c>
      <c r="AX232" s="14" t="s">
        <v>83</v>
      </c>
      <c r="AY232" s="244" t="s">
        <v>189</v>
      </c>
    </row>
    <row r="233" spans="2:51" s="15" customFormat="1" ht="12">
      <c r="B233" s="245"/>
      <c r="C233" s="246"/>
      <c r="D233" s="225" t="s">
        <v>198</v>
      </c>
      <c r="E233" s="247" t="s">
        <v>1</v>
      </c>
      <c r="F233" s="248" t="s">
        <v>203</v>
      </c>
      <c r="G233" s="246"/>
      <c r="H233" s="249">
        <v>246</v>
      </c>
      <c r="I233" s="250"/>
      <c r="J233" s="246"/>
      <c r="K233" s="246"/>
      <c r="L233" s="251"/>
      <c r="M233" s="252"/>
      <c r="N233" s="253"/>
      <c r="O233" s="253"/>
      <c r="P233" s="253"/>
      <c r="Q233" s="253"/>
      <c r="R233" s="253"/>
      <c r="S233" s="253"/>
      <c r="T233" s="254"/>
      <c r="AT233" s="255" t="s">
        <v>198</v>
      </c>
      <c r="AU233" s="255" t="s">
        <v>92</v>
      </c>
      <c r="AV233" s="15" t="s">
        <v>106</v>
      </c>
      <c r="AW233" s="15" t="s">
        <v>38</v>
      </c>
      <c r="AX233" s="15" t="s">
        <v>90</v>
      </c>
      <c r="AY233" s="255" t="s">
        <v>189</v>
      </c>
    </row>
    <row r="234" spans="1:65" s="2" customFormat="1" ht="16.5" customHeight="1">
      <c r="A234" s="36"/>
      <c r="B234" s="37"/>
      <c r="C234" s="210" t="s">
        <v>359</v>
      </c>
      <c r="D234" s="210" t="s">
        <v>192</v>
      </c>
      <c r="E234" s="211" t="s">
        <v>2480</v>
      </c>
      <c r="F234" s="212" t="s">
        <v>2481</v>
      </c>
      <c r="G234" s="213" t="s">
        <v>195</v>
      </c>
      <c r="H234" s="214">
        <v>246</v>
      </c>
      <c r="I234" s="215"/>
      <c r="J234" s="216">
        <f>ROUND(I234*H234,2)</f>
        <v>0</v>
      </c>
      <c r="K234" s="212" t="s">
        <v>196</v>
      </c>
      <c r="L234" s="41"/>
      <c r="M234" s="217" t="s">
        <v>1</v>
      </c>
      <c r="N234" s="218" t="s">
        <v>48</v>
      </c>
      <c r="O234" s="73"/>
      <c r="P234" s="219">
        <f>O234*H234</f>
        <v>0</v>
      </c>
      <c r="Q234" s="219">
        <v>0.10373</v>
      </c>
      <c r="R234" s="219">
        <f>Q234*H234</f>
        <v>25.517580000000002</v>
      </c>
      <c r="S234" s="219">
        <v>0</v>
      </c>
      <c r="T234" s="220">
        <f>S234*H234</f>
        <v>0</v>
      </c>
      <c r="U234" s="36"/>
      <c r="V234" s="36"/>
      <c r="W234" s="36"/>
      <c r="X234" s="36"/>
      <c r="Y234" s="36"/>
      <c r="Z234" s="36"/>
      <c r="AA234" s="36"/>
      <c r="AB234" s="36"/>
      <c r="AC234" s="36"/>
      <c r="AD234" s="36"/>
      <c r="AE234" s="36"/>
      <c r="AR234" s="221" t="s">
        <v>106</v>
      </c>
      <c r="AT234" s="221" t="s">
        <v>192</v>
      </c>
      <c r="AU234" s="221" t="s">
        <v>92</v>
      </c>
      <c r="AY234" s="18" t="s">
        <v>189</v>
      </c>
      <c r="BE234" s="222">
        <f>IF(N234="základní",J234,0)</f>
        <v>0</v>
      </c>
      <c r="BF234" s="222">
        <f>IF(N234="snížená",J234,0)</f>
        <v>0</v>
      </c>
      <c r="BG234" s="222">
        <f>IF(N234="zákl. přenesená",J234,0)</f>
        <v>0</v>
      </c>
      <c r="BH234" s="222">
        <f>IF(N234="sníž. přenesená",J234,0)</f>
        <v>0</v>
      </c>
      <c r="BI234" s="222">
        <f>IF(N234="nulová",J234,0)</f>
        <v>0</v>
      </c>
      <c r="BJ234" s="18" t="s">
        <v>90</v>
      </c>
      <c r="BK234" s="222">
        <f>ROUND(I234*H234,2)</f>
        <v>0</v>
      </c>
      <c r="BL234" s="18" t="s">
        <v>106</v>
      </c>
      <c r="BM234" s="221" t="s">
        <v>2482</v>
      </c>
    </row>
    <row r="235" spans="2:51" s="14" customFormat="1" ht="12">
      <c r="B235" s="234"/>
      <c r="C235" s="235"/>
      <c r="D235" s="225" t="s">
        <v>198</v>
      </c>
      <c r="E235" s="236" t="s">
        <v>1</v>
      </c>
      <c r="F235" s="237" t="s">
        <v>2428</v>
      </c>
      <c r="G235" s="235"/>
      <c r="H235" s="238">
        <v>246</v>
      </c>
      <c r="I235" s="239"/>
      <c r="J235" s="235"/>
      <c r="K235" s="235"/>
      <c r="L235" s="240"/>
      <c r="M235" s="241"/>
      <c r="N235" s="242"/>
      <c r="O235" s="242"/>
      <c r="P235" s="242"/>
      <c r="Q235" s="242"/>
      <c r="R235" s="242"/>
      <c r="S235" s="242"/>
      <c r="T235" s="243"/>
      <c r="AT235" s="244" t="s">
        <v>198</v>
      </c>
      <c r="AU235" s="244" t="s">
        <v>92</v>
      </c>
      <c r="AV235" s="14" t="s">
        <v>92</v>
      </c>
      <c r="AW235" s="14" t="s">
        <v>38</v>
      </c>
      <c r="AX235" s="14" t="s">
        <v>83</v>
      </c>
      <c r="AY235" s="244" t="s">
        <v>189</v>
      </c>
    </row>
    <row r="236" spans="2:51" s="15" customFormat="1" ht="12">
      <c r="B236" s="245"/>
      <c r="C236" s="246"/>
      <c r="D236" s="225" t="s">
        <v>198</v>
      </c>
      <c r="E236" s="247" t="s">
        <v>1</v>
      </c>
      <c r="F236" s="248" t="s">
        <v>203</v>
      </c>
      <c r="G236" s="246"/>
      <c r="H236" s="249">
        <v>246</v>
      </c>
      <c r="I236" s="250"/>
      <c r="J236" s="246"/>
      <c r="K236" s="246"/>
      <c r="L236" s="251"/>
      <c r="M236" s="252"/>
      <c r="N236" s="253"/>
      <c r="O236" s="253"/>
      <c r="P236" s="253"/>
      <c r="Q236" s="253"/>
      <c r="R236" s="253"/>
      <c r="S236" s="253"/>
      <c r="T236" s="254"/>
      <c r="AT236" s="255" t="s">
        <v>198</v>
      </c>
      <c r="AU236" s="255" t="s">
        <v>92</v>
      </c>
      <c r="AV236" s="15" t="s">
        <v>106</v>
      </c>
      <c r="AW236" s="15" t="s">
        <v>38</v>
      </c>
      <c r="AX236" s="15" t="s">
        <v>90</v>
      </c>
      <c r="AY236" s="255" t="s">
        <v>189</v>
      </c>
    </row>
    <row r="237" spans="1:65" s="2" customFormat="1" ht="16.5" customHeight="1">
      <c r="A237" s="36"/>
      <c r="B237" s="37"/>
      <c r="C237" s="210" t="s">
        <v>365</v>
      </c>
      <c r="D237" s="210" t="s">
        <v>192</v>
      </c>
      <c r="E237" s="211" t="s">
        <v>2483</v>
      </c>
      <c r="F237" s="212" t="s">
        <v>2484</v>
      </c>
      <c r="G237" s="213" t="s">
        <v>195</v>
      </c>
      <c r="H237" s="214">
        <v>246</v>
      </c>
      <c r="I237" s="215"/>
      <c r="J237" s="216">
        <f>ROUND(I237*H237,2)</f>
        <v>0</v>
      </c>
      <c r="K237" s="212" t="s">
        <v>196</v>
      </c>
      <c r="L237" s="41"/>
      <c r="M237" s="217" t="s">
        <v>1</v>
      </c>
      <c r="N237" s="218" t="s">
        <v>48</v>
      </c>
      <c r="O237" s="73"/>
      <c r="P237" s="219">
        <f>O237*H237</f>
        <v>0</v>
      </c>
      <c r="Q237" s="219">
        <v>0.12966</v>
      </c>
      <c r="R237" s="219">
        <f>Q237*H237</f>
        <v>31.896359999999998</v>
      </c>
      <c r="S237" s="219">
        <v>0</v>
      </c>
      <c r="T237" s="220">
        <f>S237*H237</f>
        <v>0</v>
      </c>
      <c r="U237" s="36"/>
      <c r="V237" s="36"/>
      <c r="W237" s="36"/>
      <c r="X237" s="36"/>
      <c r="Y237" s="36"/>
      <c r="Z237" s="36"/>
      <c r="AA237" s="36"/>
      <c r="AB237" s="36"/>
      <c r="AC237" s="36"/>
      <c r="AD237" s="36"/>
      <c r="AE237" s="36"/>
      <c r="AR237" s="221" t="s">
        <v>106</v>
      </c>
      <c r="AT237" s="221" t="s">
        <v>192</v>
      </c>
      <c r="AU237" s="221" t="s">
        <v>92</v>
      </c>
      <c r="AY237" s="18" t="s">
        <v>189</v>
      </c>
      <c r="BE237" s="222">
        <f>IF(N237="základní",J237,0)</f>
        <v>0</v>
      </c>
      <c r="BF237" s="222">
        <f>IF(N237="snížená",J237,0)</f>
        <v>0</v>
      </c>
      <c r="BG237" s="222">
        <f>IF(N237="zákl. přenesená",J237,0)</f>
        <v>0</v>
      </c>
      <c r="BH237" s="222">
        <f>IF(N237="sníž. přenesená",J237,0)</f>
        <v>0</v>
      </c>
      <c r="BI237" s="222">
        <f>IF(N237="nulová",J237,0)</f>
        <v>0</v>
      </c>
      <c r="BJ237" s="18" t="s">
        <v>90</v>
      </c>
      <c r="BK237" s="222">
        <f>ROUND(I237*H237,2)</f>
        <v>0</v>
      </c>
      <c r="BL237" s="18" t="s">
        <v>106</v>
      </c>
      <c r="BM237" s="221" t="s">
        <v>2485</v>
      </c>
    </row>
    <row r="238" spans="2:51" s="14" customFormat="1" ht="12">
      <c r="B238" s="234"/>
      <c r="C238" s="235"/>
      <c r="D238" s="225" t="s">
        <v>198</v>
      </c>
      <c r="E238" s="236" t="s">
        <v>1</v>
      </c>
      <c r="F238" s="237" t="s">
        <v>2428</v>
      </c>
      <c r="G238" s="235"/>
      <c r="H238" s="238">
        <v>246</v>
      </c>
      <c r="I238" s="239"/>
      <c r="J238" s="235"/>
      <c r="K238" s="235"/>
      <c r="L238" s="240"/>
      <c r="M238" s="241"/>
      <c r="N238" s="242"/>
      <c r="O238" s="242"/>
      <c r="P238" s="242"/>
      <c r="Q238" s="242"/>
      <c r="R238" s="242"/>
      <c r="S238" s="242"/>
      <c r="T238" s="243"/>
      <c r="AT238" s="244" t="s">
        <v>198</v>
      </c>
      <c r="AU238" s="244" t="s">
        <v>92</v>
      </c>
      <c r="AV238" s="14" t="s">
        <v>92</v>
      </c>
      <c r="AW238" s="14" t="s">
        <v>38</v>
      </c>
      <c r="AX238" s="14" t="s">
        <v>83</v>
      </c>
      <c r="AY238" s="244" t="s">
        <v>189</v>
      </c>
    </row>
    <row r="239" spans="2:51" s="15" customFormat="1" ht="12">
      <c r="B239" s="245"/>
      <c r="C239" s="246"/>
      <c r="D239" s="225" t="s">
        <v>198</v>
      </c>
      <c r="E239" s="247" t="s">
        <v>1</v>
      </c>
      <c r="F239" s="248" t="s">
        <v>203</v>
      </c>
      <c r="G239" s="246"/>
      <c r="H239" s="249">
        <v>246</v>
      </c>
      <c r="I239" s="250"/>
      <c r="J239" s="246"/>
      <c r="K239" s="246"/>
      <c r="L239" s="251"/>
      <c r="M239" s="252"/>
      <c r="N239" s="253"/>
      <c r="O239" s="253"/>
      <c r="P239" s="253"/>
      <c r="Q239" s="253"/>
      <c r="R239" s="253"/>
      <c r="S239" s="253"/>
      <c r="T239" s="254"/>
      <c r="AT239" s="255" t="s">
        <v>198</v>
      </c>
      <c r="AU239" s="255" t="s">
        <v>92</v>
      </c>
      <c r="AV239" s="15" t="s">
        <v>106</v>
      </c>
      <c r="AW239" s="15" t="s">
        <v>38</v>
      </c>
      <c r="AX239" s="15" t="s">
        <v>90</v>
      </c>
      <c r="AY239" s="255" t="s">
        <v>189</v>
      </c>
    </row>
    <row r="240" spans="1:65" s="2" customFormat="1" ht="16.5" customHeight="1">
      <c r="A240" s="36"/>
      <c r="B240" s="37"/>
      <c r="C240" s="210" t="s">
        <v>370</v>
      </c>
      <c r="D240" s="210" t="s">
        <v>192</v>
      </c>
      <c r="E240" s="211" t="s">
        <v>2486</v>
      </c>
      <c r="F240" s="212" t="s">
        <v>2487</v>
      </c>
      <c r="G240" s="213" t="s">
        <v>195</v>
      </c>
      <c r="H240" s="214">
        <v>63</v>
      </c>
      <c r="I240" s="215"/>
      <c r="J240" s="216">
        <f>ROUND(I240*H240,2)</f>
        <v>0</v>
      </c>
      <c r="K240" s="212" t="s">
        <v>196</v>
      </c>
      <c r="L240" s="41"/>
      <c r="M240" s="217" t="s">
        <v>1</v>
      </c>
      <c r="N240" s="218" t="s">
        <v>48</v>
      </c>
      <c r="O240" s="73"/>
      <c r="P240" s="219">
        <f>O240*H240</f>
        <v>0</v>
      </c>
      <c r="Q240" s="219">
        <v>0.101</v>
      </c>
      <c r="R240" s="219">
        <f>Q240*H240</f>
        <v>6.363</v>
      </c>
      <c r="S240" s="219">
        <v>0</v>
      </c>
      <c r="T240" s="220">
        <f>S240*H240</f>
        <v>0</v>
      </c>
      <c r="U240" s="36"/>
      <c r="V240" s="36"/>
      <c r="W240" s="36"/>
      <c r="X240" s="36"/>
      <c r="Y240" s="36"/>
      <c r="Z240" s="36"/>
      <c r="AA240" s="36"/>
      <c r="AB240" s="36"/>
      <c r="AC240" s="36"/>
      <c r="AD240" s="36"/>
      <c r="AE240" s="36"/>
      <c r="AR240" s="221" t="s">
        <v>106</v>
      </c>
      <c r="AT240" s="221" t="s">
        <v>192</v>
      </c>
      <c r="AU240" s="221" t="s">
        <v>92</v>
      </c>
      <c r="AY240" s="18" t="s">
        <v>189</v>
      </c>
      <c r="BE240" s="222">
        <f>IF(N240="základní",J240,0)</f>
        <v>0</v>
      </c>
      <c r="BF240" s="222">
        <f>IF(N240="snížená",J240,0)</f>
        <v>0</v>
      </c>
      <c r="BG240" s="222">
        <f>IF(N240="zákl. přenesená",J240,0)</f>
        <v>0</v>
      </c>
      <c r="BH240" s="222">
        <f>IF(N240="sníž. přenesená",J240,0)</f>
        <v>0</v>
      </c>
      <c r="BI240" s="222">
        <f>IF(N240="nulová",J240,0)</f>
        <v>0</v>
      </c>
      <c r="BJ240" s="18" t="s">
        <v>90</v>
      </c>
      <c r="BK240" s="222">
        <f>ROUND(I240*H240,2)</f>
        <v>0</v>
      </c>
      <c r="BL240" s="18" t="s">
        <v>106</v>
      </c>
      <c r="BM240" s="221" t="s">
        <v>2488</v>
      </c>
    </row>
    <row r="241" spans="2:51" s="14" customFormat="1" ht="12">
      <c r="B241" s="234"/>
      <c r="C241" s="235"/>
      <c r="D241" s="225" t="s">
        <v>198</v>
      </c>
      <c r="E241" s="236" t="s">
        <v>1</v>
      </c>
      <c r="F241" s="237" t="s">
        <v>2427</v>
      </c>
      <c r="G241" s="235"/>
      <c r="H241" s="238">
        <v>63</v>
      </c>
      <c r="I241" s="239"/>
      <c r="J241" s="235"/>
      <c r="K241" s="235"/>
      <c r="L241" s="240"/>
      <c r="M241" s="241"/>
      <c r="N241" s="242"/>
      <c r="O241" s="242"/>
      <c r="P241" s="242"/>
      <c r="Q241" s="242"/>
      <c r="R241" s="242"/>
      <c r="S241" s="242"/>
      <c r="T241" s="243"/>
      <c r="AT241" s="244" t="s">
        <v>198</v>
      </c>
      <c r="AU241" s="244" t="s">
        <v>92</v>
      </c>
      <c r="AV241" s="14" t="s">
        <v>92</v>
      </c>
      <c r="AW241" s="14" t="s">
        <v>38</v>
      </c>
      <c r="AX241" s="14" t="s">
        <v>83</v>
      </c>
      <c r="AY241" s="244" t="s">
        <v>189</v>
      </c>
    </row>
    <row r="242" spans="2:51" s="15" customFormat="1" ht="12">
      <c r="B242" s="245"/>
      <c r="C242" s="246"/>
      <c r="D242" s="225" t="s">
        <v>198</v>
      </c>
      <c r="E242" s="247" t="s">
        <v>1</v>
      </c>
      <c r="F242" s="248" t="s">
        <v>203</v>
      </c>
      <c r="G242" s="246"/>
      <c r="H242" s="249">
        <v>63</v>
      </c>
      <c r="I242" s="250"/>
      <c r="J242" s="246"/>
      <c r="K242" s="246"/>
      <c r="L242" s="251"/>
      <c r="M242" s="252"/>
      <c r="N242" s="253"/>
      <c r="O242" s="253"/>
      <c r="P242" s="253"/>
      <c r="Q242" s="253"/>
      <c r="R242" s="253"/>
      <c r="S242" s="253"/>
      <c r="T242" s="254"/>
      <c r="AT242" s="255" t="s">
        <v>198</v>
      </c>
      <c r="AU242" s="255" t="s">
        <v>92</v>
      </c>
      <c r="AV242" s="15" t="s">
        <v>106</v>
      </c>
      <c r="AW242" s="15" t="s">
        <v>38</v>
      </c>
      <c r="AX242" s="15" t="s">
        <v>90</v>
      </c>
      <c r="AY242" s="255" t="s">
        <v>189</v>
      </c>
    </row>
    <row r="243" spans="1:65" s="2" customFormat="1" ht="16.5" customHeight="1">
      <c r="A243" s="36"/>
      <c r="B243" s="37"/>
      <c r="C243" s="256" t="s">
        <v>375</v>
      </c>
      <c r="D243" s="256" t="s">
        <v>217</v>
      </c>
      <c r="E243" s="257" t="s">
        <v>2489</v>
      </c>
      <c r="F243" s="258" t="s">
        <v>2490</v>
      </c>
      <c r="G243" s="259" t="s">
        <v>195</v>
      </c>
      <c r="H243" s="260">
        <v>63</v>
      </c>
      <c r="I243" s="261"/>
      <c r="J243" s="262">
        <f>ROUND(I243*H243,2)</f>
        <v>0</v>
      </c>
      <c r="K243" s="258" t="s">
        <v>281</v>
      </c>
      <c r="L243" s="263"/>
      <c r="M243" s="264" t="s">
        <v>1</v>
      </c>
      <c r="N243" s="265" t="s">
        <v>48</v>
      </c>
      <c r="O243" s="73"/>
      <c r="P243" s="219">
        <f>O243*H243</f>
        <v>0</v>
      </c>
      <c r="Q243" s="219">
        <v>0.135</v>
      </c>
      <c r="R243" s="219">
        <f>Q243*H243</f>
        <v>8.505</v>
      </c>
      <c r="S243" s="219">
        <v>0</v>
      </c>
      <c r="T243" s="220">
        <f>S243*H243</f>
        <v>0</v>
      </c>
      <c r="U243" s="36"/>
      <c r="V243" s="36"/>
      <c r="W243" s="36"/>
      <c r="X243" s="36"/>
      <c r="Y243" s="36"/>
      <c r="Z243" s="36"/>
      <c r="AA243" s="36"/>
      <c r="AB243" s="36"/>
      <c r="AC243" s="36"/>
      <c r="AD243" s="36"/>
      <c r="AE243" s="36"/>
      <c r="AR243" s="221" t="s">
        <v>220</v>
      </c>
      <c r="AT243" s="221" t="s">
        <v>217</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2491</v>
      </c>
    </row>
    <row r="244" spans="1:65" s="2" customFormat="1" ht="16.5" customHeight="1">
      <c r="A244" s="36"/>
      <c r="B244" s="37"/>
      <c r="C244" s="210" t="s">
        <v>379</v>
      </c>
      <c r="D244" s="210" t="s">
        <v>192</v>
      </c>
      <c r="E244" s="211" t="s">
        <v>2492</v>
      </c>
      <c r="F244" s="212" t="s">
        <v>2493</v>
      </c>
      <c r="G244" s="213" t="s">
        <v>225</v>
      </c>
      <c r="H244" s="214">
        <v>100</v>
      </c>
      <c r="I244" s="215"/>
      <c r="J244" s="216">
        <f>ROUND(I244*H244,2)</f>
        <v>0</v>
      </c>
      <c r="K244" s="212" t="s">
        <v>196</v>
      </c>
      <c r="L244" s="41"/>
      <c r="M244" s="217" t="s">
        <v>1</v>
      </c>
      <c r="N244" s="218" t="s">
        <v>48</v>
      </c>
      <c r="O244" s="73"/>
      <c r="P244" s="219">
        <f>O244*H244</f>
        <v>0</v>
      </c>
      <c r="Q244" s="219">
        <v>0.0036</v>
      </c>
      <c r="R244" s="219">
        <f>Q244*H244</f>
        <v>0.36</v>
      </c>
      <c r="S244" s="219">
        <v>0</v>
      </c>
      <c r="T244" s="220">
        <f>S244*H244</f>
        <v>0</v>
      </c>
      <c r="U244" s="36"/>
      <c r="V244" s="36"/>
      <c r="W244" s="36"/>
      <c r="X244" s="36"/>
      <c r="Y244" s="36"/>
      <c r="Z244" s="36"/>
      <c r="AA244" s="36"/>
      <c r="AB244" s="36"/>
      <c r="AC244" s="36"/>
      <c r="AD244" s="36"/>
      <c r="AE244" s="36"/>
      <c r="AR244" s="221" t="s">
        <v>106</v>
      </c>
      <c r="AT244" s="221" t="s">
        <v>192</v>
      </c>
      <c r="AU244" s="221" t="s">
        <v>92</v>
      </c>
      <c r="AY244" s="18" t="s">
        <v>189</v>
      </c>
      <c r="BE244" s="222">
        <f>IF(N244="základní",J244,0)</f>
        <v>0</v>
      </c>
      <c r="BF244" s="222">
        <f>IF(N244="snížená",J244,0)</f>
        <v>0</v>
      </c>
      <c r="BG244" s="222">
        <f>IF(N244="zákl. přenesená",J244,0)</f>
        <v>0</v>
      </c>
      <c r="BH244" s="222">
        <f>IF(N244="sníž. přenesená",J244,0)</f>
        <v>0</v>
      </c>
      <c r="BI244" s="222">
        <f>IF(N244="nulová",J244,0)</f>
        <v>0</v>
      </c>
      <c r="BJ244" s="18" t="s">
        <v>90</v>
      </c>
      <c r="BK244" s="222">
        <f>ROUND(I244*H244,2)</f>
        <v>0</v>
      </c>
      <c r="BL244" s="18" t="s">
        <v>106</v>
      </c>
      <c r="BM244" s="221" t="s">
        <v>2494</v>
      </c>
    </row>
    <row r="245" spans="2:63" s="12" customFormat="1" ht="22.9" customHeight="1">
      <c r="B245" s="194"/>
      <c r="C245" s="195"/>
      <c r="D245" s="196" t="s">
        <v>82</v>
      </c>
      <c r="E245" s="208" t="s">
        <v>238</v>
      </c>
      <c r="F245" s="208" t="s">
        <v>316</v>
      </c>
      <c r="G245" s="195"/>
      <c r="H245" s="195"/>
      <c r="I245" s="198"/>
      <c r="J245" s="209">
        <f>BK245</f>
        <v>0</v>
      </c>
      <c r="K245" s="195"/>
      <c r="L245" s="200"/>
      <c r="M245" s="201"/>
      <c r="N245" s="202"/>
      <c r="O245" s="202"/>
      <c r="P245" s="203">
        <f>SUM(P246:P270)</f>
        <v>0</v>
      </c>
      <c r="Q245" s="202"/>
      <c r="R245" s="203">
        <f>SUM(R246:R270)</f>
        <v>33.451229999999995</v>
      </c>
      <c r="S245" s="202"/>
      <c r="T245" s="204">
        <f>SUM(T246:T270)</f>
        <v>1.4621359999999999</v>
      </c>
      <c r="AR245" s="205" t="s">
        <v>90</v>
      </c>
      <c r="AT245" s="206" t="s">
        <v>82</v>
      </c>
      <c r="AU245" s="206" t="s">
        <v>90</v>
      </c>
      <c r="AY245" s="205" t="s">
        <v>189</v>
      </c>
      <c r="BK245" s="207">
        <f>SUM(BK246:BK270)</f>
        <v>0</v>
      </c>
    </row>
    <row r="246" spans="1:65" s="2" customFormat="1" ht="16.5" customHeight="1">
      <c r="A246" s="36"/>
      <c r="B246" s="37"/>
      <c r="C246" s="210" t="s">
        <v>384</v>
      </c>
      <c r="D246" s="210" t="s">
        <v>192</v>
      </c>
      <c r="E246" s="211" t="s">
        <v>2495</v>
      </c>
      <c r="F246" s="212" t="s">
        <v>2496</v>
      </c>
      <c r="G246" s="213" t="s">
        <v>225</v>
      </c>
      <c r="H246" s="214">
        <v>75</v>
      </c>
      <c r="I246" s="215"/>
      <c r="J246" s="216">
        <f>ROUND(I246*H246,2)</f>
        <v>0</v>
      </c>
      <c r="K246" s="212" t="s">
        <v>196</v>
      </c>
      <c r="L246" s="41"/>
      <c r="M246" s="217" t="s">
        <v>1</v>
      </c>
      <c r="N246" s="218" t="s">
        <v>48</v>
      </c>
      <c r="O246" s="73"/>
      <c r="P246" s="219">
        <f>O246*H246</f>
        <v>0</v>
      </c>
      <c r="Q246" s="219">
        <v>0.08088</v>
      </c>
      <c r="R246" s="219">
        <f>Q246*H246</f>
        <v>6.066</v>
      </c>
      <c r="S246" s="219">
        <v>0</v>
      </c>
      <c r="T246" s="220">
        <f>S246*H246</f>
        <v>0</v>
      </c>
      <c r="U246" s="36"/>
      <c r="V246" s="36"/>
      <c r="W246" s="36"/>
      <c r="X246" s="36"/>
      <c r="Y246" s="36"/>
      <c r="Z246" s="36"/>
      <c r="AA246" s="36"/>
      <c r="AB246" s="36"/>
      <c r="AC246" s="36"/>
      <c r="AD246" s="36"/>
      <c r="AE246" s="36"/>
      <c r="AR246" s="221" t="s">
        <v>106</v>
      </c>
      <c r="AT246" s="221" t="s">
        <v>192</v>
      </c>
      <c r="AU246" s="221" t="s">
        <v>92</v>
      </c>
      <c r="AY246" s="18" t="s">
        <v>189</v>
      </c>
      <c r="BE246" s="222">
        <f>IF(N246="základní",J246,0)</f>
        <v>0</v>
      </c>
      <c r="BF246" s="222">
        <f>IF(N246="snížená",J246,0)</f>
        <v>0</v>
      </c>
      <c r="BG246" s="222">
        <f>IF(N246="zákl. přenesená",J246,0)</f>
        <v>0</v>
      </c>
      <c r="BH246" s="222">
        <f>IF(N246="sníž. přenesená",J246,0)</f>
        <v>0</v>
      </c>
      <c r="BI246" s="222">
        <f>IF(N246="nulová",J246,0)</f>
        <v>0</v>
      </c>
      <c r="BJ246" s="18" t="s">
        <v>90</v>
      </c>
      <c r="BK246" s="222">
        <f>ROUND(I246*H246,2)</f>
        <v>0</v>
      </c>
      <c r="BL246" s="18" t="s">
        <v>106</v>
      </c>
      <c r="BM246" s="221" t="s">
        <v>2497</v>
      </c>
    </row>
    <row r="247" spans="2:51" s="14" customFormat="1" ht="12">
      <c r="B247" s="234"/>
      <c r="C247" s="235"/>
      <c r="D247" s="225" t="s">
        <v>198</v>
      </c>
      <c r="E247" s="236" t="s">
        <v>1</v>
      </c>
      <c r="F247" s="237" t="s">
        <v>2498</v>
      </c>
      <c r="G247" s="235"/>
      <c r="H247" s="238">
        <v>75</v>
      </c>
      <c r="I247" s="239"/>
      <c r="J247" s="235"/>
      <c r="K247" s="235"/>
      <c r="L247" s="240"/>
      <c r="M247" s="241"/>
      <c r="N247" s="242"/>
      <c r="O247" s="242"/>
      <c r="P247" s="242"/>
      <c r="Q247" s="242"/>
      <c r="R247" s="242"/>
      <c r="S247" s="242"/>
      <c r="T247" s="243"/>
      <c r="AT247" s="244" t="s">
        <v>198</v>
      </c>
      <c r="AU247" s="244" t="s">
        <v>92</v>
      </c>
      <c r="AV247" s="14" t="s">
        <v>92</v>
      </c>
      <c r="AW247" s="14" t="s">
        <v>38</v>
      </c>
      <c r="AX247" s="14" t="s">
        <v>83</v>
      </c>
      <c r="AY247" s="244" t="s">
        <v>189</v>
      </c>
    </row>
    <row r="248" spans="2:51" s="15" customFormat="1" ht="12">
      <c r="B248" s="245"/>
      <c r="C248" s="246"/>
      <c r="D248" s="225" t="s">
        <v>198</v>
      </c>
      <c r="E248" s="247" t="s">
        <v>1</v>
      </c>
      <c r="F248" s="248" t="s">
        <v>203</v>
      </c>
      <c r="G248" s="246"/>
      <c r="H248" s="249">
        <v>75</v>
      </c>
      <c r="I248" s="250"/>
      <c r="J248" s="246"/>
      <c r="K248" s="246"/>
      <c r="L248" s="251"/>
      <c r="M248" s="252"/>
      <c r="N248" s="253"/>
      <c r="O248" s="253"/>
      <c r="P248" s="253"/>
      <c r="Q248" s="253"/>
      <c r="R248" s="253"/>
      <c r="S248" s="253"/>
      <c r="T248" s="254"/>
      <c r="AT248" s="255" t="s">
        <v>198</v>
      </c>
      <c r="AU248" s="255" t="s">
        <v>92</v>
      </c>
      <c r="AV248" s="15" t="s">
        <v>106</v>
      </c>
      <c r="AW248" s="15" t="s">
        <v>38</v>
      </c>
      <c r="AX248" s="15" t="s">
        <v>90</v>
      </c>
      <c r="AY248" s="255" t="s">
        <v>189</v>
      </c>
    </row>
    <row r="249" spans="1:65" s="2" customFormat="1" ht="16.5" customHeight="1">
      <c r="A249" s="36"/>
      <c r="B249" s="37"/>
      <c r="C249" s="256" t="s">
        <v>390</v>
      </c>
      <c r="D249" s="256" t="s">
        <v>217</v>
      </c>
      <c r="E249" s="257" t="s">
        <v>2499</v>
      </c>
      <c r="F249" s="258" t="s">
        <v>2500</v>
      </c>
      <c r="G249" s="259" t="s">
        <v>225</v>
      </c>
      <c r="H249" s="260">
        <v>82.5</v>
      </c>
      <c r="I249" s="261"/>
      <c r="J249" s="262">
        <f>ROUND(I249*H249,2)</f>
        <v>0</v>
      </c>
      <c r="K249" s="258" t="s">
        <v>1</v>
      </c>
      <c r="L249" s="263"/>
      <c r="M249" s="264" t="s">
        <v>1</v>
      </c>
      <c r="N249" s="265" t="s">
        <v>48</v>
      </c>
      <c r="O249" s="73"/>
      <c r="P249" s="219">
        <f>O249*H249</f>
        <v>0</v>
      </c>
      <c r="Q249" s="219">
        <v>0.046</v>
      </c>
      <c r="R249" s="219">
        <f>Q249*H249</f>
        <v>3.795</v>
      </c>
      <c r="S249" s="219">
        <v>0</v>
      </c>
      <c r="T249" s="220">
        <f>S249*H249</f>
        <v>0</v>
      </c>
      <c r="U249" s="36"/>
      <c r="V249" s="36"/>
      <c r="W249" s="36"/>
      <c r="X249" s="36"/>
      <c r="Y249" s="36"/>
      <c r="Z249" s="36"/>
      <c r="AA249" s="36"/>
      <c r="AB249" s="36"/>
      <c r="AC249" s="36"/>
      <c r="AD249" s="36"/>
      <c r="AE249" s="36"/>
      <c r="AR249" s="221" t="s">
        <v>220</v>
      </c>
      <c r="AT249" s="221" t="s">
        <v>217</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2501</v>
      </c>
    </row>
    <row r="250" spans="2:51" s="14" customFormat="1" ht="12">
      <c r="B250" s="234"/>
      <c r="C250" s="235"/>
      <c r="D250" s="225" t="s">
        <v>198</v>
      </c>
      <c r="E250" s="235"/>
      <c r="F250" s="237" t="s">
        <v>2502</v>
      </c>
      <c r="G250" s="235"/>
      <c r="H250" s="238">
        <v>82.5</v>
      </c>
      <c r="I250" s="239"/>
      <c r="J250" s="235"/>
      <c r="K250" s="235"/>
      <c r="L250" s="240"/>
      <c r="M250" s="241"/>
      <c r="N250" s="242"/>
      <c r="O250" s="242"/>
      <c r="P250" s="242"/>
      <c r="Q250" s="242"/>
      <c r="R250" s="242"/>
      <c r="S250" s="242"/>
      <c r="T250" s="243"/>
      <c r="AT250" s="244" t="s">
        <v>198</v>
      </c>
      <c r="AU250" s="244" t="s">
        <v>92</v>
      </c>
      <c r="AV250" s="14" t="s">
        <v>92</v>
      </c>
      <c r="AW250" s="14" t="s">
        <v>4</v>
      </c>
      <c r="AX250" s="14" t="s">
        <v>90</v>
      </c>
      <c r="AY250" s="244" t="s">
        <v>189</v>
      </c>
    </row>
    <row r="251" spans="1:65" s="2" customFormat="1" ht="16.5" customHeight="1">
      <c r="A251" s="36"/>
      <c r="B251" s="37"/>
      <c r="C251" s="210" t="s">
        <v>398</v>
      </c>
      <c r="D251" s="210" t="s">
        <v>192</v>
      </c>
      <c r="E251" s="211" t="s">
        <v>2503</v>
      </c>
      <c r="F251" s="212" t="s">
        <v>2504</v>
      </c>
      <c r="G251" s="213" t="s">
        <v>225</v>
      </c>
      <c r="H251" s="214">
        <v>25</v>
      </c>
      <c r="I251" s="215"/>
      <c r="J251" s="216">
        <f>ROUND(I251*H251,2)</f>
        <v>0</v>
      </c>
      <c r="K251" s="212" t="s">
        <v>196</v>
      </c>
      <c r="L251" s="41"/>
      <c r="M251" s="217" t="s">
        <v>1</v>
      </c>
      <c r="N251" s="218" t="s">
        <v>48</v>
      </c>
      <c r="O251" s="73"/>
      <c r="P251" s="219">
        <f>O251*H251</f>
        <v>0</v>
      </c>
      <c r="Q251" s="219">
        <v>0.1554</v>
      </c>
      <c r="R251" s="219">
        <f>Q251*H251</f>
        <v>3.8850000000000002</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2505</v>
      </c>
    </row>
    <row r="252" spans="2:51" s="14" customFormat="1" ht="12">
      <c r="B252" s="234"/>
      <c r="C252" s="235"/>
      <c r="D252" s="225" t="s">
        <v>198</v>
      </c>
      <c r="E252" s="236" t="s">
        <v>1</v>
      </c>
      <c r="F252" s="237" t="s">
        <v>2506</v>
      </c>
      <c r="G252" s="235"/>
      <c r="H252" s="238">
        <v>25</v>
      </c>
      <c r="I252" s="239"/>
      <c r="J252" s="235"/>
      <c r="K252" s="235"/>
      <c r="L252" s="240"/>
      <c r="M252" s="241"/>
      <c r="N252" s="242"/>
      <c r="O252" s="242"/>
      <c r="P252" s="242"/>
      <c r="Q252" s="242"/>
      <c r="R252" s="242"/>
      <c r="S252" s="242"/>
      <c r="T252" s="243"/>
      <c r="AT252" s="244" t="s">
        <v>198</v>
      </c>
      <c r="AU252" s="244" t="s">
        <v>92</v>
      </c>
      <c r="AV252" s="14" t="s">
        <v>92</v>
      </c>
      <c r="AW252" s="14" t="s">
        <v>38</v>
      </c>
      <c r="AX252" s="14" t="s">
        <v>83</v>
      </c>
      <c r="AY252" s="244" t="s">
        <v>189</v>
      </c>
    </row>
    <row r="253" spans="2:51" s="15" customFormat="1" ht="12">
      <c r="B253" s="245"/>
      <c r="C253" s="246"/>
      <c r="D253" s="225" t="s">
        <v>198</v>
      </c>
      <c r="E253" s="247" t="s">
        <v>1</v>
      </c>
      <c r="F253" s="248" t="s">
        <v>203</v>
      </c>
      <c r="G253" s="246"/>
      <c r="H253" s="249">
        <v>25</v>
      </c>
      <c r="I253" s="250"/>
      <c r="J253" s="246"/>
      <c r="K253" s="246"/>
      <c r="L253" s="251"/>
      <c r="M253" s="252"/>
      <c r="N253" s="253"/>
      <c r="O253" s="253"/>
      <c r="P253" s="253"/>
      <c r="Q253" s="253"/>
      <c r="R253" s="253"/>
      <c r="S253" s="253"/>
      <c r="T253" s="254"/>
      <c r="AT253" s="255" t="s">
        <v>198</v>
      </c>
      <c r="AU253" s="255" t="s">
        <v>92</v>
      </c>
      <c r="AV253" s="15" t="s">
        <v>106</v>
      </c>
      <c r="AW253" s="15" t="s">
        <v>38</v>
      </c>
      <c r="AX253" s="15" t="s">
        <v>90</v>
      </c>
      <c r="AY253" s="255" t="s">
        <v>189</v>
      </c>
    </row>
    <row r="254" spans="1:65" s="2" customFormat="1" ht="16.5" customHeight="1">
      <c r="A254" s="36"/>
      <c r="B254" s="37"/>
      <c r="C254" s="256" t="s">
        <v>403</v>
      </c>
      <c r="D254" s="256" t="s">
        <v>217</v>
      </c>
      <c r="E254" s="257" t="s">
        <v>2507</v>
      </c>
      <c r="F254" s="258" t="s">
        <v>2508</v>
      </c>
      <c r="G254" s="259" t="s">
        <v>225</v>
      </c>
      <c r="H254" s="260">
        <v>27.5</v>
      </c>
      <c r="I254" s="261"/>
      <c r="J254" s="262">
        <f>ROUND(I254*H254,2)</f>
        <v>0</v>
      </c>
      <c r="K254" s="258" t="s">
        <v>196</v>
      </c>
      <c r="L254" s="263"/>
      <c r="M254" s="264" t="s">
        <v>1</v>
      </c>
      <c r="N254" s="265" t="s">
        <v>48</v>
      </c>
      <c r="O254" s="73"/>
      <c r="P254" s="219">
        <f>O254*H254</f>
        <v>0</v>
      </c>
      <c r="Q254" s="219">
        <v>0.102</v>
      </c>
      <c r="R254" s="219">
        <f>Q254*H254</f>
        <v>2.8049999999999997</v>
      </c>
      <c r="S254" s="219">
        <v>0</v>
      </c>
      <c r="T254" s="220">
        <f>S254*H254</f>
        <v>0</v>
      </c>
      <c r="U254" s="36"/>
      <c r="V254" s="36"/>
      <c r="W254" s="36"/>
      <c r="X254" s="36"/>
      <c r="Y254" s="36"/>
      <c r="Z254" s="36"/>
      <c r="AA254" s="36"/>
      <c r="AB254" s="36"/>
      <c r="AC254" s="36"/>
      <c r="AD254" s="36"/>
      <c r="AE254" s="36"/>
      <c r="AR254" s="221" t="s">
        <v>220</v>
      </c>
      <c r="AT254" s="221" t="s">
        <v>217</v>
      </c>
      <c r="AU254" s="221" t="s">
        <v>92</v>
      </c>
      <c r="AY254" s="18" t="s">
        <v>189</v>
      </c>
      <c r="BE254" s="222">
        <f>IF(N254="základní",J254,0)</f>
        <v>0</v>
      </c>
      <c r="BF254" s="222">
        <f>IF(N254="snížená",J254,0)</f>
        <v>0</v>
      </c>
      <c r="BG254" s="222">
        <f>IF(N254="zákl. přenesená",J254,0)</f>
        <v>0</v>
      </c>
      <c r="BH254" s="222">
        <f>IF(N254="sníž. přenesená",J254,0)</f>
        <v>0</v>
      </c>
      <c r="BI254" s="222">
        <f>IF(N254="nulová",J254,0)</f>
        <v>0</v>
      </c>
      <c r="BJ254" s="18" t="s">
        <v>90</v>
      </c>
      <c r="BK254" s="222">
        <f>ROUND(I254*H254,2)</f>
        <v>0</v>
      </c>
      <c r="BL254" s="18" t="s">
        <v>106</v>
      </c>
      <c r="BM254" s="221" t="s">
        <v>2509</v>
      </c>
    </row>
    <row r="255" spans="2:51" s="14" customFormat="1" ht="12">
      <c r="B255" s="234"/>
      <c r="C255" s="235"/>
      <c r="D255" s="225" t="s">
        <v>198</v>
      </c>
      <c r="E255" s="235"/>
      <c r="F255" s="237" t="s">
        <v>2510</v>
      </c>
      <c r="G255" s="235"/>
      <c r="H255" s="238">
        <v>27.5</v>
      </c>
      <c r="I255" s="239"/>
      <c r="J255" s="235"/>
      <c r="K255" s="235"/>
      <c r="L255" s="240"/>
      <c r="M255" s="241"/>
      <c r="N255" s="242"/>
      <c r="O255" s="242"/>
      <c r="P255" s="242"/>
      <c r="Q255" s="242"/>
      <c r="R255" s="242"/>
      <c r="S255" s="242"/>
      <c r="T255" s="243"/>
      <c r="AT255" s="244" t="s">
        <v>198</v>
      </c>
      <c r="AU255" s="244" t="s">
        <v>92</v>
      </c>
      <c r="AV255" s="14" t="s">
        <v>92</v>
      </c>
      <c r="AW255" s="14" t="s">
        <v>4</v>
      </c>
      <c r="AX255" s="14" t="s">
        <v>90</v>
      </c>
      <c r="AY255" s="244" t="s">
        <v>189</v>
      </c>
    </row>
    <row r="256" spans="1:65" s="2" customFormat="1" ht="16.5" customHeight="1">
      <c r="A256" s="36"/>
      <c r="B256" s="37"/>
      <c r="C256" s="256" t="s">
        <v>409</v>
      </c>
      <c r="D256" s="256" t="s">
        <v>217</v>
      </c>
      <c r="E256" s="257" t="s">
        <v>2511</v>
      </c>
      <c r="F256" s="258" t="s">
        <v>2512</v>
      </c>
      <c r="G256" s="259" t="s">
        <v>606</v>
      </c>
      <c r="H256" s="260">
        <v>7.5</v>
      </c>
      <c r="I256" s="261"/>
      <c r="J256" s="262">
        <f>ROUND(I256*H256,2)</f>
        <v>0</v>
      </c>
      <c r="K256" s="258" t="s">
        <v>196</v>
      </c>
      <c r="L256" s="263"/>
      <c r="M256" s="264" t="s">
        <v>1</v>
      </c>
      <c r="N256" s="265" t="s">
        <v>48</v>
      </c>
      <c r="O256" s="73"/>
      <c r="P256" s="219">
        <f>O256*H256</f>
        <v>0</v>
      </c>
      <c r="Q256" s="219">
        <v>2.234</v>
      </c>
      <c r="R256" s="219">
        <f>Q256*H256</f>
        <v>16.755</v>
      </c>
      <c r="S256" s="219">
        <v>0</v>
      </c>
      <c r="T256" s="220">
        <f>S256*H256</f>
        <v>0</v>
      </c>
      <c r="U256" s="36"/>
      <c r="V256" s="36"/>
      <c r="W256" s="36"/>
      <c r="X256" s="36"/>
      <c r="Y256" s="36"/>
      <c r="Z256" s="36"/>
      <c r="AA256" s="36"/>
      <c r="AB256" s="36"/>
      <c r="AC256" s="36"/>
      <c r="AD256" s="36"/>
      <c r="AE256" s="36"/>
      <c r="AR256" s="221" t="s">
        <v>220</v>
      </c>
      <c r="AT256" s="221" t="s">
        <v>217</v>
      </c>
      <c r="AU256" s="221" t="s">
        <v>92</v>
      </c>
      <c r="AY256" s="18" t="s">
        <v>189</v>
      </c>
      <c r="BE256" s="222">
        <f>IF(N256="základní",J256,0)</f>
        <v>0</v>
      </c>
      <c r="BF256" s="222">
        <f>IF(N256="snížená",J256,0)</f>
        <v>0</v>
      </c>
      <c r="BG256" s="222">
        <f>IF(N256="zákl. přenesená",J256,0)</f>
        <v>0</v>
      </c>
      <c r="BH256" s="222">
        <f>IF(N256="sníž. přenesená",J256,0)</f>
        <v>0</v>
      </c>
      <c r="BI256" s="222">
        <f>IF(N256="nulová",J256,0)</f>
        <v>0</v>
      </c>
      <c r="BJ256" s="18" t="s">
        <v>90</v>
      </c>
      <c r="BK256" s="222">
        <f>ROUND(I256*H256,2)</f>
        <v>0</v>
      </c>
      <c r="BL256" s="18" t="s">
        <v>106</v>
      </c>
      <c r="BM256" s="221" t="s">
        <v>2513</v>
      </c>
    </row>
    <row r="257" spans="1:65" s="2" customFormat="1" ht="16.5" customHeight="1">
      <c r="A257" s="36"/>
      <c r="B257" s="37"/>
      <c r="C257" s="210" t="s">
        <v>413</v>
      </c>
      <c r="D257" s="210" t="s">
        <v>192</v>
      </c>
      <c r="E257" s="211" t="s">
        <v>2514</v>
      </c>
      <c r="F257" s="212" t="s">
        <v>2515</v>
      </c>
      <c r="G257" s="213" t="s">
        <v>195</v>
      </c>
      <c r="H257" s="214">
        <v>309</v>
      </c>
      <c r="I257" s="215"/>
      <c r="J257" s="216">
        <f>ROUND(I257*H257,2)</f>
        <v>0</v>
      </c>
      <c r="K257" s="212" t="s">
        <v>196</v>
      </c>
      <c r="L257" s="41"/>
      <c r="M257" s="217" t="s">
        <v>1</v>
      </c>
      <c r="N257" s="218" t="s">
        <v>48</v>
      </c>
      <c r="O257" s="73"/>
      <c r="P257" s="219">
        <f>O257*H257</f>
        <v>0</v>
      </c>
      <c r="Q257" s="219">
        <v>0.00047</v>
      </c>
      <c r="R257" s="219">
        <f>Q257*H257</f>
        <v>0.14523</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2516</v>
      </c>
    </row>
    <row r="258" spans="2:51" s="14" customFormat="1" ht="12">
      <c r="B258" s="234"/>
      <c r="C258" s="235"/>
      <c r="D258" s="225" t="s">
        <v>198</v>
      </c>
      <c r="E258" s="236" t="s">
        <v>1</v>
      </c>
      <c r="F258" s="237" t="s">
        <v>2427</v>
      </c>
      <c r="G258" s="235"/>
      <c r="H258" s="238">
        <v>63</v>
      </c>
      <c r="I258" s="239"/>
      <c r="J258" s="235"/>
      <c r="K258" s="235"/>
      <c r="L258" s="240"/>
      <c r="M258" s="241"/>
      <c r="N258" s="242"/>
      <c r="O258" s="242"/>
      <c r="P258" s="242"/>
      <c r="Q258" s="242"/>
      <c r="R258" s="242"/>
      <c r="S258" s="242"/>
      <c r="T258" s="243"/>
      <c r="AT258" s="244" t="s">
        <v>198</v>
      </c>
      <c r="AU258" s="244" t="s">
        <v>92</v>
      </c>
      <c r="AV258" s="14" t="s">
        <v>92</v>
      </c>
      <c r="AW258" s="14" t="s">
        <v>38</v>
      </c>
      <c r="AX258" s="14" t="s">
        <v>83</v>
      </c>
      <c r="AY258" s="244" t="s">
        <v>189</v>
      </c>
    </row>
    <row r="259" spans="2:51" s="14" customFormat="1" ht="12">
      <c r="B259" s="234"/>
      <c r="C259" s="235"/>
      <c r="D259" s="225" t="s">
        <v>198</v>
      </c>
      <c r="E259" s="236" t="s">
        <v>1</v>
      </c>
      <c r="F259" s="237" t="s">
        <v>2428</v>
      </c>
      <c r="G259" s="235"/>
      <c r="H259" s="238">
        <v>246</v>
      </c>
      <c r="I259" s="239"/>
      <c r="J259" s="235"/>
      <c r="K259" s="235"/>
      <c r="L259" s="240"/>
      <c r="M259" s="241"/>
      <c r="N259" s="242"/>
      <c r="O259" s="242"/>
      <c r="P259" s="242"/>
      <c r="Q259" s="242"/>
      <c r="R259" s="242"/>
      <c r="S259" s="242"/>
      <c r="T259" s="243"/>
      <c r="AT259" s="244" t="s">
        <v>198</v>
      </c>
      <c r="AU259" s="244" t="s">
        <v>92</v>
      </c>
      <c r="AV259" s="14" t="s">
        <v>92</v>
      </c>
      <c r="AW259" s="14" t="s">
        <v>38</v>
      </c>
      <c r="AX259" s="14" t="s">
        <v>83</v>
      </c>
      <c r="AY259" s="244" t="s">
        <v>189</v>
      </c>
    </row>
    <row r="260" spans="2:51" s="15" customFormat="1" ht="12">
      <c r="B260" s="245"/>
      <c r="C260" s="246"/>
      <c r="D260" s="225" t="s">
        <v>198</v>
      </c>
      <c r="E260" s="247" t="s">
        <v>1</v>
      </c>
      <c r="F260" s="248" t="s">
        <v>203</v>
      </c>
      <c r="G260" s="246"/>
      <c r="H260" s="249">
        <v>309</v>
      </c>
      <c r="I260" s="250"/>
      <c r="J260" s="246"/>
      <c r="K260" s="246"/>
      <c r="L260" s="251"/>
      <c r="M260" s="252"/>
      <c r="N260" s="253"/>
      <c r="O260" s="253"/>
      <c r="P260" s="253"/>
      <c r="Q260" s="253"/>
      <c r="R260" s="253"/>
      <c r="S260" s="253"/>
      <c r="T260" s="254"/>
      <c r="AT260" s="255" t="s">
        <v>198</v>
      </c>
      <c r="AU260" s="255" t="s">
        <v>92</v>
      </c>
      <c r="AV260" s="15" t="s">
        <v>106</v>
      </c>
      <c r="AW260" s="15" t="s">
        <v>38</v>
      </c>
      <c r="AX260" s="15" t="s">
        <v>90</v>
      </c>
      <c r="AY260" s="255" t="s">
        <v>189</v>
      </c>
    </row>
    <row r="261" spans="1:65" s="2" customFormat="1" ht="16.5" customHeight="1">
      <c r="A261" s="36"/>
      <c r="B261" s="37"/>
      <c r="C261" s="210" t="s">
        <v>416</v>
      </c>
      <c r="D261" s="210" t="s">
        <v>192</v>
      </c>
      <c r="E261" s="211" t="s">
        <v>2517</v>
      </c>
      <c r="F261" s="212" t="s">
        <v>2518</v>
      </c>
      <c r="G261" s="213" t="s">
        <v>225</v>
      </c>
      <c r="H261" s="214">
        <v>28.3</v>
      </c>
      <c r="I261" s="215"/>
      <c r="J261" s="216">
        <f>ROUND(I261*H261,2)</f>
        <v>0</v>
      </c>
      <c r="K261" s="212" t="s">
        <v>196</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2519</v>
      </c>
    </row>
    <row r="262" spans="1:65" s="2" customFormat="1" ht="16.5" customHeight="1">
      <c r="A262" s="36"/>
      <c r="B262" s="37"/>
      <c r="C262" s="210" t="s">
        <v>421</v>
      </c>
      <c r="D262" s="210" t="s">
        <v>192</v>
      </c>
      <c r="E262" s="211" t="s">
        <v>2520</v>
      </c>
      <c r="F262" s="212" t="s">
        <v>2521</v>
      </c>
      <c r="G262" s="213" t="s">
        <v>606</v>
      </c>
      <c r="H262" s="214">
        <v>0.5</v>
      </c>
      <c r="I262" s="215"/>
      <c r="J262" s="216">
        <f>ROUND(I262*H262,2)</f>
        <v>0</v>
      </c>
      <c r="K262" s="212" t="s">
        <v>196</v>
      </c>
      <c r="L262" s="41"/>
      <c r="M262" s="217" t="s">
        <v>1</v>
      </c>
      <c r="N262" s="218" t="s">
        <v>48</v>
      </c>
      <c r="O262" s="73"/>
      <c r="P262" s="219">
        <f>O262*H262</f>
        <v>0</v>
      </c>
      <c r="Q262" s="219">
        <v>0</v>
      </c>
      <c r="R262" s="219">
        <f>Q262*H262</f>
        <v>0</v>
      </c>
      <c r="S262" s="219">
        <v>2.4</v>
      </c>
      <c r="T262" s="220">
        <f>S262*H262</f>
        <v>1.2</v>
      </c>
      <c r="U262" s="36"/>
      <c r="V262" s="36"/>
      <c r="W262" s="36"/>
      <c r="X262" s="36"/>
      <c r="Y262" s="36"/>
      <c r="Z262" s="36"/>
      <c r="AA262" s="36"/>
      <c r="AB262" s="36"/>
      <c r="AC262" s="36"/>
      <c r="AD262" s="36"/>
      <c r="AE262" s="36"/>
      <c r="AR262" s="221" t="s">
        <v>106</v>
      </c>
      <c r="AT262" s="221" t="s">
        <v>192</v>
      </c>
      <c r="AU262" s="221" t="s">
        <v>92</v>
      </c>
      <c r="AY262" s="18" t="s">
        <v>189</v>
      </c>
      <c r="BE262" s="222">
        <f>IF(N262="základní",J262,0)</f>
        <v>0</v>
      </c>
      <c r="BF262" s="222">
        <f>IF(N262="snížená",J262,0)</f>
        <v>0</v>
      </c>
      <c r="BG262" s="222">
        <f>IF(N262="zákl. přenesená",J262,0)</f>
        <v>0</v>
      </c>
      <c r="BH262" s="222">
        <f>IF(N262="sníž. přenesená",J262,0)</f>
        <v>0</v>
      </c>
      <c r="BI262" s="222">
        <f>IF(N262="nulová",J262,0)</f>
        <v>0</v>
      </c>
      <c r="BJ262" s="18" t="s">
        <v>90</v>
      </c>
      <c r="BK262" s="222">
        <f>ROUND(I262*H262,2)</f>
        <v>0</v>
      </c>
      <c r="BL262" s="18" t="s">
        <v>106</v>
      </c>
      <c r="BM262" s="221" t="s">
        <v>2522</v>
      </c>
    </row>
    <row r="263" spans="1:65" s="2" customFormat="1" ht="16.5" customHeight="1">
      <c r="A263" s="36"/>
      <c r="B263" s="37"/>
      <c r="C263" s="210" t="s">
        <v>426</v>
      </c>
      <c r="D263" s="210" t="s">
        <v>192</v>
      </c>
      <c r="E263" s="211" t="s">
        <v>2523</v>
      </c>
      <c r="F263" s="212" t="s">
        <v>2524</v>
      </c>
      <c r="G263" s="213" t="s">
        <v>225</v>
      </c>
      <c r="H263" s="214">
        <v>5.7</v>
      </c>
      <c r="I263" s="215"/>
      <c r="J263" s="216">
        <f>ROUND(I263*H263,2)</f>
        <v>0</v>
      </c>
      <c r="K263" s="212" t="s">
        <v>281</v>
      </c>
      <c r="L263" s="41"/>
      <c r="M263" s="217" t="s">
        <v>1</v>
      </c>
      <c r="N263" s="218" t="s">
        <v>48</v>
      </c>
      <c r="O263" s="73"/>
      <c r="P263" s="219">
        <f>O263*H263</f>
        <v>0</v>
      </c>
      <c r="Q263" s="219">
        <v>0</v>
      </c>
      <c r="R263" s="219">
        <f>Q263*H263</f>
        <v>0</v>
      </c>
      <c r="S263" s="219">
        <v>0.00248</v>
      </c>
      <c r="T263" s="220">
        <f>S263*H263</f>
        <v>0.014136000000000001</v>
      </c>
      <c r="U263" s="36"/>
      <c r="V263" s="36"/>
      <c r="W263" s="36"/>
      <c r="X263" s="36"/>
      <c r="Y263" s="36"/>
      <c r="Z263" s="36"/>
      <c r="AA263" s="36"/>
      <c r="AB263" s="36"/>
      <c r="AC263" s="36"/>
      <c r="AD263" s="36"/>
      <c r="AE263" s="36"/>
      <c r="AR263" s="221" t="s">
        <v>106</v>
      </c>
      <c r="AT263" s="221" t="s">
        <v>192</v>
      </c>
      <c r="AU263" s="221" t="s">
        <v>92</v>
      </c>
      <c r="AY263" s="18" t="s">
        <v>189</v>
      </c>
      <c r="BE263" s="222">
        <f>IF(N263="základní",J263,0)</f>
        <v>0</v>
      </c>
      <c r="BF263" s="222">
        <f>IF(N263="snížená",J263,0)</f>
        <v>0</v>
      </c>
      <c r="BG263" s="222">
        <f>IF(N263="zákl. přenesená",J263,0)</f>
        <v>0</v>
      </c>
      <c r="BH263" s="222">
        <f>IF(N263="sníž. přenesená",J263,0)</f>
        <v>0</v>
      </c>
      <c r="BI263" s="222">
        <f>IF(N263="nulová",J263,0)</f>
        <v>0</v>
      </c>
      <c r="BJ263" s="18" t="s">
        <v>90</v>
      </c>
      <c r="BK263" s="222">
        <f>ROUND(I263*H263,2)</f>
        <v>0</v>
      </c>
      <c r="BL263" s="18" t="s">
        <v>106</v>
      </c>
      <c r="BM263" s="221" t="s">
        <v>2525</v>
      </c>
    </row>
    <row r="264" spans="1:47" s="2" customFormat="1" ht="29.25">
      <c r="A264" s="36"/>
      <c r="B264" s="37"/>
      <c r="C264" s="38"/>
      <c r="D264" s="225" t="s">
        <v>305</v>
      </c>
      <c r="E264" s="38"/>
      <c r="F264" s="266" t="s">
        <v>2526</v>
      </c>
      <c r="G264" s="38"/>
      <c r="H264" s="38"/>
      <c r="I264" s="125"/>
      <c r="J264" s="38"/>
      <c r="K264" s="38"/>
      <c r="L264" s="41"/>
      <c r="M264" s="267"/>
      <c r="N264" s="268"/>
      <c r="O264" s="73"/>
      <c r="P264" s="73"/>
      <c r="Q264" s="73"/>
      <c r="R264" s="73"/>
      <c r="S264" s="73"/>
      <c r="T264" s="74"/>
      <c r="U264" s="36"/>
      <c r="V264" s="36"/>
      <c r="W264" s="36"/>
      <c r="X264" s="36"/>
      <c r="Y264" s="36"/>
      <c r="Z264" s="36"/>
      <c r="AA264" s="36"/>
      <c r="AB264" s="36"/>
      <c r="AC264" s="36"/>
      <c r="AD264" s="36"/>
      <c r="AE264" s="36"/>
      <c r="AT264" s="18" t="s">
        <v>305</v>
      </c>
      <c r="AU264" s="18" t="s">
        <v>92</v>
      </c>
    </row>
    <row r="265" spans="2:51" s="14" customFormat="1" ht="12">
      <c r="B265" s="234"/>
      <c r="C265" s="235"/>
      <c r="D265" s="225" t="s">
        <v>198</v>
      </c>
      <c r="E265" s="236" t="s">
        <v>1</v>
      </c>
      <c r="F265" s="237" t="s">
        <v>2527</v>
      </c>
      <c r="G265" s="235"/>
      <c r="H265" s="238">
        <v>5.7</v>
      </c>
      <c r="I265" s="239"/>
      <c r="J265" s="235"/>
      <c r="K265" s="235"/>
      <c r="L265" s="240"/>
      <c r="M265" s="241"/>
      <c r="N265" s="242"/>
      <c r="O265" s="242"/>
      <c r="P265" s="242"/>
      <c r="Q265" s="242"/>
      <c r="R265" s="242"/>
      <c r="S265" s="242"/>
      <c r="T265" s="243"/>
      <c r="AT265" s="244" t="s">
        <v>198</v>
      </c>
      <c r="AU265" s="244" t="s">
        <v>92</v>
      </c>
      <c r="AV265" s="14" t="s">
        <v>92</v>
      </c>
      <c r="AW265" s="14" t="s">
        <v>38</v>
      </c>
      <c r="AX265" s="14" t="s">
        <v>83</v>
      </c>
      <c r="AY265" s="244" t="s">
        <v>189</v>
      </c>
    </row>
    <row r="266" spans="2:51" s="15" customFormat="1" ht="12">
      <c r="B266" s="245"/>
      <c r="C266" s="246"/>
      <c r="D266" s="225" t="s">
        <v>198</v>
      </c>
      <c r="E266" s="247" t="s">
        <v>1</v>
      </c>
      <c r="F266" s="248" t="s">
        <v>203</v>
      </c>
      <c r="G266" s="246"/>
      <c r="H266" s="249">
        <v>5.7</v>
      </c>
      <c r="I266" s="250"/>
      <c r="J266" s="246"/>
      <c r="K266" s="246"/>
      <c r="L266" s="251"/>
      <c r="M266" s="252"/>
      <c r="N266" s="253"/>
      <c r="O266" s="253"/>
      <c r="P266" s="253"/>
      <c r="Q266" s="253"/>
      <c r="R266" s="253"/>
      <c r="S266" s="253"/>
      <c r="T266" s="254"/>
      <c r="AT266" s="255" t="s">
        <v>198</v>
      </c>
      <c r="AU266" s="255" t="s">
        <v>92</v>
      </c>
      <c r="AV266" s="15" t="s">
        <v>106</v>
      </c>
      <c r="AW266" s="15" t="s">
        <v>38</v>
      </c>
      <c r="AX266" s="15" t="s">
        <v>90</v>
      </c>
      <c r="AY266" s="255" t="s">
        <v>189</v>
      </c>
    </row>
    <row r="267" spans="1:65" s="2" customFormat="1" ht="16.5" customHeight="1">
      <c r="A267" s="36"/>
      <c r="B267" s="37"/>
      <c r="C267" s="210" t="s">
        <v>431</v>
      </c>
      <c r="D267" s="210" t="s">
        <v>192</v>
      </c>
      <c r="E267" s="211" t="s">
        <v>2528</v>
      </c>
      <c r="F267" s="212" t="s">
        <v>2529</v>
      </c>
      <c r="G267" s="213" t="s">
        <v>2126</v>
      </c>
      <c r="H267" s="214">
        <v>1</v>
      </c>
      <c r="I267" s="215"/>
      <c r="J267" s="216">
        <f>ROUND(I267*H267,2)</f>
        <v>0</v>
      </c>
      <c r="K267" s="212" t="s">
        <v>281</v>
      </c>
      <c r="L267" s="41"/>
      <c r="M267" s="217" t="s">
        <v>1</v>
      </c>
      <c r="N267" s="218" t="s">
        <v>48</v>
      </c>
      <c r="O267" s="73"/>
      <c r="P267" s="219">
        <f>O267*H267</f>
        <v>0</v>
      </c>
      <c r="Q267" s="219">
        <v>0</v>
      </c>
      <c r="R267" s="219">
        <f>Q267*H267</f>
        <v>0</v>
      </c>
      <c r="S267" s="219">
        <v>0.248</v>
      </c>
      <c r="T267" s="220">
        <f>S267*H267</f>
        <v>0.248</v>
      </c>
      <c r="U267" s="36"/>
      <c r="V267" s="36"/>
      <c r="W267" s="36"/>
      <c r="X267" s="36"/>
      <c r="Y267" s="36"/>
      <c r="Z267" s="36"/>
      <c r="AA267" s="36"/>
      <c r="AB267" s="36"/>
      <c r="AC267" s="36"/>
      <c r="AD267" s="36"/>
      <c r="AE267" s="36"/>
      <c r="AR267" s="221" t="s">
        <v>106</v>
      </c>
      <c r="AT267" s="221" t="s">
        <v>192</v>
      </c>
      <c r="AU267" s="221" t="s">
        <v>92</v>
      </c>
      <c r="AY267" s="18" t="s">
        <v>189</v>
      </c>
      <c r="BE267" s="222">
        <f>IF(N267="základní",J267,0)</f>
        <v>0</v>
      </c>
      <c r="BF267" s="222">
        <f>IF(N267="snížená",J267,0)</f>
        <v>0</v>
      </c>
      <c r="BG267" s="222">
        <f>IF(N267="zákl. přenesená",J267,0)</f>
        <v>0</v>
      </c>
      <c r="BH267" s="222">
        <f>IF(N267="sníž. přenesená",J267,0)</f>
        <v>0</v>
      </c>
      <c r="BI267" s="222">
        <f>IF(N267="nulová",J267,0)</f>
        <v>0</v>
      </c>
      <c r="BJ267" s="18" t="s">
        <v>90</v>
      </c>
      <c r="BK267" s="222">
        <f>ROUND(I267*H267,2)</f>
        <v>0</v>
      </c>
      <c r="BL267" s="18" t="s">
        <v>106</v>
      </c>
      <c r="BM267" s="221" t="s">
        <v>2530</v>
      </c>
    </row>
    <row r="268" spans="1:47" s="2" customFormat="1" ht="29.25">
      <c r="A268" s="36"/>
      <c r="B268" s="37"/>
      <c r="C268" s="38"/>
      <c r="D268" s="225" t="s">
        <v>305</v>
      </c>
      <c r="E268" s="38"/>
      <c r="F268" s="266" t="s">
        <v>2531</v>
      </c>
      <c r="G268" s="38"/>
      <c r="H268" s="38"/>
      <c r="I268" s="125"/>
      <c r="J268" s="38"/>
      <c r="K268" s="38"/>
      <c r="L268" s="41"/>
      <c r="M268" s="267"/>
      <c r="N268" s="268"/>
      <c r="O268" s="73"/>
      <c r="P268" s="73"/>
      <c r="Q268" s="73"/>
      <c r="R268" s="73"/>
      <c r="S268" s="73"/>
      <c r="T268" s="74"/>
      <c r="U268" s="36"/>
      <c r="V268" s="36"/>
      <c r="W268" s="36"/>
      <c r="X268" s="36"/>
      <c r="Y268" s="36"/>
      <c r="Z268" s="36"/>
      <c r="AA268" s="36"/>
      <c r="AB268" s="36"/>
      <c r="AC268" s="36"/>
      <c r="AD268" s="36"/>
      <c r="AE268" s="36"/>
      <c r="AT268" s="18" t="s">
        <v>305</v>
      </c>
      <c r="AU268" s="18" t="s">
        <v>92</v>
      </c>
    </row>
    <row r="269" spans="2:51" s="14" customFormat="1" ht="12">
      <c r="B269" s="234"/>
      <c r="C269" s="235"/>
      <c r="D269" s="225" t="s">
        <v>198</v>
      </c>
      <c r="E269" s="236" t="s">
        <v>1</v>
      </c>
      <c r="F269" s="237" t="s">
        <v>2377</v>
      </c>
      <c r="G269" s="235"/>
      <c r="H269" s="238">
        <v>1</v>
      </c>
      <c r="I269" s="239"/>
      <c r="J269" s="235"/>
      <c r="K269" s="235"/>
      <c r="L269" s="240"/>
      <c r="M269" s="241"/>
      <c r="N269" s="242"/>
      <c r="O269" s="242"/>
      <c r="P269" s="242"/>
      <c r="Q269" s="242"/>
      <c r="R269" s="242"/>
      <c r="S269" s="242"/>
      <c r="T269" s="243"/>
      <c r="AT269" s="244" t="s">
        <v>198</v>
      </c>
      <c r="AU269" s="244" t="s">
        <v>92</v>
      </c>
      <c r="AV269" s="14" t="s">
        <v>92</v>
      </c>
      <c r="AW269" s="14" t="s">
        <v>38</v>
      </c>
      <c r="AX269" s="14" t="s">
        <v>83</v>
      </c>
      <c r="AY269" s="244" t="s">
        <v>189</v>
      </c>
    </row>
    <row r="270" spans="2:51" s="15" customFormat="1" ht="12">
      <c r="B270" s="245"/>
      <c r="C270" s="246"/>
      <c r="D270" s="225" t="s">
        <v>198</v>
      </c>
      <c r="E270" s="247" t="s">
        <v>1</v>
      </c>
      <c r="F270" s="248" t="s">
        <v>203</v>
      </c>
      <c r="G270" s="246"/>
      <c r="H270" s="249">
        <v>1</v>
      </c>
      <c r="I270" s="250"/>
      <c r="J270" s="246"/>
      <c r="K270" s="246"/>
      <c r="L270" s="251"/>
      <c r="M270" s="252"/>
      <c r="N270" s="253"/>
      <c r="O270" s="253"/>
      <c r="P270" s="253"/>
      <c r="Q270" s="253"/>
      <c r="R270" s="253"/>
      <c r="S270" s="253"/>
      <c r="T270" s="254"/>
      <c r="AT270" s="255" t="s">
        <v>198</v>
      </c>
      <c r="AU270" s="255" t="s">
        <v>92</v>
      </c>
      <c r="AV270" s="15" t="s">
        <v>106</v>
      </c>
      <c r="AW270" s="15" t="s">
        <v>38</v>
      </c>
      <c r="AX270" s="15" t="s">
        <v>90</v>
      </c>
      <c r="AY270" s="255" t="s">
        <v>189</v>
      </c>
    </row>
    <row r="271" spans="2:63" s="12" customFormat="1" ht="22.9" customHeight="1">
      <c r="B271" s="194"/>
      <c r="C271" s="195"/>
      <c r="D271" s="196" t="s">
        <v>82</v>
      </c>
      <c r="E271" s="208" t="s">
        <v>363</v>
      </c>
      <c r="F271" s="208" t="s">
        <v>364</v>
      </c>
      <c r="G271" s="195"/>
      <c r="H271" s="195"/>
      <c r="I271" s="198"/>
      <c r="J271" s="209">
        <f>BK271</f>
        <v>0</v>
      </c>
      <c r="K271" s="195"/>
      <c r="L271" s="200"/>
      <c r="M271" s="201"/>
      <c r="N271" s="202"/>
      <c r="O271" s="202"/>
      <c r="P271" s="203">
        <f>SUM(P272:P278)</f>
        <v>0</v>
      </c>
      <c r="Q271" s="202"/>
      <c r="R271" s="203">
        <f>SUM(R272:R278)</f>
        <v>0</v>
      </c>
      <c r="S271" s="202"/>
      <c r="T271" s="204">
        <f>SUM(T272:T278)</f>
        <v>0</v>
      </c>
      <c r="AR271" s="205" t="s">
        <v>90</v>
      </c>
      <c r="AT271" s="206" t="s">
        <v>82</v>
      </c>
      <c r="AU271" s="206" t="s">
        <v>90</v>
      </c>
      <c r="AY271" s="205" t="s">
        <v>189</v>
      </c>
      <c r="BK271" s="207">
        <f>SUM(BK272:BK278)</f>
        <v>0</v>
      </c>
    </row>
    <row r="272" spans="1:65" s="2" customFormat="1" ht="16.5" customHeight="1">
      <c r="A272" s="36"/>
      <c r="B272" s="37"/>
      <c r="C272" s="210" t="s">
        <v>434</v>
      </c>
      <c r="D272" s="210" t="s">
        <v>192</v>
      </c>
      <c r="E272" s="211" t="s">
        <v>2532</v>
      </c>
      <c r="F272" s="212" t="s">
        <v>2533</v>
      </c>
      <c r="G272" s="213" t="s">
        <v>368</v>
      </c>
      <c r="H272" s="214">
        <v>280.989</v>
      </c>
      <c r="I272" s="215"/>
      <c r="J272" s="216">
        <f>ROUND(I272*H272,2)</f>
        <v>0</v>
      </c>
      <c r="K272" s="212" t="s">
        <v>196</v>
      </c>
      <c r="L272" s="41"/>
      <c r="M272" s="217" t="s">
        <v>1</v>
      </c>
      <c r="N272" s="218" t="s">
        <v>48</v>
      </c>
      <c r="O272" s="73"/>
      <c r="P272" s="219">
        <f>O272*H272</f>
        <v>0</v>
      </c>
      <c r="Q272" s="219">
        <v>0</v>
      </c>
      <c r="R272" s="219">
        <f>Q272*H272</f>
        <v>0</v>
      </c>
      <c r="S272" s="219">
        <v>0</v>
      </c>
      <c r="T272" s="220">
        <f>S272*H272</f>
        <v>0</v>
      </c>
      <c r="U272" s="36"/>
      <c r="V272" s="36"/>
      <c r="W272" s="36"/>
      <c r="X272" s="36"/>
      <c r="Y272" s="36"/>
      <c r="Z272" s="36"/>
      <c r="AA272" s="36"/>
      <c r="AB272" s="36"/>
      <c r="AC272" s="36"/>
      <c r="AD272" s="36"/>
      <c r="AE272" s="36"/>
      <c r="AR272" s="221" t="s">
        <v>106</v>
      </c>
      <c r="AT272" s="221" t="s">
        <v>192</v>
      </c>
      <c r="AU272" s="221" t="s">
        <v>92</v>
      </c>
      <c r="AY272" s="18" t="s">
        <v>189</v>
      </c>
      <c r="BE272" s="222">
        <f>IF(N272="základní",J272,0)</f>
        <v>0</v>
      </c>
      <c r="BF272" s="222">
        <f>IF(N272="snížená",J272,0)</f>
        <v>0</v>
      </c>
      <c r="BG272" s="222">
        <f>IF(N272="zákl. přenesená",J272,0)</f>
        <v>0</v>
      </c>
      <c r="BH272" s="222">
        <f>IF(N272="sníž. přenesená",J272,0)</f>
        <v>0</v>
      </c>
      <c r="BI272" s="222">
        <f>IF(N272="nulová",J272,0)</f>
        <v>0</v>
      </c>
      <c r="BJ272" s="18" t="s">
        <v>90</v>
      </c>
      <c r="BK272" s="222">
        <f>ROUND(I272*H272,2)</f>
        <v>0</v>
      </c>
      <c r="BL272" s="18" t="s">
        <v>106</v>
      </c>
      <c r="BM272" s="221" t="s">
        <v>2534</v>
      </c>
    </row>
    <row r="273" spans="1:65" s="2" customFormat="1" ht="16.5" customHeight="1">
      <c r="A273" s="36"/>
      <c r="B273" s="37"/>
      <c r="C273" s="210" t="s">
        <v>438</v>
      </c>
      <c r="D273" s="210" t="s">
        <v>192</v>
      </c>
      <c r="E273" s="211" t="s">
        <v>371</v>
      </c>
      <c r="F273" s="212" t="s">
        <v>372</v>
      </c>
      <c r="G273" s="213" t="s">
        <v>368</v>
      </c>
      <c r="H273" s="214">
        <v>280.989</v>
      </c>
      <c r="I273" s="215"/>
      <c r="J273" s="216">
        <f>ROUND(I273*H273,2)</f>
        <v>0</v>
      </c>
      <c r="K273" s="212" t="s">
        <v>281</v>
      </c>
      <c r="L273" s="41"/>
      <c r="M273" s="217" t="s">
        <v>1</v>
      </c>
      <c r="N273" s="218" t="s">
        <v>48</v>
      </c>
      <c r="O273" s="73"/>
      <c r="P273" s="219">
        <f>O273*H273</f>
        <v>0</v>
      </c>
      <c r="Q273" s="219">
        <v>0</v>
      </c>
      <c r="R273" s="219">
        <f>Q273*H273</f>
        <v>0</v>
      </c>
      <c r="S273" s="219">
        <v>0</v>
      </c>
      <c r="T273" s="220">
        <f>S273*H273</f>
        <v>0</v>
      </c>
      <c r="U273" s="36"/>
      <c r="V273" s="36"/>
      <c r="W273" s="36"/>
      <c r="X273" s="36"/>
      <c r="Y273" s="36"/>
      <c r="Z273" s="36"/>
      <c r="AA273" s="36"/>
      <c r="AB273" s="36"/>
      <c r="AC273" s="36"/>
      <c r="AD273" s="36"/>
      <c r="AE273" s="36"/>
      <c r="AR273" s="221" t="s">
        <v>106</v>
      </c>
      <c r="AT273" s="221" t="s">
        <v>192</v>
      </c>
      <c r="AU273" s="221" t="s">
        <v>92</v>
      </c>
      <c r="AY273" s="18" t="s">
        <v>189</v>
      </c>
      <c r="BE273" s="222">
        <f>IF(N273="základní",J273,0)</f>
        <v>0</v>
      </c>
      <c r="BF273" s="222">
        <f>IF(N273="snížená",J273,0)</f>
        <v>0</v>
      </c>
      <c r="BG273" s="222">
        <f>IF(N273="zákl. přenesená",J273,0)</f>
        <v>0</v>
      </c>
      <c r="BH273" s="222">
        <f>IF(N273="sníž. přenesená",J273,0)</f>
        <v>0</v>
      </c>
      <c r="BI273" s="222">
        <f>IF(N273="nulová",J273,0)</f>
        <v>0</v>
      </c>
      <c r="BJ273" s="18" t="s">
        <v>90</v>
      </c>
      <c r="BK273" s="222">
        <f>ROUND(I273*H273,2)</f>
        <v>0</v>
      </c>
      <c r="BL273" s="18" t="s">
        <v>106</v>
      </c>
      <c r="BM273" s="221" t="s">
        <v>2535</v>
      </c>
    </row>
    <row r="274" spans="1:47" s="2" customFormat="1" ht="29.25">
      <c r="A274" s="36"/>
      <c r="B274" s="37"/>
      <c r="C274" s="38"/>
      <c r="D274" s="225" t="s">
        <v>305</v>
      </c>
      <c r="E274" s="38"/>
      <c r="F274" s="266" t="s">
        <v>374</v>
      </c>
      <c r="G274" s="38"/>
      <c r="H274" s="38"/>
      <c r="I274" s="125"/>
      <c r="J274" s="38"/>
      <c r="K274" s="38"/>
      <c r="L274" s="41"/>
      <c r="M274" s="267"/>
      <c r="N274" s="268"/>
      <c r="O274" s="73"/>
      <c r="P274" s="73"/>
      <c r="Q274" s="73"/>
      <c r="R274" s="73"/>
      <c r="S274" s="73"/>
      <c r="T274" s="74"/>
      <c r="U274" s="36"/>
      <c r="V274" s="36"/>
      <c r="W274" s="36"/>
      <c r="X274" s="36"/>
      <c r="Y274" s="36"/>
      <c r="Z274" s="36"/>
      <c r="AA274" s="36"/>
      <c r="AB274" s="36"/>
      <c r="AC274" s="36"/>
      <c r="AD274" s="36"/>
      <c r="AE274" s="36"/>
      <c r="AT274" s="18" t="s">
        <v>305</v>
      </c>
      <c r="AU274" s="18" t="s">
        <v>92</v>
      </c>
    </row>
    <row r="275" spans="1:65" s="2" customFormat="1" ht="16.5" customHeight="1">
      <c r="A275" s="36"/>
      <c r="B275" s="37"/>
      <c r="C275" s="210" t="s">
        <v>442</v>
      </c>
      <c r="D275" s="210" t="s">
        <v>192</v>
      </c>
      <c r="E275" s="211" t="s">
        <v>376</v>
      </c>
      <c r="F275" s="212" t="s">
        <v>377</v>
      </c>
      <c r="G275" s="213" t="s">
        <v>368</v>
      </c>
      <c r="H275" s="214">
        <v>280.989</v>
      </c>
      <c r="I275" s="215"/>
      <c r="J275" s="216">
        <f>ROUND(I275*H275,2)</f>
        <v>0</v>
      </c>
      <c r="K275" s="212" t="s">
        <v>196</v>
      </c>
      <c r="L275" s="41"/>
      <c r="M275" s="217" t="s">
        <v>1</v>
      </c>
      <c r="N275" s="218" t="s">
        <v>48</v>
      </c>
      <c r="O275" s="73"/>
      <c r="P275" s="219">
        <f>O275*H275</f>
        <v>0</v>
      </c>
      <c r="Q275" s="219">
        <v>0</v>
      </c>
      <c r="R275" s="219">
        <f>Q275*H275</f>
        <v>0</v>
      </c>
      <c r="S275" s="219">
        <v>0</v>
      </c>
      <c r="T275" s="220">
        <f>S275*H275</f>
        <v>0</v>
      </c>
      <c r="U275" s="36"/>
      <c r="V275" s="36"/>
      <c r="W275" s="36"/>
      <c r="X275" s="36"/>
      <c r="Y275" s="36"/>
      <c r="Z275" s="36"/>
      <c r="AA275" s="36"/>
      <c r="AB275" s="36"/>
      <c r="AC275" s="36"/>
      <c r="AD275" s="36"/>
      <c r="AE275" s="36"/>
      <c r="AR275" s="221" t="s">
        <v>106</v>
      </c>
      <c r="AT275" s="221" t="s">
        <v>192</v>
      </c>
      <c r="AU275" s="221" t="s">
        <v>92</v>
      </c>
      <c r="AY275" s="18" t="s">
        <v>189</v>
      </c>
      <c r="BE275" s="222">
        <f>IF(N275="základní",J275,0)</f>
        <v>0</v>
      </c>
      <c r="BF275" s="222">
        <f>IF(N275="snížená",J275,0)</f>
        <v>0</v>
      </c>
      <c r="BG275" s="222">
        <f>IF(N275="zákl. přenesená",J275,0)</f>
        <v>0</v>
      </c>
      <c r="BH275" s="222">
        <f>IF(N275="sníž. přenesená",J275,0)</f>
        <v>0</v>
      </c>
      <c r="BI275" s="222">
        <f>IF(N275="nulová",J275,0)</f>
        <v>0</v>
      </c>
      <c r="BJ275" s="18" t="s">
        <v>90</v>
      </c>
      <c r="BK275" s="222">
        <f>ROUND(I275*H275,2)</f>
        <v>0</v>
      </c>
      <c r="BL275" s="18" t="s">
        <v>106</v>
      </c>
      <c r="BM275" s="221" t="s">
        <v>2536</v>
      </c>
    </row>
    <row r="276" spans="1:65" s="2" customFormat="1" ht="16.5" customHeight="1">
      <c r="A276" s="36"/>
      <c r="B276" s="37"/>
      <c r="C276" s="210" t="s">
        <v>447</v>
      </c>
      <c r="D276" s="210" t="s">
        <v>192</v>
      </c>
      <c r="E276" s="211" t="s">
        <v>380</v>
      </c>
      <c r="F276" s="212" t="s">
        <v>381</v>
      </c>
      <c r="G276" s="213" t="s">
        <v>368</v>
      </c>
      <c r="H276" s="214">
        <v>2809.89</v>
      </c>
      <c r="I276" s="215"/>
      <c r="J276" s="216">
        <f>ROUND(I276*H276,2)</f>
        <v>0</v>
      </c>
      <c r="K276" s="212" t="s">
        <v>196</v>
      </c>
      <c r="L276" s="41"/>
      <c r="M276" s="217" t="s">
        <v>1</v>
      </c>
      <c r="N276" s="218" t="s">
        <v>48</v>
      </c>
      <c r="O276" s="73"/>
      <c r="P276" s="219">
        <f>O276*H276</f>
        <v>0</v>
      </c>
      <c r="Q276" s="219">
        <v>0</v>
      </c>
      <c r="R276" s="219">
        <f>Q276*H276</f>
        <v>0</v>
      </c>
      <c r="S276" s="219">
        <v>0</v>
      </c>
      <c r="T276" s="220">
        <f>S276*H276</f>
        <v>0</v>
      </c>
      <c r="U276" s="36"/>
      <c r="V276" s="36"/>
      <c r="W276" s="36"/>
      <c r="X276" s="36"/>
      <c r="Y276" s="36"/>
      <c r="Z276" s="36"/>
      <c r="AA276" s="36"/>
      <c r="AB276" s="36"/>
      <c r="AC276" s="36"/>
      <c r="AD276" s="36"/>
      <c r="AE276" s="36"/>
      <c r="AR276" s="221" t="s">
        <v>106</v>
      </c>
      <c r="AT276" s="221" t="s">
        <v>192</v>
      </c>
      <c r="AU276" s="221" t="s">
        <v>92</v>
      </c>
      <c r="AY276" s="18" t="s">
        <v>189</v>
      </c>
      <c r="BE276" s="222">
        <f>IF(N276="základní",J276,0)</f>
        <v>0</v>
      </c>
      <c r="BF276" s="222">
        <f>IF(N276="snížená",J276,0)</f>
        <v>0</v>
      </c>
      <c r="BG276" s="222">
        <f>IF(N276="zákl. přenesená",J276,0)</f>
        <v>0</v>
      </c>
      <c r="BH276" s="222">
        <f>IF(N276="sníž. přenesená",J276,0)</f>
        <v>0</v>
      </c>
      <c r="BI276" s="222">
        <f>IF(N276="nulová",J276,0)</f>
        <v>0</v>
      </c>
      <c r="BJ276" s="18" t="s">
        <v>90</v>
      </c>
      <c r="BK276" s="222">
        <f>ROUND(I276*H276,2)</f>
        <v>0</v>
      </c>
      <c r="BL276" s="18" t="s">
        <v>106</v>
      </c>
      <c r="BM276" s="221" t="s">
        <v>2537</v>
      </c>
    </row>
    <row r="277" spans="2:51" s="14" customFormat="1" ht="12">
      <c r="B277" s="234"/>
      <c r="C277" s="235"/>
      <c r="D277" s="225" t="s">
        <v>198</v>
      </c>
      <c r="E277" s="235"/>
      <c r="F277" s="237" t="s">
        <v>2538</v>
      </c>
      <c r="G277" s="235"/>
      <c r="H277" s="238">
        <v>2809.89</v>
      </c>
      <c r="I277" s="239"/>
      <c r="J277" s="235"/>
      <c r="K277" s="235"/>
      <c r="L277" s="240"/>
      <c r="M277" s="241"/>
      <c r="N277" s="242"/>
      <c r="O277" s="242"/>
      <c r="P277" s="242"/>
      <c r="Q277" s="242"/>
      <c r="R277" s="242"/>
      <c r="S277" s="242"/>
      <c r="T277" s="243"/>
      <c r="AT277" s="244" t="s">
        <v>198</v>
      </c>
      <c r="AU277" s="244" t="s">
        <v>92</v>
      </c>
      <c r="AV277" s="14" t="s">
        <v>92</v>
      </c>
      <c r="AW277" s="14" t="s">
        <v>4</v>
      </c>
      <c r="AX277" s="14" t="s">
        <v>90</v>
      </c>
      <c r="AY277" s="244" t="s">
        <v>189</v>
      </c>
    </row>
    <row r="278" spans="1:65" s="2" customFormat="1" ht="16.5" customHeight="1">
      <c r="A278" s="36"/>
      <c r="B278" s="37"/>
      <c r="C278" s="210" t="s">
        <v>454</v>
      </c>
      <c r="D278" s="210" t="s">
        <v>192</v>
      </c>
      <c r="E278" s="211" t="s">
        <v>385</v>
      </c>
      <c r="F278" s="212" t="s">
        <v>386</v>
      </c>
      <c r="G278" s="213" t="s">
        <v>368</v>
      </c>
      <c r="H278" s="214">
        <v>280.989</v>
      </c>
      <c r="I278" s="215"/>
      <c r="J278" s="216">
        <f>ROUND(I278*H278,2)</f>
        <v>0</v>
      </c>
      <c r="K278" s="212" t="s">
        <v>196</v>
      </c>
      <c r="L278" s="41"/>
      <c r="M278" s="217" t="s">
        <v>1</v>
      </c>
      <c r="N278" s="218" t="s">
        <v>48</v>
      </c>
      <c r="O278" s="73"/>
      <c r="P278" s="219">
        <f>O278*H278</f>
        <v>0</v>
      </c>
      <c r="Q278" s="219">
        <v>0</v>
      </c>
      <c r="R278" s="219">
        <f>Q278*H278</f>
        <v>0</v>
      </c>
      <c r="S278" s="219">
        <v>0</v>
      </c>
      <c r="T278" s="220">
        <f>S278*H278</f>
        <v>0</v>
      </c>
      <c r="U278" s="36"/>
      <c r="V278" s="36"/>
      <c r="W278" s="36"/>
      <c r="X278" s="36"/>
      <c r="Y278" s="36"/>
      <c r="Z278" s="36"/>
      <c r="AA278" s="36"/>
      <c r="AB278" s="36"/>
      <c r="AC278" s="36"/>
      <c r="AD278" s="36"/>
      <c r="AE278" s="36"/>
      <c r="AR278" s="221" t="s">
        <v>106</v>
      </c>
      <c r="AT278" s="221" t="s">
        <v>192</v>
      </c>
      <c r="AU278" s="221" t="s">
        <v>92</v>
      </c>
      <c r="AY278" s="18" t="s">
        <v>189</v>
      </c>
      <c r="BE278" s="222">
        <f>IF(N278="základní",J278,0)</f>
        <v>0</v>
      </c>
      <c r="BF278" s="222">
        <f>IF(N278="snížená",J278,0)</f>
        <v>0</v>
      </c>
      <c r="BG278" s="222">
        <f>IF(N278="zákl. přenesená",J278,0)</f>
        <v>0</v>
      </c>
      <c r="BH278" s="222">
        <f>IF(N278="sníž. přenesená",J278,0)</f>
        <v>0</v>
      </c>
      <c r="BI278" s="222">
        <f>IF(N278="nulová",J278,0)</f>
        <v>0</v>
      </c>
      <c r="BJ278" s="18" t="s">
        <v>90</v>
      </c>
      <c r="BK278" s="222">
        <f>ROUND(I278*H278,2)</f>
        <v>0</v>
      </c>
      <c r="BL278" s="18" t="s">
        <v>106</v>
      </c>
      <c r="BM278" s="221" t="s">
        <v>2539</v>
      </c>
    </row>
    <row r="279" spans="2:63" s="12" customFormat="1" ht="22.9" customHeight="1">
      <c r="B279" s="194"/>
      <c r="C279" s="195"/>
      <c r="D279" s="196" t="s">
        <v>82</v>
      </c>
      <c r="E279" s="208" t="s">
        <v>388</v>
      </c>
      <c r="F279" s="208" t="s">
        <v>389</v>
      </c>
      <c r="G279" s="195"/>
      <c r="H279" s="195"/>
      <c r="I279" s="198"/>
      <c r="J279" s="209">
        <f>BK279</f>
        <v>0</v>
      </c>
      <c r="K279" s="195"/>
      <c r="L279" s="200"/>
      <c r="M279" s="201"/>
      <c r="N279" s="202"/>
      <c r="O279" s="202"/>
      <c r="P279" s="203">
        <f>P280</f>
        <v>0</v>
      </c>
      <c r="Q279" s="202"/>
      <c r="R279" s="203">
        <f>R280</f>
        <v>0</v>
      </c>
      <c r="S279" s="202"/>
      <c r="T279" s="204">
        <f>T280</f>
        <v>0</v>
      </c>
      <c r="AR279" s="205" t="s">
        <v>90</v>
      </c>
      <c r="AT279" s="206" t="s">
        <v>82</v>
      </c>
      <c r="AU279" s="206" t="s">
        <v>90</v>
      </c>
      <c r="AY279" s="205" t="s">
        <v>189</v>
      </c>
      <c r="BK279" s="207">
        <f>BK280</f>
        <v>0</v>
      </c>
    </row>
    <row r="280" spans="1:65" s="2" customFormat="1" ht="16.5" customHeight="1">
      <c r="A280" s="36"/>
      <c r="B280" s="37"/>
      <c r="C280" s="210" t="s">
        <v>459</v>
      </c>
      <c r="D280" s="210" t="s">
        <v>192</v>
      </c>
      <c r="E280" s="211" t="s">
        <v>2540</v>
      </c>
      <c r="F280" s="212" t="s">
        <v>2541</v>
      </c>
      <c r="G280" s="213" t="s">
        <v>368</v>
      </c>
      <c r="H280" s="214">
        <v>280.778</v>
      </c>
      <c r="I280" s="215"/>
      <c r="J280" s="216">
        <f>ROUND(I280*H280,2)</f>
        <v>0</v>
      </c>
      <c r="K280" s="212" t="s">
        <v>196</v>
      </c>
      <c r="L280" s="41"/>
      <c r="M280" s="217" t="s">
        <v>1</v>
      </c>
      <c r="N280" s="218" t="s">
        <v>48</v>
      </c>
      <c r="O280" s="73"/>
      <c r="P280" s="219">
        <f>O280*H280</f>
        <v>0</v>
      </c>
      <c r="Q280" s="219">
        <v>0</v>
      </c>
      <c r="R280" s="219">
        <f>Q280*H280</f>
        <v>0</v>
      </c>
      <c r="S280" s="219">
        <v>0</v>
      </c>
      <c r="T280" s="220">
        <f>S280*H280</f>
        <v>0</v>
      </c>
      <c r="U280" s="36"/>
      <c r="V280" s="36"/>
      <c r="W280" s="36"/>
      <c r="X280" s="36"/>
      <c r="Y280" s="36"/>
      <c r="Z280" s="36"/>
      <c r="AA280" s="36"/>
      <c r="AB280" s="36"/>
      <c r="AC280" s="36"/>
      <c r="AD280" s="36"/>
      <c r="AE280" s="36"/>
      <c r="AR280" s="221" t="s">
        <v>106</v>
      </c>
      <c r="AT280" s="221" t="s">
        <v>192</v>
      </c>
      <c r="AU280" s="221" t="s">
        <v>92</v>
      </c>
      <c r="AY280" s="18" t="s">
        <v>189</v>
      </c>
      <c r="BE280" s="222">
        <f>IF(N280="základní",J280,0)</f>
        <v>0</v>
      </c>
      <c r="BF280" s="222">
        <f>IF(N280="snížená",J280,0)</f>
        <v>0</v>
      </c>
      <c r="BG280" s="222">
        <f>IF(N280="zákl. přenesená",J280,0)</f>
        <v>0</v>
      </c>
      <c r="BH280" s="222">
        <f>IF(N280="sníž. přenesená",J280,0)</f>
        <v>0</v>
      </c>
      <c r="BI280" s="222">
        <f>IF(N280="nulová",J280,0)</f>
        <v>0</v>
      </c>
      <c r="BJ280" s="18" t="s">
        <v>90</v>
      </c>
      <c r="BK280" s="222">
        <f>ROUND(I280*H280,2)</f>
        <v>0</v>
      </c>
      <c r="BL280" s="18" t="s">
        <v>106</v>
      </c>
      <c r="BM280" s="221" t="s">
        <v>2542</v>
      </c>
    </row>
    <row r="281" spans="2:63" s="12" customFormat="1" ht="25.9" customHeight="1">
      <c r="B281" s="194"/>
      <c r="C281" s="195"/>
      <c r="D281" s="196" t="s">
        <v>82</v>
      </c>
      <c r="E281" s="197" t="s">
        <v>394</v>
      </c>
      <c r="F281" s="197" t="s">
        <v>395</v>
      </c>
      <c r="G281" s="195"/>
      <c r="H281" s="195"/>
      <c r="I281" s="198"/>
      <c r="J281" s="199">
        <f>BK281</f>
        <v>0</v>
      </c>
      <c r="K281" s="195"/>
      <c r="L281" s="200"/>
      <c r="M281" s="201"/>
      <c r="N281" s="202"/>
      <c r="O281" s="202"/>
      <c r="P281" s="203">
        <v>0</v>
      </c>
      <c r="Q281" s="202"/>
      <c r="R281" s="203">
        <v>0</v>
      </c>
      <c r="S281" s="202"/>
      <c r="T281" s="204">
        <v>0</v>
      </c>
      <c r="AR281" s="205" t="s">
        <v>92</v>
      </c>
      <c r="AT281" s="206" t="s">
        <v>82</v>
      </c>
      <c r="AU281" s="206" t="s">
        <v>83</v>
      </c>
      <c r="AY281" s="205" t="s">
        <v>189</v>
      </c>
      <c r="BK281" s="207">
        <v>0</v>
      </c>
    </row>
    <row r="282" spans="2:63" s="12" customFormat="1" ht="25.9" customHeight="1">
      <c r="B282" s="194"/>
      <c r="C282" s="195"/>
      <c r="D282" s="196" t="s">
        <v>82</v>
      </c>
      <c r="E282" s="197" t="s">
        <v>2155</v>
      </c>
      <c r="F282" s="197" t="s">
        <v>2155</v>
      </c>
      <c r="G282" s="195"/>
      <c r="H282" s="195"/>
      <c r="I282" s="198"/>
      <c r="J282" s="199">
        <f>BK282</f>
        <v>0</v>
      </c>
      <c r="K282" s="195"/>
      <c r="L282" s="200"/>
      <c r="M282" s="201"/>
      <c r="N282" s="202"/>
      <c r="O282" s="202"/>
      <c r="P282" s="203">
        <f>P283</f>
        <v>0</v>
      </c>
      <c r="Q282" s="202"/>
      <c r="R282" s="203">
        <f>R283</f>
        <v>0</v>
      </c>
      <c r="S282" s="202"/>
      <c r="T282" s="204">
        <f>T283</f>
        <v>0</v>
      </c>
      <c r="AR282" s="205" t="s">
        <v>106</v>
      </c>
      <c r="AT282" s="206" t="s">
        <v>82</v>
      </c>
      <c r="AU282" s="206" t="s">
        <v>83</v>
      </c>
      <c r="AY282" s="205" t="s">
        <v>189</v>
      </c>
      <c r="BK282" s="207">
        <f>BK283</f>
        <v>0</v>
      </c>
    </row>
    <row r="283" spans="2:63" s="12" customFormat="1" ht="22.9" customHeight="1">
      <c r="B283" s="194"/>
      <c r="C283" s="195"/>
      <c r="D283" s="196" t="s">
        <v>82</v>
      </c>
      <c r="E283" s="208" t="s">
        <v>2156</v>
      </c>
      <c r="F283" s="208" t="s">
        <v>2543</v>
      </c>
      <c r="G283" s="195"/>
      <c r="H283" s="195"/>
      <c r="I283" s="198"/>
      <c r="J283" s="209">
        <f>BK283</f>
        <v>0</v>
      </c>
      <c r="K283" s="195"/>
      <c r="L283" s="200"/>
      <c r="M283" s="201"/>
      <c r="N283" s="202"/>
      <c r="O283" s="202"/>
      <c r="P283" s="203">
        <f>SUM(P284:P290)</f>
        <v>0</v>
      </c>
      <c r="Q283" s="202"/>
      <c r="R283" s="203">
        <f>SUM(R284:R290)</f>
        <v>0</v>
      </c>
      <c r="S283" s="202"/>
      <c r="T283" s="204">
        <f>SUM(T284:T290)</f>
        <v>0</v>
      </c>
      <c r="AR283" s="205" t="s">
        <v>106</v>
      </c>
      <c r="AT283" s="206" t="s">
        <v>82</v>
      </c>
      <c r="AU283" s="206" t="s">
        <v>90</v>
      </c>
      <c r="AY283" s="205" t="s">
        <v>189</v>
      </c>
      <c r="BK283" s="207">
        <f>SUM(BK284:BK290)</f>
        <v>0</v>
      </c>
    </row>
    <row r="284" spans="1:65" s="2" customFormat="1" ht="16.5" customHeight="1">
      <c r="A284" s="36"/>
      <c r="B284" s="37"/>
      <c r="C284" s="210" t="s">
        <v>464</v>
      </c>
      <c r="D284" s="210" t="s">
        <v>192</v>
      </c>
      <c r="E284" s="211" t="s">
        <v>2544</v>
      </c>
      <c r="F284" s="212" t="s">
        <v>2545</v>
      </c>
      <c r="G284" s="213" t="s">
        <v>225</v>
      </c>
      <c r="H284" s="214">
        <v>5.7</v>
      </c>
      <c r="I284" s="215"/>
      <c r="J284" s="216">
        <f>ROUND(I284*H284,2)</f>
        <v>0</v>
      </c>
      <c r="K284" s="212" t="s">
        <v>281</v>
      </c>
      <c r="L284" s="41"/>
      <c r="M284" s="217" t="s">
        <v>1</v>
      </c>
      <c r="N284" s="218" t="s">
        <v>48</v>
      </c>
      <c r="O284" s="73"/>
      <c r="P284" s="219">
        <f>O284*H284</f>
        <v>0</v>
      </c>
      <c r="Q284" s="219">
        <v>0</v>
      </c>
      <c r="R284" s="219">
        <f>Q284*H284</f>
        <v>0</v>
      </c>
      <c r="S284" s="219">
        <v>0</v>
      </c>
      <c r="T284" s="220">
        <f>S284*H284</f>
        <v>0</v>
      </c>
      <c r="U284" s="36"/>
      <c r="V284" s="36"/>
      <c r="W284" s="36"/>
      <c r="X284" s="36"/>
      <c r="Y284" s="36"/>
      <c r="Z284" s="36"/>
      <c r="AA284" s="36"/>
      <c r="AB284" s="36"/>
      <c r="AC284" s="36"/>
      <c r="AD284" s="36"/>
      <c r="AE284" s="36"/>
      <c r="AR284" s="221" t="s">
        <v>269</v>
      </c>
      <c r="AT284" s="221" t="s">
        <v>192</v>
      </c>
      <c r="AU284" s="221" t="s">
        <v>92</v>
      </c>
      <c r="AY284" s="18" t="s">
        <v>189</v>
      </c>
      <c r="BE284" s="222">
        <f>IF(N284="základní",J284,0)</f>
        <v>0</v>
      </c>
      <c r="BF284" s="222">
        <f>IF(N284="snížená",J284,0)</f>
        <v>0</v>
      </c>
      <c r="BG284" s="222">
        <f>IF(N284="zákl. přenesená",J284,0)</f>
        <v>0</v>
      </c>
      <c r="BH284" s="222">
        <f>IF(N284="sníž. přenesená",J284,0)</f>
        <v>0</v>
      </c>
      <c r="BI284" s="222">
        <f>IF(N284="nulová",J284,0)</f>
        <v>0</v>
      </c>
      <c r="BJ284" s="18" t="s">
        <v>90</v>
      </c>
      <c r="BK284" s="222">
        <f>ROUND(I284*H284,2)</f>
        <v>0</v>
      </c>
      <c r="BL284" s="18" t="s">
        <v>269</v>
      </c>
      <c r="BM284" s="221" t="s">
        <v>2546</v>
      </c>
    </row>
    <row r="285" spans="1:47" s="2" customFormat="1" ht="48.75">
      <c r="A285" s="36"/>
      <c r="B285" s="37"/>
      <c r="C285" s="38"/>
      <c r="D285" s="225" t="s">
        <v>305</v>
      </c>
      <c r="E285" s="38"/>
      <c r="F285" s="266" t="s">
        <v>2547</v>
      </c>
      <c r="G285" s="38"/>
      <c r="H285" s="38"/>
      <c r="I285" s="125"/>
      <c r="J285" s="38"/>
      <c r="K285" s="38"/>
      <c r="L285" s="41"/>
      <c r="M285" s="267"/>
      <c r="N285" s="268"/>
      <c r="O285" s="73"/>
      <c r="P285" s="73"/>
      <c r="Q285" s="73"/>
      <c r="R285" s="73"/>
      <c r="S285" s="73"/>
      <c r="T285" s="74"/>
      <c r="U285" s="36"/>
      <c r="V285" s="36"/>
      <c r="W285" s="36"/>
      <c r="X285" s="36"/>
      <c r="Y285" s="36"/>
      <c r="Z285" s="36"/>
      <c r="AA285" s="36"/>
      <c r="AB285" s="36"/>
      <c r="AC285" s="36"/>
      <c r="AD285" s="36"/>
      <c r="AE285" s="36"/>
      <c r="AT285" s="18" t="s">
        <v>305</v>
      </c>
      <c r="AU285" s="18" t="s">
        <v>92</v>
      </c>
    </row>
    <row r="286" spans="2:51" s="14" customFormat="1" ht="12">
      <c r="B286" s="234"/>
      <c r="C286" s="235"/>
      <c r="D286" s="225" t="s">
        <v>198</v>
      </c>
      <c r="E286" s="236" t="s">
        <v>1</v>
      </c>
      <c r="F286" s="237" t="s">
        <v>2527</v>
      </c>
      <c r="G286" s="235"/>
      <c r="H286" s="238">
        <v>5.7</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5" customFormat="1" ht="12">
      <c r="B287" s="245"/>
      <c r="C287" s="246"/>
      <c r="D287" s="225" t="s">
        <v>198</v>
      </c>
      <c r="E287" s="247" t="s">
        <v>1</v>
      </c>
      <c r="F287" s="248" t="s">
        <v>203</v>
      </c>
      <c r="G287" s="246"/>
      <c r="H287" s="249">
        <v>5.7</v>
      </c>
      <c r="I287" s="250"/>
      <c r="J287" s="246"/>
      <c r="K287" s="246"/>
      <c r="L287" s="251"/>
      <c r="M287" s="252"/>
      <c r="N287" s="253"/>
      <c r="O287" s="253"/>
      <c r="P287" s="253"/>
      <c r="Q287" s="253"/>
      <c r="R287" s="253"/>
      <c r="S287" s="253"/>
      <c r="T287" s="254"/>
      <c r="AT287" s="255" t="s">
        <v>198</v>
      </c>
      <c r="AU287" s="255" t="s">
        <v>92</v>
      </c>
      <c r="AV287" s="15" t="s">
        <v>106</v>
      </c>
      <c r="AW287" s="15" t="s">
        <v>38</v>
      </c>
      <c r="AX287" s="15" t="s">
        <v>90</v>
      </c>
      <c r="AY287" s="255" t="s">
        <v>189</v>
      </c>
    </row>
    <row r="288" spans="1:65" s="2" customFormat="1" ht="16.5" customHeight="1">
      <c r="A288" s="36"/>
      <c r="B288" s="37"/>
      <c r="C288" s="210" t="s">
        <v>467</v>
      </c>
      <c r="D288" s="210" t="s">
        <v>192</v>
      </c>
      <c r="E288" s="211" t="s">
        <v>2548</v>
      </c>
      <c r="F288" s="212" t="s">
        <v>2549</v>
      </c>
      <c r="G288" s="213" t="s">
        <v>2126</v>
      </c>
      <c r="H288" s="214">
        <v>3</v>
      </c>
      <c r="I288" s="215"/>
      <c r="J288" s="216">
        <f>ROUND(I288*H288,2)</f>
        <v>0</v>
      </c>
      <c r="K288" s="212" t="s">
        <v>281</v>
      </c>
      <c r="L288" s="41"/>
      <c r="M288" s="217" t="s">
        <v>1</v>
      </c>
      <c r="N288" s="218" t="s">
        <v>48</v>
      </c>
      <c r="O288" s="73"/>
      <c r="P288" s="219">
        <f>O288*H288</f>
        <v>0</v>
      </c>
      <c r="Q288" s="219">
        <v>0</v>
      </c>
      <c r="R288" s="219">
        <f>Q288*H288</f>
        <v>0</v>
      </c>
      <c r="S288" s="219">
        <v>0</v>
      </c>
      <c r="T288" s="220">
        <f>S288*H288</f>
        <v>0</v>
      </c>
      <c r="U288" s="36"/>
      <c r="V288" s="36"/>
      <c r="W288" s="36"/>
      <c r="X288" s="36"/>
      <c r="Y288" s="36"/>
      <c r="Z288" s="36"/>
      <c r="AA288" s="36"/>
      <c r="AB288" s="36"/>
      <c r="AC288" s="36"/>
      <c r="AD288" s="36"/>
      <c r="AE288" s="36"/>
      <c r="AR288" s="221" t="s">
        <v>269</v>
      </c>
      <c r="AT288" s="221" t="s">
        <v>192</v>
      </c>
      <c r="AU288" s="221" t="s">
        <v>92</v>
      </c>
      <c r="AY288" s="18" t="s">
        <v>189</v>
      </c>
      <c r="BE288" s="222">
        <f>IF(N288="základní",J288,0)</f>
        <v>0</v>
      </c>
      <c r="BF288" s="222">
        <f>IF(N288="snížená",J288,0)</f>
        <v>0</v>
      </c>
      <c r="BG288" s="222">
        <f>IF(N288="zákl. přenesená",J288,0)</f>
        <v>0</v>
      </c>
      <c r="BH288" s="222">
        <f>IF(N288="sníž. přenesená",J288,0)</f>
        <v>0</v>
      </c>
      <c r="BI288" s="222">
        <f>IF(N288="nulová",J288,0)</f>
        <v>0</v>
      </c>
      <c r="BJ288" s="18" t="s">
        <v>90</v>
      </c>
      <c r="BK288" s="222">
        <f>ROUND(I288*H288,2)</f>
        <v>0</v>
      </c>
      <c r="BL288" s="18" t="s">
        <v>269</v>
      </c>
      <c r="BM288" s="221" t="s">
        <v>2550</v>
      </c>
    </row>
    <row r="289" spans="2:51" s="14" customFormat="1" ht="12">
      <c r="B289" s="234"/>
      <c r="C289" s="235"/>
      <c r="D289" s="225" t="s">
        <v>198</v>
      </c>
      <c r="E289" s="236" t="s">
        <v>1</v>
      </c>
      <c r="F289" s="237" t="s">
        <v>2551</v>
      </c>
      <c r="G289" s="235"/>
      <c r="H289" s="238">
        <v>3</v>
      </c>
      <c r="I289" s="239"/>
      <c r="J289" s="235"/>
      <c r="K289" s="235"/>
      <c r="L289" s="240"/>
      <c r="M289" s="241"/>
      <c r="N289" s="242"/>
      <c r="O289" s="242"/>
      <c r="P289" s="242"/>
      <c r="Q289" s="242"/>
      <c r="R289" s="242"/>
      <c r="S289" s="242"/>
      <c r="T289" s="243"/>
      <c r="AT289" s="244" t="s">
        <v>198</v>
      </c>
      <c r="AU289" s="244" t="s">
        <v>92</v>
      </c>
      <c r="AV289" s="14" t="s">
        <v>92</v>
      </c>
      <c r="AW289" s="14" t="s">
        <v>38</v>
      </c>
      <c r="AX289" s="14" t="s">
        <v>83</v>
      </c>
      <c r="AY289" s="244" t="s">
        <v>189</v>
      </c>
    </row>
    <row r="290" spans="2:51" s="15" customFormat="1" ht="12">
      <c r="B290" s="245"/>
      <c r="C290" s="246"/>
      <c r="D290" s="225" t="s">
        <v>198</v>
      </c>
      <c r="E290" s="247" t="s">
        <v>1</v>
      </c>
      <c r="F290" s="248" t="s">
        <v>203</v>
      </c>
      <c r="G290" s="246"/>
      <c r="H290" s="249">
        <v>3</v>
      </c>
      <c r="I290" s="250"/>
      <c r="J290" s="246"/>
      <c r="K290" s="246"/>
      <c r="L290" s="251"/>
      <c r="M290" s="292"/>
      <c r="N290" s="293"/>
      <c r="O290" s="293"/>
      <c r="P290" s="293"/>
      <c r="Q290" s="293"/>
      <c r="R290" s="293"/>
      <c r="S290" s="293"/>
      <c r="T290" s="294"/>
      <c r="AT290" s="255" t="s">
        <v>198</v>
      </c>
      <c r="AU290" s="255" t="s">
        <v>92</v>
      </c>
      <c r="AV290" s="15" t="s">
        <v>106</v>
      </c>
      <c r="AW290" s="15" t="s">
        <v>38</v>
      </c>
      <c r="AX290" s="15" t="s">
        <v>90</v>
      </c>
      <c r="AY290" s="255" t="s">
        <v>189</v>
      </c>
    </row>
    <row r="291" spans="1:31" s="2" customFormat="1" ht="6.95" customHeight="1">
      <c r="A291" s="36"/>
      <c r="B291" s="56"/>
      <c r="C291" s="57"/>
      <c r="D291" s="57"/>
      <c r="E291" s="57"/>
      <c r="F291" s="57"/>
      <c r="G291" s="57"/>
      <c r="H291" s="57"/>
      <c r="I291" s="160"/>
      <c r="J291" s="57"/>
      <c r="K291" s="57"/>
      <c r="L291" s="41"/>
      <c r="M291" s="36"/>
      <c r="O291" s="36"/>
      <c r="P291" s="36"/>
      <c r="Q291" s="36"/>
      <c r="R291" s="36"/>
      <c r="S291" s="36"/>
      <c r="T291" s="36"/>
      <c r="U291" s="36"/>
      <c r="V291" s="36"/>
      <c r="W291" s="36"/>
      <c r="X291" s="36"/>
      <c r="Y291" s="36"/>
      <c r="Z291" s="36"/>
      <c r="AA291" s="36"/>
      <c r="AB291" s="36"/>
      <c r="AC291" s="36"/>
      <c r="AD291" s="36"/>
      <c r="AE291" s="36"/>
    </row>
  </sheetData>
  <sheetProtection password="CC07" sheet="1" objects="1" scenarios="1"/>
  <autoFilter ref="C133:K290"/>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2"/>
  <sheetViews>
    <sheetView showGridLines="0" workbookViewId="0" topLeftCell="A99">
      <selection activeCell="V130" sqref="V130"/>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149</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2552</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ROUND(J126,2)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ROUND((SUM(BE126:BE270)),2)</f>
        <v>0</v>
      </c>
      <c r="G37" s="36"/>
      <c r="H37" s="36"/>
      <c r="I37" s="139">
        <v>0.21</v>
      </c>
      <c r="J37" s="138">
        <f>ROUND((J34*0.21),2)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ROUND((SUM(BF126:BF270)),2)</f>
        <v>0</v>
      </c>
      <c r="G38" s="36"/>
      <c r="H38" s="36"/>
      <c r="I38" s="139">
        <v>0.15</v>
      </c>
      <c r="J38" s="138">
        <f>ROUND(((SUM(BF126:BF270))*I38),2)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ROUND((SUM(BG126:BG270)),2)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ROUND((SUM(BH126:BH270)),2)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ROUND((SUM(BI126:BI270)),2)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D.2 - Projekt interiéru</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J126</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805</v>
      </c>
      <c r="E101" s="172"/>
      <c r="F101" s="172"/>
      <c r="G101" s="172"/>
      <c r="H101" s="172"/>
      <c r="I101" s="173"/>
      <c r="J101" s="174">
        <f>J127</f>
        <v>0</v>
      </c>
      <c r="K101" s="170"/>
      <c r="L101" s="175"/>
    </row>
    <row r="102" spans="2:12" s="10" customFormat="1" ht="19.9" customHeight="1">
      <c r="B102" s="176"/>
      <c r="C102" s="105"/>
      <c r="D102" s="177" t="s">
        <v>2553</v>
      </c>
      <c r="E102" s="178"/>
      <c r="F102" s="178"/>
      <c r="G102" s="178"/>
      <c r="H102" s="178"/>
      <c r="I102" s="179"/>
      <c r="J102" s="180">
        <f>J128</f>
        <v>0</v>
      </c>
      <c r="K102" s="105"/>
      <c r="L102" s="181"/>
    </row>
    <row r="103" spans="1:31" s="2" customFormat="1" ht="21.75" customHeight="1">
      <c r="A103" s="36"/>
      <c r="B103" s="37"/>
      <c r="C103" s="38"/>
      <c r="D103" s="38"/>
      <c r="E103" s="38"/>
      <c r="F103" s="38"/>
      <c r="G103" s="38"/>
      <c r="H103" s="38"/>
      <c r="I103" s="125"/>
      <c r="J103" s="38"/>
      <c r="K103" s="38"/>
      <c r="L103" s="53"/>
      <c r="S103" s="36"/>
      <c r="T103" s="36"/>
      <c r="U103" s="36"/>
      <c r="V103" s="36"/>
      <c r="W103" s="36"/>
      <c r="X103" s="36"/>
      <c r="Y103" s="36"/>
      <c r="Z103" s="36"/>
      <c r="AA103" s="36"/>
      <c r="AB103" s="36"/>
      <c r="AC103" s="36"/>
      <c r="AD103" s="36"/>
      <c r="AE103" s="36"/>
    </row>
    <row r="104" spans="1:31" s="2" customFormat="1" ht="6.95" customHeight="1">
      <c r="A104" s="36"/>
      <c r="B104" s="56"/>
      <c r="C104" s="57"/>
      <c r="D104" s="57"/>
      <c r="E104" s="57"/>
      <c r="F104" s="57"/>
      <c r="G104" s="57"/>
      <c r="H104" s="57"/>
      <c r="I104" s="160"/>
      <c r="J104" s="57"/>
      <c r="K104" s="57"/>
      <c r="L104" s="53"/>
      <c r="S104" s="36"/>
      <c r="T104" s="36"/>
      <c r="U104" s="36"/>
      <c r="V104" s="36"/>
      <c r="W104" s="36"/>
      <c r="X104" s="36"/>
      <c r="Y104" s="36"/>
      <c r="Z104" s="36"/>
      <c r="AA104" s="36"/>
      <c r="AB104" s="36"/>
      <c r="AC104" s="36"/>
      <c r="AD104" s="36"/>
      <c r="AE104" s="36"/>
    </row>
    <row r="108" spans="1:31" s="2" customFormat="1" ht="6.95" customHeight="1">
      <c r="A108" s="36"/>
      <c r="B108" s="58"/>
      <c r="C108" s="59"/>
      <c r="D108" s="59"/>
      <c r="E108" s="59"/>
      <c r="F108" s="59"/>
      <c r="G108" s="59"/>
      <c r="H108" s="59"/>
      <c r="I108" s="163"/>
      <c r="J108" s="59"/>
      <c r="K108" s="59"/>
      <c r="L108" s="53"/>
      <c r="S108" s="36"/>
      <c r="T108" s="36"/>
      <c r="U108" s="36"/>
      <c r="V108" s="36"/>
      <c r="W108" s="36"/>
      <c r="X108" s="36"/>
      <c r="Y108" s="36"/>
      <c r="Z108" s="36"/>
      <c r="AA108" s="36"/>
      <c r="AB108" s="36"/>
      <c r="AC108" s="36"/>
      <c r="AD108" s="36"/>
      <c r="AE108" s="36"/>
    </row>
    <row r="109" spans="1:31" s="2" customFormat="1" ht="24.95" customHeight="1">
      <c r="A109" s="36"/>
      <c r="B109" s="37"/>
      <c r="C109" s="24" t="s">
        <v>174</v>
      </c>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52" t="str">
        <f>E7</f>
        <v>Rekonstrukce Městské knihovny, Hlavní 111, k.ú. Místek</v>
      </c>
      <c r="F112" s="353"/>
      <c r="G112" s="353"/>
      <c r="H112" s="353"/>
      <c r="I112" s="125"/>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151</v>
      </c>
      <c r="D113" s="23"/>
      <c r="E113" s="23"/>
      <c r="F113" s="23"/>
      <c r="G113" s="23"/>
      <c r="H113" s="23"/>
      <c r="I113" s="117"/>
      <c r="J113" s="23"/>
      <c r="K113" s="23"/>
      <c r="L113" s="21"/>
    </row>
    <row r="114" spans="2:12" s="1" customFormat="1" ht="16.5" customHeight="1">
      <c r="B114" s="22"/>
      <c r="C114" s="23"/>
      <c r="D114" s="23"/>
      <c r="E114" s="352" t="s">
        <v>152</v>
      </c>
      <c r="F114" s="319"/>
      <c r="G114" s="319"/>
      <c r="H114" s="319"/>
      <c r="I114" s="117"/>
      <c r="J114" s="23"/>
      <c r="K114" s="23"/>
      <c r="L114" s="21"/>
    </row>
    <row r="115" spans="2:12" s="1" customFormat="1" ht="12" customHeight="1">
      <c r="B115" s="22"/>
      <c r="C115" s="30" t="s">
        <v>153</v>
      </c>
      <c r="D115" s="23"/>
      <c r="E115" s="23"/>
      <c r="F115" s="23"/>
      <c r="G115" s="23"/>
      <c r="H115" s="23"/>
      <c r="I115" s="117"/>
      <c r="J115" s="23"/>
      <c r="K115" s="23"/>
      <c r="L115" s="21"/>
    </row>
    <row r="116" spans="1:31" s="2" customFormat="1" ht="16.5" customHeight="1">
      <c r="A116" s="36"/>
      <c r="B116" s="37"/>
      <c r="C116" s="38"/>
      <c r="D116" s="38"/>
      <c r="E116" s="354" t="s">
        <v>727</v>
      </c>
      <c r="F116" s="355"/>
      <c r="G116" s="355"/>
      <c r="H116" s="355"/>
      <c r="I116" s="125"/>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155</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39" t="str">
        <f>E13</f>
        <v>D.2 - Projekt interiéru</v>
      </c>
      <c r="F118" s="355"/>
      <c r="G118" s="355"/>
      <c r="H118" s="355"/>
      <c r="I118" s="125"/>
      <c r="J118" s="38"/>
      <c r="K118" s="38"/>
      <c r="L118" s="53"/>
      <c r="S118" s="36"/>
      <c r="T118" s="36"/>
      <c r="U118" s="36"/>
      <c r="V118" s="36"/>
      <c r="W118" s="36"/>
      <c r="X118" s="36"/>
      <c r="Y118" s="36"/>
      <c r="Z118" s="36"/>
      <c r="AA118" s="36"/>
      <c r="AB118" s="36"/>
      <c r="AC118" s="36"/>
      <c r="AD118" s="36"/>
      <c r="AE118" s="36"/>
    </row>
    <row r="119" spans="1:31" s="2" customFormat="1" ht="6.95" customHeight="1">
      <c r="A119" s="36"/>
      <c r="B119" s="37"/>
      <c r="C119" s="38"/>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ul. Hlavní 111, k.ú. Místek</v>
      </c>
      <c r="G120" s="38"/>
      <c r="H120" s="38"/>
      <c r="I120" s="126" t="s">
        <v>24</v>
      </c>
      <c r="J120" s="68" t="str">
        <f>IF(J16="","",J16)</f>
        <v>18. 11. 2019</v>
      </c>
      <c r="K120" s="38"/>
      <c r="L120" s="53"/>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30</v>
      </c>
      <c r="D122" s="38"/>
      <c r="E122" s="38"/>
      <c r="F122" s="28" t="str">
        <f>E19</f>
        <v>Statutární město Frýdek-Místek</v>
      </c>
      <c r="G122" s="38"/>
      <c r="H122" s="38"/>
      <c r="I122" s="126" t="s">
        <v>36</v>
      </c>
      <c r="J122" s="34" t="str">
        <f>E25</f>
        <v>PPS Kania, s.r.o</v>
      </c>
      <c r="K122" s="38"/>
      <c r="L122" s="53"/>
      <c r="S122" s="36"/>
      <c r="T122" s="36"/>
      <c r="U122" s="36"/>
      <c r="V122" s="36"/>
      <c r="W122" s="36"/>
      <c r="X122" s="36"/>
      <c r="Y122" s="36"/>
      <c r="Z122" s="36"/>
      <c r="AA122" s="36"/>
      <c r="AB122" s="36"/>
      <c r="AC122" s="36"/>
      <c r="AD122" s="36"/>
      <c r="AE122" s="36"/>
    </row>
    <row r="123" spans="1:31" s="2" customFormat="1" ht="15.2" customHeight="1">
      <c r="A123" s="36"/>
      <c r="B123" s="37"/>
      <c r="C123" s="30" t="s">
        <v>34</v>
      </c>
      <c r="D123" s="38"/>
      <c r="E123" s="38"/>
      <c r="F123" s="28" t="str">
        <f>IF(E22="","",E22)</f>
        <v>Vyplň údaj</v>
      </c>
      <c r="G123" s="38"/>
      <c r="H123" s="38"/>
      <c r="I123" s="126"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11" customFormat="1" ht="29.25" customHeight="1">
      <c r="A125" s="182"/>
      <c r="B125" s="183"/>
      <c r="C125" s="184" t="s">
        <v>175</v>
      </c>
      <c r="D125" s="185" t="s">
        <v>68</v>
      </c>
      <c r="E125" s="185" t="s">
        <v>64</v>
      </c>
      <c r="F125" s="185" t="s">
        <v>65</v>
      </c>
      <c r="G125" s="185" t="s">
        <v>176</v>
      </c>
      <c r="H125" s="185" t="s">
        <v>177</v>
      </c>
      <c r="I125" s="186" t="s">
        <v>178</v>
      </c>
      <c r="J125" s="185" t="s">
        <v>159</v>
      </c>
      <c r="K125" s="187" t="s">
        <v>179</v>
      </c>
      <c r="L125" s="188"/>
      <c r="M125" s="77" t="s">
        <v>1</v>
      </c>
      <c r="N125" s="78" t="s">
        <v>47</v>
      </c>
      <c r="O125" s="78" t="s">
        <v>180</v>
      </c>
      <c r="P125" s="78" t="s">
        <v>181</v>
      </c>
      <c r="Q125" s="78" t="s">
        <v>182</v>
      </c>
      <c r="R125" s="78" t="s">
        <v>183</v>
      </c>
      <c r="S125" s="78" t="s">
        <v>184</v>
      </c>
      <c r="T125" s="79" t="s">
        <v>185</v>
      </c>
      <c r="U125" s="182"/>
      <c r="V125" s="182"/>
      <c r="W125" s="182"/>
      <c r="X125" s="182"/>
      <c r="Y125" s="182"/>
      <c r="Z125" s="182"/>
      <c r="AA125" s="182"/>
      <c r="AB125" s="182"/>
      <c r="AC125" s="182"/>
      <c r="AD125" s="182"/>
      <c r="AE125" s="182"/>
    </row>
    <row r="126" spans="1:63" s="2" customFormat="1" ht="22.9" customHeight="1">
      <c r="A126" s="36"/>
      <c r="B126" s="37"/>
      <c r="C126" s="84" t="s">
        <v>186</v>
      </c>
      <c r="D126" s="38"/>
      <c r="E126" s="38"/>
      <c r="F126" s="38"/>
      <c r="G126" s="38"/>
      <c r="H126" s="38"/>
      <c r="I126" s="125"/>
      <c r="J126" s="189">
        <f>J127</f>
        <v>0</v>
      </c>
      <c r="K126" s="38"/>
      <c r="L126" s="41"/>
      <c r="M126" s="80"/>
      <c r="N126" s="190"/>
      <c r="O126" s="81"/>
      <c r="P126" s="191">
        <f>P127</f>
        <v>0</v>
      </c>
      <c r="Q126" s="81"/>
      <c r="R126" s="191">
        <f>R127</f>
        <v>0</v>
      </c>
      <c r="S126" s="81"/>
      <c r="T126" s="192">
        <f>T127</f>
        <v>0</v>
      </c>
      <c r="U126" s="36"/>
      <c r="V126" s="36"/>
      <c r="W126" s="36"/>
      <c r="X126" s="36"/>
      <c r="Y126" s="36"/>
      <c r="Z126" s="36"/>
      <c r="AA126" s="36"/>
      <c r="AB126" s="36"/>
      <c r="AC126" s="36"/>
      <c r="AD126" s="36"/>
      <c r="AE126" s="36"/>
      <c r="AT126" s="18" t="s">
        <v>82</v>
      </c>
      <c r="AU126" s="18" t="s">
        <v>161</v>
      </c>
      <c r="BK126" s="193">
        <f>BK127</f>
        <v>0</v>
      </c>
    </row>
    <row r="127" spans="2:63" s="12" customFormat="1" ht="25.9" customHeight="1">
      <c r="B127" s="194"/>
      <c r="C127" s="195"/>
      <c r="D127" s="196" t="s">
        <v>82</v>
      </c>
      <c r="E127" s="197" t="s">
        <v>2155</v>
      </c>
      <c r="F127" s="197" t="s">
        <v>2155</v>
      </c>
      <c r="G127" s="195"/>
      <c r="H127" s="195"/>
      <c r="I127" s="198"/>
      <c r="J127" s="199">
        <f>J128</f>
        <v>0</v>
      </c>
      <c r="K127" s="195"/>
      <c r="L127" s="200"/>
      <c r="M127" s="201"/>
      <c r="N127" s="202"/>
      <c r="O127" s="202"/>
      <c r="P127" s="203">
        <f>P128</f>
        <v>0</v>
      </c>
      <c r="Q127" s="202"/>
      <c r="R127" s="203">
        <f>R128</f>
        <v>0</v>
      </c>
      <c r="S127" s="202"/>
      <c r="T127" s="204">
        <f>T128</f>
        <v>0</v>
      </c>
      <c r="AR127" s="205" t="s">
        <v>106</v>
      </c>
      <c r="AT127" s="206" t="s">
        <v>82</v>
      </c>
      <c r="AU127" s="206" t="s">
        <v>83</v>
      </c>
      <c r="AY127" s="205" t="s">
        <v>189</v>
      </c>
      <c r="BK127" s="207">
        <f>BK128</f>
        <v>0</v>
      </c>
    </row>
    <row r="128" spans="2:63" s="12" customFormat="1" ht="22.9" customHeight="1">
      <c r="B128" s="194"/>
      <c r="C128" s="195"/>
      <c r="D128" s="196" t="s">
        <v>82</v>
      </c>
      <c r="E128" s="208" t="s">
        <v>2554</v>
      </c>
      <c r="F128" s="208" t="s">
        <v>2555</v>
      </c>
      <c r="G128" s="195"/>
      <c r="H128" s="195"/>
      <c r="I128" s="198"/>
      <c r="J128" s="209">
        <f>J129+J131+J133+J135+J137+J139+J141+J143+J145+J147+J149+J151+J153+J155+J157+J159+J161+J163+J165+J167+J169+J171+J173+J175+J177+J179+J181+J183+J185+J187+J189+J191+J193+J195+J197+J199+J201+J203+J205+J207+J209+J211+J213+J215+J217+J219+J221+J223+J225+J227+J229+J231+J233+J235+J237+J239+J241+J243+J245+J247+J249+J251+J253+J255+J257+J259+J261+J263+J265+J267+J269+J271</f>
        <v>0</v>
      </c>
      <c r="K128" s="195"/>
      <c r="L128" s="200"/>
      <c r="M128" s="201"/>
      <c r="N128" s="202"/>
      <c r="O128" s="202"/>
      <c r="P128" s="203">
        <f>SUM(P129:P270)</f>
        <v>0</v>
      </c>
      <c r="Q128" s="202"/>
      <c r="R128" s="203">
        <f>SUM(R129:R270)</f>
        <v>0</v>
      </c>
      <c r="S128" s="202"/>
      <c r="T128" s="204">
        <f>SUM(T129:T270)</f>
        <v>0</v>
      </c>
      <c r="AR128" s="205" t="s">
        <v>106</v>
      </c>
      <c r="AT128" s="206" t="s">
        <v>82</v>
      </c>
      <c r="AU128" s="206" t="s">
        <v>90</v>
      </c>
      <c r="AY128" s="205" t="s">
        <v>189</v>
      </c>
      <c r="BK128" s="207">
        <f>SUM(BK129:BK270)</f>
        <v>0</v>
      </c>
    </row>
    <row r="129" spans="1:65" s="2" customFormat="1" ht="16.5" customHeight="1">
      <c r="A129" s="36"/>
      <c r="B129" s="37"/>
      <c r="C129" s="210" t="s">
        <v>90</v>
      </c>
      <c r="D129" s="210" t="s">
        <v>192</v>
      </c>
      <c r="E129" s="211" t="s">
        <v>2556</v>
      </c>
      <c r="F129" s="212" t="s">
        <v>2557</v>
      </c>
      <c r="G129" s="213" t="s">
        <v>638</v>
      </c>
      <c r="H129" s="214">
        <v>3</v>
      </c>
      <c r="I129" s="215"/>
      <c r="J129" s="216">
        <f>ROUND(I129*H129,2)</f>
        <v>0</v>
      </c>
      <c r="K129" s="212" t="s">
        <v>281</v>
      </c>
      <c r="L129" s="41"/>
      <c r="M129" s="217" t="s">
        <v>1</v>
      </c>
      <c r="N129" s="218" t="s">
        <v>48</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106</v>
      </c>
      <c r="AT129" s="221" t="s">
        <v>192</v>
      </c>
      <c r="AU129" s="221" t="s">
        <v>92</v>
      </c>
      <c r="AY129" s="18" t="s">
        <v>189</v>
      </c>
      <c r="BE129" s="222">
        <f>IF(N129="základní",J129,0)</f>
        <v>0</v>
      </c>
      <c r="BF129" s="222">
        <f>IF(N129="snížená",J129,0)</f>
        <v>0</v>
      </c>
      <c r="BG129" s="222">
        <f>IF(N129="zákl. přenesená",J129,0)</f>
        <v>0</v>
      </c>
      <c r="BH129" s="222">
        <f>IF(N129="sníž. přenesená",J129,0)</f>
        <v>0</v>
      </c>
      <c r="BI129" s="222">
        <f>IF(N129="nulová",J129,0)</f>
        <v>0</v>
      </c>
      <c r="BJ129" s="18" t="s">
        <v>90</v>
      </c>
      <c r="BK129" s="222">
        <f>ROUND(I129*H129,2)</f>
        <v>0</v>
      </c>
      <c r="BL129" s="18" t="s">
        <v>106</v>
      </c>
      <c r="BM129" s="221" t="s">
        <v>2558</v>
      </c>
    </row>
    <row r="130" spans="1:47" s="2" customFormat="1" ht="39">
      <c r="A130" s="36"/>
      <c r="B130" s="37"/>
      <c r="C130" s="38"/>
      <c r="D130" s="225" t="s">
        <v>305</v>
      </c>
      <c r="E130" s="38"/>
      <c r="F130" s="266" t="s">
        <v>2559</v>
      </c>
      <c r="G130" s="38"/>
      <c r="H130" s="38"/>
      <c r="I130" s="125"/>
      <c r="J130" s="38"/>
      <c r="K130" s="38"/>
      <c r="L130" s="41"/>
      <c r="M130" s="267"/>
      <c r="N130" s="268"/>
      <c r="O130" s="73"/>
      <c r="P130" s="73"/>
      <c r="Q130" s="73"/>
      <c r="R130" s="73"/>
      <c r="S130" s="73"/>
      <c r="T130" s="74"/>
      <c r="U130" s="36"/>
      <c r="V130" s="36"/>
      <c r="W130" s="36"/>
      <c r="X130" s="36"/>
      <c r="Y130" s="36"/>
      <c r="Z130" s="36"/>
      <c r="AA130" s="36"/>
      <c r="AB130" s="36"/>
      <c r="AC130" s="36"/>
      <c r="AD130" s="36"/>
      <c r="AE130" s="36"/>
      <c r="AT130" s="18" t="s">
        <v>305</v>
      </c>
      <c r="AU130" s="18" t="s">
        <v>92</v>
      </c>
    </row>
    <row r="131" spans="1:65" s="2" customFormat="1" ht="16.5" customHeight="1">
      <c r="A131" s="36"/>
      <c r="B131" s="37"/>
      <c r="C131" s="210" t="s">
        <v>92</v>
      </c>
      <c r="D131" s="210" t="s">
        <v>192</v>
      </c>
      <c r="E131" s="211" t="s">
        <v>2560</v>
      </c>
      <c r="F131" s="212" t="s">
        <v>2561</v>
      </c>
      <c r="G131" s="213" t="s">
        <v>638</v>
      </c>
      <c r="H131" s="214">
        <v>1</v>
      </c>
      <c r="I131" s="215"/>
      <c r="J131" s="216">
        <f>ROUND(I131*H131,2)</f>
        <v>0</v>
      </c>
      <c r="K131" s="212" t="s">
        <v>281</v>
      </c>
      <c r="L131" s="41"/>
      <c r="M131" s="217" t="s">
        <v>1</v>
      </c>
      <c r="N131" s="218" t="s">
        <v>48</v>
      </c>
      <c r="O131" s="73"/>
      <c r="P131" s="219">
        <f>O131*H131</f>
        <v>0</v>
      </c>
      <c r="Q131" s="219">
        <v>0</v>
      </c>
      <c r="R131" s="219">
        <f>Q131*H131</f>
        <v>0</v>
      </c>
      <c r="S131" s="219">
        <v>0</v>
      </c>
      <c r="T131" s="220">
        <f>S131*H131</f>
        <v>0</v>
      </c>
      <c r="U131" s="36"/>
      <c r="V131" s="36"/>
      <c r="W131" s="36"/>
      <c r="X131" s="36"/>
      <c r="Y131" s="36"/>
      <c r="Z131" s="36"/>
      <c r="AA131" s="36"/>
      <c r="AB131" s="36"/>
      <c r="AC131" s="36"/>
      <c r="AD131" s="36"/>
      <c r="AE131" s="36"/>
      <c r="AR131" s="221" t="s">
        <v>106</v>
      </c>
      <c r="AT131" s="221" t="s">
        <v>192</v>
      </c>
      <c r="AU131" s="221" t="s">
        <v>92</v>
      </c>
      <c r="AY131" s="18" t="s">
        <v>189</v>
      </c>
      <c r="BE131" s="222">
        <f>IF(N131="základní",J131,0)</f>
        <v>0</v>
      </c>
      <c r="BF131" s="222">
        <f>IF(N131="snížená",J131,0)</f>
        <v>0</v>
      </c>
      <c r="BG131" s="222">
        <f>IF(N131="zákl. přenesená",J131,0)</f>
        <v>0</v>
      </c>
      <c r="BH131" s="222">
        <f>IF(N131="sníž. přenesená",J131,0)</f>
        <v>0</v>
      </c>
      <c r="BI131" s="222">
        <f>IF(N131="nulová",J131,0)</f>
        <v>0</v>
      </c>
      <c r="BJ131" s="18" t="s">
        <v>90</v>
      </c>
      <c r="BK131" s="222">
        <f>ROUND(I131*H131,2)</f>
        <v>0</v>
      </c>
      <c r="BL131" s="18" t="s">
        <v>106</v>
      </c>
      <c r="BM131" s="221" t="s">
        <v>2562</v>
      </c>
    </row>
    <row r="132" spans="1:47" s="2" customFormat="1" ht="39">
      <c r="A132" s="36"/>
      <c r="B132" s="37"/>
      <c r="C132" s="38"/>
      <c r="D132" s="225" t="s">
        <v>305</v>
      </c>
      <c r="E132" s="38"/>
      <c r="F132" s="266" t="s">
        <v>2559</v>
      </c>
      <c r="G132" s="38"/>
      <c r="H132" s="38"/>
      <c r="I132" s="125"/>
      <c r="J132" s="38"/>
      <c r="K132" s="38"/>
      <c r="L132" s="41"/>
      <c r="M132" s="267"/>
      <c r="N132" s="268"/>
      <c r="O132" s="73"/>
      <c r="P132" s="73"/>
      <c r="Q132" s="73"/>
      <c r="R132" s="73"/>
      <c r="S132" s="73"/>
      <c r="T132" s="74"/>
      <c r="U132" s="36"/>
      <c r="V132" s="36"/>
      <c r="W132" s="36"/>
      <c r="X132" s="36"/>
      <c r="Y132" s="36"/>
      <c r="Z132" s="36"/>
      <c r="AA132" s="36"/>
      <c r="AB132" s="36"/>
      <c r="AC132" s="36"/>
      <c r="AD132" s="36"/>
      <c r="AE132" s="36"/>
      <c r="AT132" s="18" t="s">
        <v>305</v>
      </c>
      <c r="AU132" s="18" t="s">
        <v>92</v>
      </c>
    </row>
    <row r="133" spans="1:65" s="2" customFormat="1" ht="21.75" customHeight="1">
      <c r="A133" s="36"/>
      <c r="B133" s="37"/>
      <c r="C133" s="210" t="s">
        <v>99</v>
      </c>
      <c r="D133" s="210" t="s">
        <v>192</v>
      </c>
      <c r="E133" s="211" t="s">
        <v>2563</v>
      </c>
      <c r="F133" s="212" t="s">
        <v>2564</v>
      </c>
      <c r="G133" s="213" t="s">
        <v>638</v>
      </c>
      <c r="H133" s="214">
        <v>1</v>
      </c>
      <c r="I133" s="215"/>
      <c r="J133" s="216">
        <f>ROUND(I133*H133,2)</f>
        <v>0</v>
      </c>
      <c r="K133" s="212" t="s">
        <v>281</v>
      </c>
      <c r="L133" s="41"/>
      <c r="M133" s="217" t="s">
        <v>1</v>
      </c>
      <c r="N133" s="218" t="s">
        <v>48</v>
      </c>
      <c r="O133" s="73"/>
      <c r="P133" s="219">
        <f>O133*H133</f>
        <v>0</v>
      </c>
      <c r="Q133" s="219">
        <v>0</v>
      </c>
      <c r="R133" s="219">
        <f>Q133*H133</f>
        <v>0</v>
      </c>
      <c r="S133" s="219">
        <v>0</v>
      </c>
      <c r="T133" s="220">
        <f>S133*H133</f>
        <v>0</v>
      </c>
      <c r="U133" s="36"/>
      <c r="V133" s="36"/>
      <c r="W133" s="36"/>
      <c r="X133" s="36"/>
      <c r="Y133" s="36"/>
      <c r="Z133" s="36"/>
      <c r="AA133" s="36"/>
      <c r="AB133" s="36"/>
      <c r="AC133" s="36"/>
      <c r="AD133" s="36"/>
      <c r="AE133" s="36"/>
      <c r="AR133" s="221" t="s">
        <v>106</v>
      </c>
      <c r="AT133" s="221" t="s">
        <v>192</v>
      </c>
      <c r="AU133" s="221" t="s">
        <v>92</v>
      </c>
      <c r="AY133" s="18" t="s">
        <v>189</v>
      </c>
      <c r="BE133" s="222">
        <f>IF(N133="základní",J133,0)</f>
        <v>0</v>
      </c>
      <c r="BF133" s="222">
        <f>IF(N133="snížená",J133,0)</f>
        <v>0</v>
      </c>
      <c r="BG133" s="222">
        <f>IF(N133="zákl. přenesená",J133,0)</f>
        <v>0</v>
      </c>
      <c r="BH133" s="222">
        <f>IF(N133="sníž. přenesená",J133,0)</f>
        <v>0</v>
      </c>
      <c r="BI133" s="222">
        <f>IF(N133="nulová",J133,0)</f>
        <v>0</v>
      </c>
      <c r="BJ133" s="18" t="s">
        <v>90</v>
      </c>
      <c r="BK133" s="222">
        <f>ROUND(I133*H133,2)</f>
        <v>0</v>
      </c>
      <c r="BL133" s="18" t="s">
        <v>106</v>
      </c>
      <c r="BM133" s="221" t="s">
        <v>2565</v>
      </c>
    </row>
    <row r="134" spans="1:47" s="2" customFormat="1" ht="39">
      <c r="A134" s="36"/>
      <c r="B134" s="37"/>
      <c r="C134" s="38"/>
      <c r="D134" s="225" t="s">
        <v>305</v>
      </c>
      <c r="E134" s="38"/>
      <c r="F134" s="266" t="s">
        <v>2559</v>
      </c>
      <c r="G134" s="38"/>
      <c r="H134" s="38"/>
      <c r="I134" s="125"/>
      <c r="J134" s="38"/>
      <c r="K134" s="38"/>
      <c r="L134" s="41"/>
      <c r="M134" s="267"/>
      <c r="N134" s="268"/>
      <c r="O134" s="73"/>
      <c r="P134" s="73"/>
      <c r="Q134" s="73"/>
      <c r="R134" s="73"/>
      <c r="S134" s="73"/>
      <c r="T134" s="74"/>
      <c r="U134" s="36"/>
      <c r="V134" s="36"/>
      <c r="W134" s="36"/>
      <c r="X134" s="36"/>
      <c r="Y134" s="36"/>
      <c r="Z134" s="36"/>
      <c r="AA134" s="36"/>
      <c r="AB134" s="36"/>
      <c r="AC134" s="36"/>
      <c r="AD134" s="36"/>
      <c r="AE134" s="36"/>
      <c r="AT134" s="18" t="s">
        <v>305</v>
      </c>
      <c r="AU134" s="18" t="s">
        <v>92</v>
      </c>
    </row>
    <row r="135" spans="1:65" s="2" customFormat="1" ht="16.5" customHeight="1">
      <c r="A135" s="36"/>
      <c r="B135" s="37"/>
      <c r="C135" s="210" t="s">
        <v>106</v>
      </c>
      <c r="D135" s="210" t="s">
        <v>192</v>
      </c>
      <c r="E135" s="211" t="s">
        <v>2566</v>
      </c>
      <c r="F135" s="212" t="s">
        <v>2567</v>
      </c>
      <c r="G135" s="213" t="s">
        <v>638</v>
      </c>
      <c r="H135" s="214">
        <v>1</v>
      </c>
      <c r="I135" s="215"/>
      <c r="J135" s="216">
        <f>ROUND(I135*H135,2)</f>
        <v>0</v>
      </c>
      <c r="K135" s="212" t="s">
        <v>281</v>
      </c>
      <c r="L135" s="41"/>
      <c r="M135" s="217" t="s">
        <v>1</v>
      </c>
      <c r="N135" s="218" t="s">
        <v>48</v>
      </c>
      <c r="O135" s="73"/>
      <c r="P135" s="219">
        <f>O135*H135</f>
        <v>0</v>
      </c>
      <c r="Q135" s="219">
        <v>0</v>
      </c>
      <c r="R135" s="219">
        <f>Q135*H135</f>
        <v>0</v>
      </c>
      <c r="S135" s="219">
        <v>0</v>
      </c>
      <c r="T135" s="220">
        <f>S135*H135</f>
        <v>0</v>
      </c>
      <c r="U135" s="36"/>
      <c r="V135" s="36"/>
      <c r="W135" s="36"/>
      <c r="X135" s="36"/>
      <c r="Y135" s="36"/>
      <c r="Z135" s="36"/>
      <c r="AA135" s="36"/>
      <c r="AB135" s="36"/>
      <c r="AC135" s="36"/>
      <c r="AD135" s="36"/>
      <c r="AE135" s="36"/>
      <c r="AR135" s="221" t="s">
        <v>106</v>
      </c>
      <c r="AT135" s="221" t="s">
        <v>192</v>
      </c>
      <c r="AU135" s="221" t="s">
        <v>92</v>
      </c>
      <c r="AY135" s="18" t="s">
        <v>189</v>
      </c>
      <c r="BE135" s="222">
        <f>IF(N135="základní",J135,0)</f>
        <v>0</v>
      </c>
      <c r="BF135" s="222">
        <f>IF(N135="snížená",J135,0)</f>
        <v>0</v>
      </c>
      <c r="BG135" s="222">
        <f>IF(N135="zákl. přenesená",J135,0)</f>
        <v>0</v>
      </c>
      <c r="BH135" s="222">
        <f>IF(N135="sníž. přenesená",J135,0)</f>
        <v>0</v>
      </c>
      <c r="BI135" s="222">
        <f>IF(N135="nulová",J135,0)</f>
        <v>0</v>
      </c>
      <c r="BJ135" s="18" t="s">
        <v>90</v>
      </c>
      <c r="BK135" s="222">
        <f>ROUND(I135*H135,2)</f>
        <v>0</v>
      </c>
      <c r="BL135" s="18" t="s">
        <v>106</v>
      </c>
      <c r="BM135" s="221" t="s">
        <v>2568</v>
      </c>
    </row>
    <row r="136" spans="1:47" s="2" customFormat="1" ht="39">
      <c r="A136" s="36"/>
      <c r="B136" s="37"/>
      <c r="C136" s="38"/>
      <c r="D136" s="225" t="s">
        <v>305</v>
      </c>
      <c r="E136" s="38"/>
      <c r="F136" s="266" t="s">
        <v>2559</v>
      </c>
      <c r="G136" s="38"/>
      <c r="H136" s="38"/>
      <c r="I136" s="125"/>
      <c r="J136" s="38"/>
      <c r="K136" s="38"/>
      <c r="L136" s="41"/>
      <c r="M136" s="267"/>
      <c r="N136" s="268"/>
      <c r="O136" s="73"/>
      <c r="P136" s="73"/>
      <c r="Q136" s="73"/>
      <c r="R136" s="73"/>
      <c r="S136" s="73"/>
      <c r="T136" s="74"/>
      <c r="U136" s="36"/>
      <c r="V136" s="36"/>
      <c r="W136" s="36"/>
      <c r="X136" s="36"/>
      <c r="Y136" s="36"/>
      <c r="Z136" s="36"/>
      <c r="AA136" s="36"/>
      <c r="AB136" s="36"/>
      <c r="AC136" s="36"/>
      <c r="AD136" s="36"/>
      <c r="AE136" s="36"/>
      <c r="AT136" s="18" t="s">
        <v>305</v>
      </c>
      <c r="AU136" s="18" t="s">
        <v>92</v>
      </c>
    </row>
    <row r="137" spans="1:65" s="2" customFormat="1" ht="16.5" customHeight="1">
      <c r="A137" s="36"/>
      <c r="B137" s="37"/>
      <c r="C137" s="210" t="s">
        <v>216</v>
      </c>
      <c r="D137" s="210" t="s">
        <v>192</v>
      </c>
      <c r="E137" s="211" t="s">
        <v>2569</v>
      </c>
      <c r="F137" s="212" t="s">
        <v>2570</v>
      </c>
      <c r="G137" s="213" t="s">
        <v>638</v>
      </c>
      <c r="H137" s="214">
        <v>2</v>
      </c>
      <c r="I137" s="215"/>
      <c r="J137" s="216">
        <f>ROUND(I137*H137,2)</f>
        <v>0</v>
      </c>
      <c r="K137" s="212" t="s">
        <v>281</v>
      </c>
      <c r="L137" s="41"/>
      <c r="M137" s="217" t="s">
        <v>1</v>
      </c>
      <c r="N137" s="218" t="s">
        <v>48</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106</v>
      </c>
      <c r="AT137" s="221" t="s">
        <v>192</v>
      </c>
      <c r="AU137" s="221" t="s">
        <v>92</v>
      </c>
      <c r="AY137" s="18" t="s">
        <v>189</v>
      </c>
      <c r="BE137" s="222">
        <f>IF(N137="základní",J137,0)</f>
        <v>0</v>
      </c>
      <c r="BF137" s="222">
        <f>IF(N137="snížená",J137,0)</f>
        <v>0</v>
      </c>
      <c r="BG137" s="222">
        <f>IF(N137="zákl. přenesená",J137,0)</f>
        <v>0</v>
      </c>
      <c r="BH137" s="222">
        <f>IF(N137="sníž. přenesená",J137,0)</f>
        <v>0</v>
      </c>
      <c r="BI137" s="222">
        <f>IF(N137="nulová",J137,0)</f>
        <v>0</v>
      </c>
      <c r="BJ137" s="18" t="s">
        <v>90</v>
      </c>
      <c r="BK137" s="222">
        <f>ROUND(I137*H137,2)</f>
        <v>0</v>
      </c>
      <c r="BL137" s="18" t="s">
        <v>106</v>
      </c>
      <c r="BM137" s="221" t="s">
        <v>2571</v>
      </c>
    </row>
    <row r="138" spans="1:47" s="2" customFormat="1" ht="39">
      <c r="A138" s="36"/>
      <c r="B138" s="37"/>
      <c r="C138" s="38"/>
      <c r="D138" s="225" t="s">
        <v>305</v>
      </c>
      <c r="E138" s="38"/>
      <c r="F138" s="266" t="s">
        <v>2559</v>
      </c>
      <c r="G138" s="38"/>
      <c r="H138" s="38"/>
      <c r="I138" s="125"/>
      <c r="J138" s="38"/>
      <c r="K138" s="38"/>
      <c r="L138" s="41"/>
      <c r="M138" s="267"/>
      <c r="N138" s="268"/>
      <c r="O138" s="73"/>
      <c r="P138" s="73"/>
      <c r="Q138" s="73"/>
      <c r="R138" s="73"/>
      <c r="S138" s="73"/>
      <c r="T138" s="74"/>
      <c r="U138" s="36"/>
      <c r="V138" s="36"/>
      <c r="W138" s="36"/>
      <c r="X138" s="36"/>
      <c r="Y138" s="36"/>
      <c r="Z138" s="36"/>
      <c r="AA138" s="36"/>
      <c r="AB138" s="36"/>
      <c r="AC138" s="36"/>
      <c r="AD138" s="36"/>
      <c r="AE138" s="36"/>
      <c r="AT138" s="18" t="s">
        <v>305</v>
      </c>
      <c r="AU138" s="18" t="s">
        <v>92</v>
      </c>
    </row>
    <row r="139" spans="1:65" s="2" customFormat="1" ht="16.5" customHeight="1">
      <c r="A139" s="36"/>
      <c r="B139" s="37"/>
      <c r="C139" s="210" t="s">
        <v>190</v>
      </c>
      <c r="D139" s="210" t="s">
        <v>192</v>
      </c>
      <c r="E139" s="211" t="s">
        <v>2572</v>
      </c>
      <c r="F139" s="212" t="s">
        <v>2573</v>
      </c>
      <c r="G139" s="213" t="s">
        <v>638</v>
      </c>
      <c r="H139" s="214">
        <v>1</v>
      </c>
      <c r="I139" s="215"/>
      <c r="J139" s="216">
        <f>ROUND(I139*H139,2)</f>
        <v>0</v>
      </c>
      <c r="K139" s="212" t="s">
        <v>281</v>
      </c>
      <c r="L139" s="41"/>
      <c r="M139" s="217" t="s">
        <v>1</v>
      </c>
      <c r="N139" s="218" t="s">
        <v>48</v>
      </c>
      <c r="O139" s="73"/>
      <c r="P139" s="219">
        <f>O139*H139</f>
        <v>0</v>
      </c>
      <c r="Q139" s="219">
        <v>0</v>
      </c>
      <c r="R139" s="219">
        <f>Q139*H139</f>
        <v>0</v>
      </c>
      <c r="S139" s="219">
        <v>0</v>
      </c>
      <c r="T139" s="220">
        <f>S139*H139</f>
        <v>0</v>
      </c>
      <c r="U139" s="36"/>
      <c r="V139" s="36"/>
      <c r="W139" s="36"/>
      <c r="X139" s="36"/>
      <c r="Y139" s="36"/>
      <c r="Z139" s="36"/>
      <c r="AA139" s="36"/>
      <c r="AB139" s="36"/>
      <c r="AC139" s="36"/>
      <c r="AD139" s="36"/>
      <c r="AE139" s="36"/>
      <c r="AR139" s="221" t="s">
        <v>106</v>
      </c>
      <c r="AT139" s="221" t="s">
        <v>192</v>
      </c>
      <c r="AU139" s="221" t="s">
        <v>92</v>
      </c>
      <c r="AY139" s="18" t="s">
        <v>189</v>
      </c>
      <c r="BE139" s="222">
        <f>IF(N139="základní",J139,0)</f>
        <v>0</v>
      </c>
      <c r="BF139" s="222">
        <f>IF(N139="snížená",J139,0)</f>
        <v>0</v>
      </c>
      <c r="BG139" s="222">
        <f>IF(N139="zákl. přenesená",J139,0)</f>
        <v>0</v>
      </c>
      <c r="BH139" s="222">
        <f>IF(N139="sníž. přenesená",J139,0)</f>
        <v>0</v>
      </c>
      <c r="BI139" s="222">
        <f>IF(N139="nulová",J139,0)</f>
        <v>0</v>
      </c>
      <c r="BJ139" s="18" t="s">
        <v>90</v>
      </c>
      <c r="BK139" s="222">
        <f>ROUND(I139*H139,2)</f>
        <v>0</v>
      </c>
      <c r="BL139" s="18" t="s">
        <v>106</v>
      </c>
      <c r="BM139" s="221" t="s">
        <v>2574</v>
      </c>
    </row>
    <row r="140" spans="1:47" s="2" customFormat="1" ht="39">
      <c r="A140" s="36"/>
      <c r="B140" s="37"/>
      <c r="C140" s="38"/>
      <c r="D140" s="225" t="s">
        <v>305</v>
      </c>
      <c r="E140" s="38"/>
      <c r="F140" s="266" t="s">
        <v>2559</v>
      </c>
      <c r="G140" s="38"/>
      <c r="H140" s="38"/>
      <c r="I140" s="125"/>
      <c r="J140" s="38"/>
      <c r="K140" s="38"/>
      <c r="L140" s="41"/>
      <c r="M140" s="267"/>
      <c r="N140" s="268"/>
      <c r="O140" s="73"/>
      <c r="P140" s="73"/>
      <c r="Q140" s="73"/>
      <c r="R140" s="73"/>
      <c r="S140" s="73"/>
      <c r="T140" s="74"/>
      <c r="U140" s="36"/>
      <c r="V140" s="36"/>
      <c r="W140" s="36"/>
      <c r="X140" s="36"/>
      <c r="Y140" s="36"/>
      <c r="Z140" s="36"/>
      <c r="AA140" s="36"/>
      <c r="AB140" s="36"/>
      <c r="AC140" s="36"/>
      <c r="AD140" s="36"/>
      <c r="AE140" s="36"/>
      <c r="AT140" s="18" t="s">
        <v>305</v>
      </c>
      <c r="AU140" s="18" t="s">
        <v>92</v>
      </c>
    </row>
    <row r="141" spans="1:65" s="2" customFormat="1" ht="16.5" customHeight="1">
      <c r="A141" s="36"/>
      <c r="B141" s="37"/>
      <c r="C141" s="210" t="s">
        <v>228</v>
      </c>
      <c r="D141" s="210" t="s">
        <v>192</v>
      </c>
      <c r="E141" s="211" t="s">
        <v>2575</v>
      </c>
      <c r="F141" s="212" t="s">
        <v>2576</v>
      </c>
      <c r="G141" s="213" t="s">
        <v>638</v>
      </c>
      <c r="H141" s="214">
        <v>17</v>
      </c>
      <c r="I141" s="215"/>
      <c r="J141" s="216">
        <f>ROUND(I141*H141,2)</f>
        <v>0</v>
      </c>
      <c r="K141" s="212" t="s">
        <v>281</v>
      </c>
      <c r="L141" s="41"/>
      <c r="M141" s="217" t="s">
        <v>1</v>
      </c>
      <c r="N141" s="218" t="s">
        <v>48</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106</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106</v>
      </c>
      <c r="BM141" s="221" t="s">
        <v>2577</v>
      </c>
    </row>
    <row r="142" spans="1:47" s="2" customFormat="1" ht="39">
      <c r="A142" s="36"/>
      <c r="B142" s="37"/>
      <c r="C142" s="38"/>
      <c r="D142" s="225" t="s">
        <v>305</v>
      </c>
      <c r="E142" s="38"/>
      <c r="F142" s="266" t="s">
        <v>2559</v>
      </c>
      <c r="G142" s="38"/>
      <c r="H142" s="38"/>
      <c r="I142" s="125"/>
      <c r="J142" s="38"/>
      <c r="K142" s="38"/>
      <c r="L142" s="41"/>
      <c r="M142" s="267"/>
      <c r="N142" s="268"/>
      <c r="O142" s="73"/>
      <c r="P142" s="73"/>
      <c r="Q142" s="73"/>
      <c r="R142" s="73"/>
      <c r="S142" s="73"/>
      <c r="T142" s="74"/>
      <c r="U142" s="36"/>
      <c r="V142" s="36"/>
      <c r="W142" s="36"/>
      <c r="X142" s="36"/>
      <c r="Y142" s="36"/>
      <c r="Z142" s="36"/>
      <c r="AA142" s="36"/>
      <c r="AB142" s="36"/>
      <c r="AC142" s="36"/>
      <c r="AD142" s="36"/>
      <c r="AE142" s="36"/>
      <c r="AT142" s="18" t="s">
        <v>305</v>
      </c>
      <c r="AU142" s="18" t="s">
        <v>92</v>
      </c>
    </row>
    <row r="143" spans="1:65" s="2" customFormat="1" ht="16.5" customHeight="1">
      <c r="A143" s="36"/>
      <c r="B143" s="37"/>
      <c r="C143" s="210" t="s">
        <v>220</v>
      </c>
      <c r="D143" s="210" t="s">
        <v>192</v>
      </c>
      <c r="E143" s="211" t="s">
        <v>2578</v>
      </c>
      <c r="F143" s="212" t="s">
        <v>2579</v>
      </c>
      <c r="G143" s="213" t="s">
        <v>638</v>
      </c>
      <c r="H143" s="214">
        <v>1</v>
      </c>
      <c r="I143" s="215"/>
      <c r="J143" s="216">
        <f>ROUND(I143*H143,2)</f>
        <v>0</v>
      </c>
      <c r="K143" s="212" t="s">
        <v>281</v>
      </c>
      <c r="L143" s="41"/>
      <c r="M143" s="217" t="s">
        <v>1</v>
      </c>
      <c r="N143" s="218" t="s">
        <v>48</v>
      </c>
      <c r="O143" s="73"/>
      <c r="P143" s="219">
        <f>O143*H143</f>
        <v>0</v>
      </c>
      <c r="Q143" s="219">
        <v>0</v>
      </c>
      <c r="R143" s="219">
        <f>Q143*H143</f>
        <v>0</v>
      </c>
      <c r="S143" s="219">
        <v>0</v>
      </c>
      <c r="T143" s="220">
        <f>S143*H143</f>
        <v>0</v>
      </c>
      <c r="U143" s="36"/>
      <c r="V143" s="36"/>
      <c r="W143" s="36"/>
      <c r="X143" s="36"/>
      <c r="Y143" s="36"/>
      <c r="Z143" s="36"/>
      <c r="AA143" s="36"/>
      <c r="AB143" s="36"/>
      <c r="AC143" s="36"/>
      <c r="AD143" s="36"/>
      <c r="AE143" s="36"/>
      <c r="AR143" s="221" t="s">
        <v>106</v>
      </c>
      <c r="AT143" s="221" t="s">
        <v>192</v>
      </c>
      <c r="AU143" s="221" t="s">
        <v>92</v>
      </c>
      <c r="AY143" s="18" t="s">
        <v>189</v>
      </c>
      <c r="BE143" s="222">
        <f>IF(N143="základní",J143,0)</f>
        <v>0</v>
      </c>
      <c r="BF143" s="222">
        <f>IF(N143="snížená",J143,0)</f>
        <v>0</v>
      </c>
      <c r="BG143" s="222">
        <f>IF(N143="zákl. přenesená",J143,0)</f>
        <v>0</v>
      </c>
      <c r="BH143" s="222">
        <f>IF(N143="sníž. přenesená",J143,0)</f>
        <v>0</v>
      </c>
      <c r="BI143" s="222">
        <f>IF(N143="nulová",J143,0)</f>
        <v>0</v>
      </c>
      <c r="BJ143" s="18" t="s">
        <v>90</v>
      </c>
      <c r="BK143" s="222">
        <f>ROUND(I143*H143,2)</f>
        <v>0</v>
      </c>
      <c r="BL143" s="18" t="s">
        <v>106</v>
      </c>
      <c r="BM143" s="221" t="s">
        <v>2580</v>
      </c>
    </row>
    <row r="144" spans="1:47" s="2" customFormat="1" ht="39">
      <c r="A144" s="36"/>
      <c r="B144" s="37"/>
      <c r="C144" s="38"/>
      <c r="D144" s="225" t="s">
        <v>305</v>
      </c>
      <c r="E144" s="38"/>
      <c r="F144" s="266" t="s">
        <v>2559</v>
      </c>
      <c r="G144" s="38"/>
      <c r="H144" s="38"/>
      <c r="I144" s="125"/>
      <c r="J144" s="38"/>
      <c r="K144" s="38"/>
      <c r="L144" s="41"/>
      <c r="M144" s="267"/>
      <c r="N144" s="268"/>
      <c r="O144" s="73"/>
      <c r="P144" s="73"/>
      <c r="Q144" s="73"/>
      <c r="R144" s="73"/>
      <c r="S144" s="73"/>
      <c r="T144" s="74"/>
      <c r="U144" s="36"/>
      <c r="V144" s="36"/>
      <c r="W144" s="36"/>
      <c r="X144" s="36"/>
      <c r="Y144" s="36"/>
      <c r="Z144" s="36"/>
      <c r="AA144" s="36"/>
      <c r="AB144" s="36"/>
      <c r="AC144" s="36"/>
      <c r="AD144" s="36"/>
      <c r="AE144" s="36"/>
      <c r="AT144" s="18" t="s">
        <v>305</v>
      </c>
      <c r="AU144" s="18" t="s">
        <v>92</v>
      </c>
    </row>
    <row r="145" spans="1:65" s="2" customFormat="1" ht="16.5" customHeight="1">
      <c r="A145" s="36"/>
      <c r="B145" s="37"/>
      <c r="C145" s="210" t="s">
        <v>238</v>
      </c>
      <c r="D145" s="210" t="s">
        <v>192</v>
      </c>
      <c r="E145" s="211" t="s">
        <v>2581</v>
      </c>
      <c r="F145" s="212" t="s">
        <v>2582</v>
      </c>
      <c r="G145" s="213" t="s">
        <v>638</v>
      </c>
      <c r="H145" s="214">
        <v>20</v>
      </c>
      <c r="I145" s="215"/>
      <c r="J145" s="216">
        <f>ROUND(I145*H145,2)</f>
        <v>0</v>
      </c>
      <c r="K145" s="212" t="s">
        <v>281</v>
      </c>
      <c r="L145" s="41"/>
      <c r="M145" s="217" t="s">
        <v>1</v>
      </c>
      <c r="N145" s="218" t="s">
        <v>48</v>
      </c>
      <c r="O145" s="73"/>
      <c r="P145" s="219">
        <f>O145*H145</f>
        <v>0</v>
      </c>
      <c r="Q145" s="219">
        <v>0</v>
      </c>
      <c r="R145" s="219">
        <f>Q145*H145</f>
        <v>0</v>
      </c>
      <c r="S145" s="219">
        <v>0</v>
      </c>
      <c r="T145" s="220">
        <f>S145*H145</f>
        <v>0</v>
      </c>
      <c r="U145" s="36"/>
      <c r="V145" s="36"/>
      <c r="W145" s="36"/>
      <c r="X145" s="36"/>
      <c r="Y145" s="36"/>
      <c r="Z145" s="36"/>
      <c r="AA145" s="36"/>
      <c r="AB145" s="36"/>
      <c r="AC145" s="36"/>
      <c r="AD145" s="36"/>
      <c r="AE145" s="36"/>
      <c r="AR145" s="221" t="s">
        <v>106</v>
      </c>
      <c r="AT145" s="221" t="s">
        <v>192</v>
      </c>
      <c r="AU145" s="221" t="s">
        <v>92</v>
      </c>
      <c r="AY145" s="18" t="s">
        <v>189</v>
      </c>
      <c r="BE145" s="222">
        <f>IF(N145="základní",J145,0)</f>
        <v>0</v>
      </c>
      <c r="BF145" s="222">
        <f>IF(N145="snížená",J145,0)</f>
        <v>0</v>
      </c>
      <c r="BG145" s="222">
        <f>IF(N145="zákl. přenesená",J145,0)</f>
        <v>0</v>
      </c>
      <c r="BH145" s="222">
        <f>IF(N145="sníž. přenesená",J145,0)</f>
        <v>0</v>
      </c>
      <c r="BI145" s="222">
        <f>IF(N145="nulová",J145,0)</f>
        <v>0</v>
      </c>
      <c r="BJ145" s="18" t="s">
        <v>90</v>
      </c>
      <c r="BK145" s="222">
        <f>ROUND(I145*H145,2)</f>
        <v>0</v>
      </c>
      <c r="BL145" s="18" t="s">
        <v>106</v>
      </c>
      <c r="BM145" s="221" t="s">
        <v>2583</v>
      </c>
    </row>
    <row r="146" spans="1:47" s="2" customFormat="1" ht="39">
      <c r="A146" s="36"/>
      <c r="B146" s="37"/>
      <c r="C146" s="38"/>
      <c r="D146" s="225" t="s">
        <v>305</v>
      </c>
      <c r="E146" s="38"/>
      <c r="F146" s="266" t="s">
        <v>2559</v>
      </c>
      <c r="G146" s="38"/>
      <c r="H146" s="38"/>
      <c r="I146" s="125"/>
      <c r="J146" s="38"/>
      <c r="K146" s="38"/>
      <c r="L146" s="41"/>
      <c r="M146" s="267"/>
      <c r="N146" s="268"/>
      <c r="O146" s="73"/>
      <c r="P146" s="73"/>
      <c r="Q146" s="73"/>
      <c r="R146" s="73"/>
      <c r="S146" s="73"/>
      <c r="T146" s="74"/>
      <c r="U146" s="36"/>
      <c r="V146" s="36"/>
      <c r="W146" s="36"/>
      <c r="X146" s="36"/>
      <c r="Y146" s="36"/>
      <c r="Z146" s="36"/>
      <c r="AA146" s="36"/>
      <c r="AB146" s="36"/>
      <c r="AC146" s="36"/>
      <c r="AD146" s="36"/>
      <c r="AE146" s="36"/>
      <c r="AT146" s="18" t="s">
        <v>305</v>
      </c>
      <c r="AU146" s="18" t="s">
        <v>92</v>
      </c>
    </row>
    <row r="147" spans="1:65" s="2" customFormat="1" ht="16.5" customHeight="1">
      <c r="A147" s="36"/>
      <c r="B147" s="37"/>
      <c r="C147" s="210" t="s">
        <v>243</v>
      </c>
      <c r="D147" s="210" t="s">
        <v>192</v>
      </c>
      <c r="E147" s="211" t="s">
        <v>2584</v>
      </c>
      <c r="F147" s="212" t="s">
        <v>2585</v>
      </c>
      <c r="G147" s="213" t="s">
        <v>638</v>
      </c>
      <c r="H147" s="214">
        <v>1</v>
      </c>
      <c r="I147" s="215"/>
      <c r="J147" s="216">
        <f>ROUND(I147*H147,2)</f>
        <v>0</v>
      </c>
      <c r="K147" s="212" t="s">
        <v>281</v>
      </c>
      <c r="L147" s="41"/>
      <c r="M147" s="217" t="s">
        <v>1</v>
      </c>
      <c r="N147" s="218" t="s">
        <v>48</v>
      </c>
      <c r="O147" s="73"/>
      <c r="P147" s="219">
        <f>O147*H147</f>
        <v>0</v>
      </c>
      <c r="Q147" s="219">
        <v>0</v>
      </c>
      <c r="R147" s="219">
        <f>Q147*H147</f>
        <v>0</v>
      </c>
      <c r="S147" s="219">
        <v>0</v>
      </c>
      <c r="T147" s="220">
        <f>S147*H147</f>
        <v>0</v>
      </c>
      <c r="U147" s="36"/>
      <c r="V147" s="36"/>
      <c r="W147" s="36"/>
      <c r="X147" s="36"/>
      <c r="Y147" s="36"/>
      <c r="Z147" s="36"/>
      <c r="AA147" s="36"/>
      <c r="AB147" s="36"/>
      <c r="AC147" s="36"/>
      <c r="AD147" s="36"/>
      <c r="AE147" s="36"/>
      <c r="AR147" s="221" t="s">
        <v>106</v>
      </c>
      <c r="AT147" s="221" t="s">
        <v>192</v>
      </c>
      <c r="AU147" s="221" t="s">
        <v>92</v>
      </c>
      <c r="AY147" s="18" t="s">
        <v>189</v>
      </c>
      <c r="BE147" s="222">
        <f>IF(N147="základní",J147,0)</f>
        <v>0</v>
      </c>
      <c r="BF147" s="222">
        <f>IF(N147="snížená",J147,0)</f>
        <v>0</v>
      </c>
      <c r="BG147" s="222">
        <f>IF(N147="zákl. přenesená",J147,0)</f>
        <v>0</v>
      </c>
      <c r="BH147" s="222">
        <f>IF(N147="sníž. přenesená",J147,0)</f>
        <v>0</v>
      </c>
      <c r="BI147" s="222">
        <f>IF(N147="nulová",J147,0)</f>
        <v>0</v>
      </c>
      <c r="BJ147" s="18" t="s">
        <v>90</v>
      </c>
      <c r="BK147" s="222">
        <f>ROUND(I147*H147,2)</f>
        <v>0</v>
      </c>
      <c r="BL147" s="18" t="s">
        <v>106</v>
      </c>
      <c r="BM147" s="221" t="s">
        <v>2586</v>
      </c>
    </row>
    <row r="148" spans="1:47" s="2" customFormat="1" ht="39">
      <c r="A148" s="36"/>
      <c r="B148" s="37"/>
      <c r="C148" s="38"/>
      <c r="D148" s="225" t="s">
        <v>305</v>
      </c>
      <c r="E148" s="38"/>
      <c r="F148" s="266" t="s">
        <v>2559</v>
      </c>
      <c r="G148" s="38"/>
      <c r="H148" s="38"/>
      <c r="I148" s="125"/>
      <c r="J148" s="38"/>
      <c r="K148" s="38"/>
      <c r="L148" s="41"/>
      <c r="M148" s="267"/>
      <c r="N148" s="268"/>
      <c r="O148" s="73"/>
      <c r="P148" s="73"/>
      <c r="Q148" s="73"/>
      <c r="R148" s="73"/>
      <c r="S148" s="73"/>
      <c r="T148" s="74"/>
      <c r="U148" s="36"/>
      <c r="V148" s="36"/>
      <c r="W148" s="36"/>
      <c r="X148" s="36"/>
      <c r="Y148" s="36"/>
      <c r="Z148" s="36"/>
      <c r="AA148" s="36"/>
      <c r="AB148" s="36"/>
      <c r="AC148" s="36"/>
      <c r="AD148" s="36"/>
      <c r="AE148" s="36"/>
      <c r="AT148" s="18" t="s">
        <v>305</v>
      </c>
      <c r="AU148" s="18" t="s">
        <v>92</v>
      </c>
    </row>
    <row r="149" spans="1:65" s="2" customFormat="1" ht="16.5" customHeight="1">
      <c r="A149" s="36"/>
      <c r="B149" s="37"/>
      <c r="C149" s="210" t="s">
        <v>247</v>
      </c>
      <c r="D149" s="210" t="s">
        <v>192</v>
      </c>
      <c r="E149" s="211" t="s">
        <v>2587</v>
      </c>
      <c r="F149" s="212" t="s">
        <v>2588</v>
      </c>
      <c r="G149" s="213" t="s">
        <v>638</v>
      </c>
      <c r="H149" s="214">
        <v>3</v>
      </c>
      <c r="I149" s="215"/>
      <c r="J149" s="216">
        <f>ROUND(I149*H149,2)</f>
        <v>0</v>
      </c>
      <c r="K149" s="212" t="s">
        <v>281</v>
      </c>
      <c r="L149" s="41"/>
      <c r="M149" s="217" t="s">
        <v>1</v>
      </c>
      <c r="N149" s="218" t="s">
        <v>48</v>
      </c>
      <c r="O149" s="73"/>
      <c r="P149" s="219">
        <f>O149*H149</f>
        <v>0</v>
      </c>
      <c r="Q149" s="219">
        <v>0</v>
      </c>
      <c r="R149" s="219">
        <f>Q149*H149</f>
        <v>0</v>
      </c>
      <c r="S149" s="219">
        <v>0</v>
      </c>
      <c r="T149" s="220">
        <f>S149*H149</f>
        <v>0</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2589</v>
      </c>
    </row>
    <row r="150" spans="1:47" s="2" customFormat="1" ht="39">
      <c r="A150" s="36"/>
      <c r="B150" s="37"/>
      <c r="C150" s="38"/>
      <c r="D150" s="225" t="s">
        <v>305</v>
      </c>
      <c r="E150" s="38"/>
      <c r="F150" s="266" t="s">
        <v>2559</v>
      </c>
      <c r="G150" s="38"/>
      <c r="H150" s="38"/>
      <c r="I150" s="125"/>
      <c r="J150" s="38"/>
      <c r="K150" s="38"/>
      <c r="L150" s="41"/>
      <c r="M150" s="267"/>
      <c r="N150" s="268"/>
      <c r="O150" s="73"/>
      <c r="P150" s="73"/>
      <c r="Q150" s="73"/>
      <c r="R150" s="73"/>
      <c r="S150" s="73"/>
      <c r="T150" s="74"/>
      <c r="U150" s="36"/>
      <c r="V150" s="36"/>
      <c r="W150" s="36"/>
      <c r="X150" s="36"/>
      <c r="Y150" s="36"/>
      <c r="Z150" s="36"/>
      <c r="AA150" s="36"/>
      <c r="AB150" s="36"/>
      <c r="AC150" s="36"/>
      <c r="AD150" s="36"/>
      <c r="AE150" s="36"/>
      <c r="AT150" s="18" t="s">
        <v>305</v>
      </c>
      <c r="AU150" s="18" t="s">
        <v>92</v>
      </c>
    </row>
    <row r="151" spans="1:65" s="2" customFormat="1" ht="16.5" customHeight="1">
      <c r="A151" s="36"/>
      <c r="B151" s="37"/>
      <c r="C151" s="210" t="s">
        <v>252</v>
      </c>
      <c r="D151" s="210" t="s">
        <v>192</v>
      </c>
      <c r="E151" s="211" t="s">
        <v>2590</v>
      </c>
      <c r="F151" s="212" t="s">
        <v>2591</v>
      </c>
      <c r="G151" s="213" t="s">
        <v>638</v>
      </c>
      <c r="H151" s="214">
        <v>3</v>
      </c>
      <c r="I151" s="215"/>
      <c r="J151" s="216">
        <f>ROUND(I151*H151,2)</f>
        <v>0</v>
      </c>
      <c r="K151" s="212" t="s">
        <v>281</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106</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106</v>
      </c>
      <c r="BM151" s="221" t="s">
        <v>2592</v>
      </c>
    </row>
    <row r="152" spans="1:47" s="2" customFormat="1" ht="39">
      <c r="A152" s="36"/>
      <c r="B152" s="37"/>
      <c r="C152" s="38"/>
      <c r="D152" s="225" t="s">
        <v>305</v>
      </c>
      <c r="E152" s="38"/>
      <c r="F152" s="266" t="s">
        <v>2559</v>
      </c>
      <c r="G152" s="38"/>
      <c r="H152" s="38"/>
      <c r="I152" s="125"/>
      <c r="J152" s="38"/>
      <c r="K152" s="38"/>
      <c r="L152" s="41"/>
      <c r="M152" s="267"/>
      <c r="N152" s="268"/>
      <c r="O152" s="73"/>
      <c r="P152" s="73"/>
      <c r="Q152" s="73"/>
      <c r="R152" s="73"/>
      <c r="S152" s="73"/>
      <c r="T152" s="74"/>
      <c r="U152" s="36"/>
      <c r="V152" s="36"/>
      <c r="W152" s="36"/>
      <c r="X152" s="36"/>
      <c r="Y152" s="36"/>
      <c r="Z152" s="36"/>
      <c r="AA152" s="36"/>
      <c r="AB152" s="36"/>
      <c r="AC152" s="36"/>
      <c r="AD152" s="36"/>
      <c r="AE152" s="36"/>
      <c r="AT152" s="18" t="s">
        <v>305</v>
      </c>
      <c r="AU152" s="18" t="s">
        <v>92</v>
      </c>
    </row>
    <row r="153" spans="1:65" s="2" customFormat="1" ht="16.5" customHeight="1">
      <c r="A153" s="36"/>
      <c r="B153" s="37"/>
      <c r="C153" s="210" t="s">
        <v>256</v>
      </c>
      <c r="D153" s="210" t="s">
        <v>192</v>
      </c>
      <c r="E153" s="211" t="s">
        <v>2593</v>
      </c>
      <c r="F153" s="212" t="s">
        <v>2594</v>
      </c>
      <c r="G153" s="213" t="s">
        <v>638</v>
      </c>
      <c r="H153" s="214">
        <v>3</v>
      </c>
      <c r="I153" s="215"/>
      <c r="J153" s="216">
        <f>ROUND(I153*H153,2)</f>
        <v>0</v>
      </c>
      <c r="K153" s="212" t="s">
        <v>281</v>
      </c>
      <c r="L153" s="41"/>
      <c r="M153" s="217" t="s">
        <v>1</v>
      </c>
      <c r="N153" s="218" t="s">
        <v>48</v>
      </c>
      <c r="O153" s="73"/>
      <c r="P153" s="219">
        <f>O153*H153</f>
        <v>0</v>
      </c>
      <c r="Q153" s="219">
        <v>0</v>
      </c>
      <c r="R153" s="219">
        <f>Q153*H153</f>
        <v>0</v>
      </c>
      <c r="S153" s="219">
        <v>0</v>
      </c>
      <c r="T153" s="220">
        <f>S153*H153</f>
        <v>0</v>
      </c>
      <c r="U153" s="36"/>
      <c r="V153" s="36"/>
      <c r="W153" s="36"/>
      <c r="X153" s="36"/>
      <c r="Y153" s="36"/>
      <c r="Z153" s="36"/>
      <c r="AA153" s="36"/>
      <c r="AB153" s="36"/>
      <c r="AC153" s="36"/>
      <c r="AD153" s="36"/>
      <c r="AE153" s="36"/>
      <c r="AR153" s="221" t="s">
        <v>106</v>
      </c>
      <c r="AT153" s="221" t="s">
        <v>192</v>
      </c>
      <c r="AU153" s="221" t="s">
        <v>92</v>
      </c>
      <c r="AY153" s="18" t="s">
        <v>189</v>
      </c>
      <c r="BE153" s="222">
        <f>IF(N153="základní",J153,0)</f>
        <v>0</v>
      </c>
      <c r="BF153" s="222">
        <f>IF(N153="snížená",J153,0)</f>
        <v>0</v>
      </c>
      <c r="BG153" s="222">
        <f>IF(N153="zákl. přenesená",J153,0)</f>
        <v>0</v>
      </c>
      <c r="BH153" s="222">
        <f>IF(N153="sníž. přenesená",J153,0)</f>
        <v>0</v>
      </c>
      <c r="BI153" s="222">
        <f>IF(N153="nulová",J153,0)</f>
        <v>0</v>
      </c>
      <c r="BJ153" s="18" t="s">
        <v>90</v>
      </c>
      <c r="BK153" s="222">
        <f>ROUND(I153*H153,2)</f>
        <v>0</v>
      </c>
      <c r="BL153" s="18" t="s">
        <v>106</v>
      </c>
      <c r="BM153" s="221" t="s">
        <v>2595</v>
      </c>
    </row>
    <row r="154" spans="1:47" s="2" customFormat="1" ht="39">
      <c r="A154" s="36"/>
      <c r="B154" s="37"/>
      <c r="C154" s="38"/>
      <c r="D154" s="225" t="s">
        <v>305</v>
      </c>
      <c r="E154" s="38"/>
      <c r="F154" s="266" t="s">
        <v>2559</v>
      </c>
      <c r="G154" s="38"/>
      <c r="H154" s="38"/>
      <c r="I154" s="125"/>
      <c r="J154" s="38"/>
      <c r="K154" s="38"/>
      <c r="L154" s="41"/>
      <c r="M154" s="267"/>
      <c r="N154" s="268"/>
      <c r="O154" s="73"/>
      <c r="P154" s="73"/>
      <c r="Q154" s="73"/>
      <c r="R154" s="73"/>
      <c r="S154" s="73"/>
      <c r="T154" s="74"/>
      <c r="U154" s="36"/>
      <c r="V154" s="36"/>
      <c r="W154" s="36"/>
      <c r="X154" s="36"/>
      <c r="Y154" s="36"/>
      <c r="Z154" s="36"/>
      <c r="AA154" s="36"/>
      <c r="AB154" s="36"/>
      <c r="AC154" s="36"/>
      <c r="AD154" s="36"/>
      <c r="AE154" s="36"/>
      <c r="AT154" s="18" t="s">
        <v>305</v>
      </c>
      <c r="AU154" s="18" t="s">
        <v>92</v>
      </c>
    </row>
    <row r="155" spans="1:65" s="2" customFormat="1" ht="16.5" customHeight="1">
      <c r="A155" s="36"/>
      <c r="B155" s="37"/>
      <c r="C155" s="210" t="s">
        <v>260</v>
      </c>
      <c r="D155" s="210" t="s">
        <v>192</v>
      </c>
      <c r="E155" s="211" t="s">
        <v>2596</v>
      </c>
      <c r="F155" s="212" t="s">
        <v>2597</v>
      </c>
      <c r="G155" s="213" t="s">
        <v>638</v>
      </c>
      <c r="H155" s="214">
        <v>2</v>
      </c>
      <c r="I155" s="215"/>
      <c r="J155" s="216">
        <f>ROUND(I155*H155,2)</f>
        <v>0</v>
      </c>
      <c r="K155" s="212" t="s">
        <v>281</v>
      </c>
      <c r="L155" s="41"/>
      <c r="M155" s="217" t="s">
        <v>1</v>
      </c>
      <c r="N155" s="218" t="s">
        <v>48</v>
      </c>
      <c r="O155" s="73"/>
      <c r="P155" s="219">
        <f>O155*H155</f>
        <v>0</v>
      </c>
      <c r="Q155" s="219">
        <v>0</v>
      </c>
      <c r="R155" s="219">
        <f>Q155*H155</f>
        <v>0</v>
      </c>
      <c r="S155" s="219">
        <v>0</v>
      </c>
      <c r="T155" s="220">
        <f>S155*H155</f>
        <v>0</v>
      </c>
      <c r="U155" s="36"/>
      <c r="V155" s="36"/>
      <c r="W155" s="36"/>
      <c r="X155" s="36"/>
      <c r="Y155" s="36"/>
      <c r="Z155" s="36"/>
      <c r="AA155" s="36"/>
      <c r="AB155" s="36"/>
      <c r="AC155" s="36"/>
      <c r="AD155" s="36"/>
      <c r="AE155" s="36"/>
      <c r="AR155" s="221" t="s">
        <v>106</v>
      </c>
      <c r="AT155" s="221" t="s">
        <v>192</v>
      </c>
      <c r="AU155" s="221" t="s">
        <v>92</v>
      </c>
      <c r="AY155" s="18" t="s">
        <v>189</v>
      </c>
      <c r="BE155" s="222">
        <f>IF(N155="základní",J155,0)</f>
        <v>0</v>
      </c>
      <c r="BF155" s="222">
        <f>IF(N155="snížená",J155,0)</f>
        <v>0</v>
      </c>
      <c r="BG155" s="222">
        <f>IF(N155="zákl. přenesená",J155,0)</f>
        <v>0</v>
      </c>
      <c r="BH155" s="222">
        <f>IF(N155="sníž. přenesená",J155,0)</f>
        <v>0</v>
      </c>
      <c r="BI155" s="222">
        <f>IF(N155="nulová",J155,0)</f>
        <v>0</v>
      </c>
      <c r="BJ155" s="18" t="s">
        <v>90</v>
      </c>
      <c r="BK155" s="222">
        <f>ROUND(I155*H155,2)</f>
        <v>0</v>
      </c>
      <c r="BL155" s="18" t="s">
        <v>106</v>
      </c>
      <c r="BM155" s="221" t="s">
        <v>2598</v>
      </c>
    </row>
    <row r="156" spans="1:47" s="2" customFormat="1" ht="39">
      <c r="A156" s="36"/>
      <c r="B156" s="37"/>
      <c r="C156" s="38"/>
      <c r="D156" s="225" t="s">
        <v>305</v>
      </c>
      <c r="E156" s="38"/>
      <c r="F156" s="266" t="s">
        <v>2559</v>
      </c>
      <c r="G156" s="38"/>
      <c r="H156" s="38"/>
      <c r="I156" s="125"/>
      <c r="J156" s="38"/>
      <c r="K156" s="38"/>
      <c r="L156" s="41"/>
      <c r="M156" s="267"/>
      <c r="N156" s="268"/>
      <c r="O156" s="73"/>
      <c r="P156" s="73"/>
      <c r="Q156" s="73"/>
      <c r="R156" s="73"/>
      <c r="S156" s="73"/>
      <c r="T156" s="74"/>
      <c r="U156" s="36"/>
      <c r="V156" s="36"/>
      <c r="W156" s="36"/>
      <c r="X156" s="36"/>
      <c r="Y156" s="36"/>
      <c r="Z156" s="36"/>
      <c r="AA156" s="36"/>
      <c r="AB156" s="36"/>
      <c r="AC156" s="36"/>
      <c r="AD156" s="36"/>
      <c r="AE156" s="36"/>
      <c r="AT156" s="18" t="s">
        <v>305</v>
      </c>
      <c r="AU156" s="18" t="s">
        <v>92</v>
      </c>
    </row>
    <row r="157" spans="1:65" s="2" customFormat="1" ht="16.5" customHeight="1">
      <c r="A157" s="36"/>
      <c r="B157" s="37"/>
      <c r="C157" s="210" t="s">
        <v>8</v>
      </c>
      <c r="D157" s="210" t="s">
        <v>192</v>
      </c>
      <c r="E157" s="211" t="s">
        <v>2599</v>
      </c>
      <c r="F157" s="212" t="s">
        <v>2600</v>
      </c>
      <c r="G157" s="213" t="s">
        <v>638</v>
      </c>
      <c r="H157" s="214">
        <v>12</v>
      </c>
      <c r="I157" s="215"/>
      <c r="J157" s="216">
        <f>ROUND(I157*H157,2)</f>
        <v>0</v>
      </c>
      <c r="K157" s="212" t="s">
        <v>281</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2601</v>
      </c>
    </row>
    <row r="158" spans="1:47" s="2" customFormat="1" ht="39">
      <c r="A158" s="36"/>
      <c r="B158" s="37"/>
      <c r="C158" s="38"/>
      <c r="D158" s="225" t="s">
        <v>305</v>
      </c>
      <c r="E158" s="38"/>
      <c r="F158" s="266" t="s">
        <v>2559</v>
      </c>
      <c r="G158" s="38"/>
      <c r="H158" s="38"/>
      <c r="I158" s="125"/>
      <c r="J158" s="38"/>
      <c r="K158" s="38"/>
      <c r="L158" s="41"/>
      <c r="M158" s="267"/>
      <c r="N158" s="268"/>
      <c r="O158" s="73"/>
      <c r="P158" s="73"/>
      <c r="Q158" s="73"/>
      <c r="R158" s="73"/>
      <c r="S158" s="73"/>
      <c r="T158" s="74"/>
      <c r="U158" s="36"/>
      <c r="V158" s="36"/>
      <c r="W158" s="36"/>
      <c r="X158" s="36"/>
      <c r="Y158" s="36"/>
      <c r="Z158" s="36"/>
      <c r="AA158" s="36"/>
      <c r="AB158" s="36"/>
      <c r="AC158" s="36"/>
      <c r="AD158" s="36"/>
      <c r="AE158" s="36"/>
      <c r="AT158" s="18" t="s">
        <v>305</v>
      </c>
      <c r="AU158" s="18" t="s">
        <v>92</v>
      </c>
    </row>
    <row r="159" spans="1:65" s="2" customFormat="1" ht="16.5" customHeight="1">
      <c r="A159" s="36"/>
      <c r="B159" s="37"/>
      <c r="C159" s="210" t="s">
        <v>269</v>
      </c>
      <c r="D159" s="210" t="s">
        <v>192</v>
      </c>
      <c r="E159" s="211" t="s">
        <v>2602</v>
      </c>
      <c r="F159" s="212" t="s">
        <v>2603</v>
      </c>
      <c r="G159" s="213" t="s">
        <v>638</v>
      </c>
      <c r="H159" s="214">
        <v>1</v>
      </c>
      <c r="I159" s="215"/>
      <c r="J159" s="216">
        <f>ROUND(I159*H159,2)</f>
        <v>0</v>
      </c>
      <c r="K159" s="212" t="s">
        <v>281</v>
      </c>
      <c r="L159" s="41"/>
      <c r="M159" s="217" t="s">
        <v>1</v>
      </c>
      <c r="N159" s="218" t="s">
        <v>48</v>
      </c>
      <c r="O159" s="73"/>
      <c r="P159" s="219">
        <f>O159*H159</f>
        <v>0</v>
      </c>
      <c r="Q159" s="219">
        <v>0</v>
      </c>
      <c r="R159" s="219">
        <f>Q159*H159</f>
        <v>0</v>
      </c>
      <c r="S159" s="219">
        <v>0</v>
      </c>
      <c r="T159" s="220">
        <f>S159*H159</f>
        <v>0</v>
      </c>
      <c r="U159" s="36"/>
      <c r="V159" s="36"/>
      <c r="W159" s="36"/>
      <c r="X159" s="36"/>
      <c r="Y159" s="36"/>
      <c r="Z159" s="36"/>
      <c r="AA159" s="36"/>
      <c r="AB159" s="36"/>
      <c r="AC159" s="36"/>
      <c r="AD159" s="36"/>
      <c r="AE159" s="36"/>
      <c r="AR159" s="221" t="s">
        <v>106</v>
      </c>
      <c r="AT159" s="221" t="s">
        <v>192</v>
      </c>
      <c r="AU159" s="221" t="s">
        <v>92</v>
      </c>
      <c r="AY159" s="18" t="s">
        <v>189</v>
      </c>
      <c r="BE159" s="222">
        <f>IF(N159="základní",J159,0)</f>
        <v>0</v>
      </c>
      <c r="BF159" s="222">
        <f>IF(N159="snížená",J159,0)</f>
        <v>0</v>
      </c>
      <c r="BG159" s="222">
        <f>IF(N159="zákl. přenesená",J159,0)</f>
        <v>0</v>
      </c>
      <c r="BH159" s="222">
        <f>IF(N159="sníž. přenesená",J159,0)</f>
        <v>0</v>
      </c>
      <c r="BI159" s="222">
        <f>IF(N159="nulová",J159,0)</f>
        <v>0</v>
      </c>
      <c r="BJ159" s="18" t="s">
        <v>90</v>
      </c>
      <c r="BK159" s="222">
        <f>ROUND(I159*H159,2)</f>
        <v>0</v>
      </c>
      <c r="BL159" s="18" t="s">
        <v>106</v>
      </c>
      <c r="BM159" s="221" t="s">
        <v>2604</v>
      </c>
    </row>
    <row r="160" spans="1:47" s="2" customFormat="1" ht="39">
      <c r="A160" s="36"/>
      <c r="B160" s="37"/>
      <c r="C160" s="38"/>
      <c r="D160" s="225" t="s">
        <v>305</v>
      </c>
      <c r="E160" s="38"/>
      <c r="F160" s="266" t="s">
        <v>2559</v>
      </c>
      <c r="G160" s="38"/>
      <c r="H160" s="38"/>
      <c r="I160" s="125"/>
      <c r="J160" s="38"/>
      <c r="K160" s="38"/>
      <c r="L160" s="41"/>
      <c r="M160" s="267"/>
      <c r="N160" s="268"/>
      <c r="O160" s="73"/>
      <c r="P160" s="73"/>
      <c r="Q160" s="73"/>
      <c r="R160" s="73"/>
      <c r="S160" s="73"/>
      <c r="T160" s="74"/>
      <c r="U160" s="36"/>
      <c r="V160" s="36"/>
      <c r="W160" s="36"/>
      <c r="X160" s="36"/>
      <c r="Y160" s="36"/>
      <c r="Z160" s="36"/>
      <c r="AA160" s="36"/>
      <c r="AB160" s="36"/>
      <c r="AC160" s="36"/>
      <c r="AD160" s="36"/>
      <c r="AE160" s="36"/>
      <c r="AT160" s="18" t="s">
        <v>305</v>
      </c>
      <c r="AU160" s="18" t="s">
        <v>92</v>
      </c>
    </row>
    <row r="161" spans="1:65" s="2" customFormat="1" ht="16.5" customHeight="1">
      <c r="A161" s="36"/>
      <c r="B161" s="37"/>
      <c r="C161" s="210" t="s">
        <v>273</v>
      </c>
      <c r="D161" s="210" t="s">
        <v>192</v>
      </c>
      <c r="E161" s="211" t="s">
        <v>2605</v>
      </c>
      <c r="F161" s="212" t="s">
        <v>2606</v>
      </c>
      <c r="G161" s="213" t="s">
        <v>638</v>
      </c>
      <c r="H161" s="214">
        <v>1</v>
      </c>
      <c r="I161" s="215"/>
      <c r="J161" s="216">
        <f>ROUND(I161*H161,2)</f>
        <v>0</v>
      </c>
      <c r="K161" s="212" t="s">
        <v>281</v>
      </c>
      <c r="L161" s="41"/>
      <c r="M161" s="217" t="s">
        <v>1</v>
      </c>
      <c r="N161" s="218" t="s">
        <v>48</v>
      </c>
      <c r="O161" s="73"/>
      <c r="P161" s="219">
        <f>O161*H161</f>
        <v>0</v>
      </c>
      <c r="Q161" s="219">
        <v>0</v>
      </c>
      <c r="R161" s="219">
        <f>Q161*H161</f>
        <v>0</v>
      </c>
      <c r="S161" s="219">
        <v>0</v>
      </c>
      <c r="T161" s="220">
        <f>S161*H161</f>
        <v>0</v>
      </c>
      <c r="U161" s="36"/>
      <c r="V161" s="36"/>
      <c r="W161" s="36"/>
      <c r="X161" s="36"/>
      <c r="Y161" s="36"/>
      <c r="Z161" s="36"/>
      <c r="AA161" s="36"/>
      <c r="AB161" s="36"/>
      <c r="AC161" s="36"/>
      <c r="AD161" s="36"/>
      <c r="AE161" s="36"/>
      <c r="AR161" s="221" t="s">
        <v>106</v>
      </c>
      <c r="AT161" s="221" t="s">
        <v>192</v>
      </c>
      <c r="AU161" s="221" t="s">
        <v>92</v>
      </c>
      <c r="AY161" s="18" t="s">
        <v>189</v>
      </c>
      <c r="BE161" s="222">
        <f>IF(N161="základní",J161,0)</f>
        <v>0</v>
      </c>
      <c r="BF161" s="222">
        <f>IF(N161="snížená",J161,0)</f>
        <v>0</v>
      </c>
      <c r="BG161" s="222">
        <f>IF(N161="zákl. přenesená",J161,0)</f>
        <v>0</v>
      </c>
      <c r="BH161" s="222">
        <f>IF(N161="sníž. přenesená",J161,0)</f>
        <v>0</v>
      </c>
      <c r="BI161" s="222">
        <f>IF(N161="nulová",J161,0)</f>
        <v>0</v>
      </c>
      <c r="BJ161" s="18" t="s">
        <v>90</v>
      </c>
      <c r="BK161" s="222">
        <f>ROUND(I161*H161,2)</f>
        <v>0</v>
      </c>
      <c r="BL161" s="18" t="s">
        <v>106</v>
      </c>
      <c r="BM161" s="221" t="s">
        <v>2607</v>
      </c>
    </row>
    <row r="162" spans="1:47" s="2" customFormat="1" ht="39">
      <c r="A162" s="36"/>
      <c r="B162" s="37"/>
      <c r="C162" s="38"/>
      <c r="D162" s="225" t="s">
        <v>305</v>
      </c>
      <c r="E162" s="38"/>
      <c r="F162" s="266" t="s">
        <v>2559</v>
      </c>
      <c r="G162" s="38"/>
      <c r="H162" s="38"/>
      <c r="I162" s="125"/>
      <c r="J162" s="38"/>
      <c r="K162" s="38"/>
      <c r="L162" s="41"/>
      <c r="M162" s="267"/>
      <c r="N162" s="268"/>
      <c r="O162" s="73"/>
      <c r="P162" s="73"/>
      <c r="Q162" s="73"/>
      <c r="R162" s="73"/>
      <c r="S162" s="73"/>
      <c r="T162" s="74"/>
      <c r="U162" s="36"/>
      <c r="V162" s="36"/>
      <c r="W162" s="36"/>
      <c r="X162" s="36"/>
      <c r="Y162" s="36"/>
      <c r="Z162" s="36"/>
      <c r="AA162" s="36"/>
      <c r="AB162" s="36"/>
      <c r="AC162" s="36"/>
      <c r="AD162" s="36"/>
      <c r="AE162" s="36"/>
      <c r="AT162" s="18" t="s">
        <v>305</v>
      </c>
      <c r="AU162" s="18" t="s">
        <v>92</v>
      </c>
    </row>
    <row r="163" spans="1:65" s="2" customFormat="1" ht="16.5" customHeight="1">
      <c r="A163" s="36"/>
      <c r="B163" s="37"/>
      <c r="C163" s="210" t="s">
        <v>278</v>
      </c>
      <c r="D163" s="210" t="s">
        <v>192</v>
      </c>
      <c r="E163" s="211" t="s">
        <v>2608</v>
      </c>
      <c r="F163" s="212" t="s">
        <v>2609</v>
      </c>
      <c r="G163" s="213" t="s">
        <v>638</v>
      </c>
      <c r="H163" s="214">
        <v>2</v>
      </c>
      <c r="I163" s="215"/>
      <c r="J163" s="216">
        <f>ROUND(I163*H163,2)</f>
        <v>0</v>
      </c>
      <c r="K163" s="212" t="s">
        <v>281</v>
      </c>
      <c r="L163" s="41"/>
      <c r="M163" s="217" t="s">
        <v>1</v>
      </c>
      <c r="N163" s="218" t="s">
        <v>48</v>
      </c>
      <c r="O163" s="73"/>
      <c r="P163" s="219">
        <f>O163*H163</f>
        <v>0</v>
      </c>
      <c r="Q163" s="219">
        <v>0</v>
      </c>
      <c r="R163" s="219">
        <f>Q163*H163</f>
        <v>0</v>
      </c>
      <c r="S163" s="219">
        <v>0</v>
      </c>
      <c r="T163" s="220">
        <f>S163*H163</f>
        <v>0</v>
      </c>
      <c r="U163" s="36"/>
      <c r="V163" s="36"/>
      <c r="W163" s="36"/>
      <c r="X163" s="36"/>
      <c r="Y163" s="36"/>
      <c r="Z163" s="36"/>
      <c r="AA163" s="36"/>
      <c r="AB163" s="36"/>
      <c r="AC163" s="36"/>
      <c r="AD163" s="36"/>
      <c r="AE163" s="36"/>
      <c r="AR163" s="221" t="s">
        <v>106</v>
      </c>
      <c r="AT163" s="221" t="s">
        <v>192</v>
      </c>
      <c r="AU163" s="221" t="s">
        <v>92</v>
      </c>
      <c r="AY163" s="18" t="s">
        <v>189</v>
      </c>
      <c r="BE163" s="222">
        <f>IF(N163="základní",J163,0)</f>
        <v>0</v>
      </c>
      <c r="BF163" s="222">
        <f>IF(N163="snížená",J163,0)</f>
        <v>0</v>
      </c>
      <c r="BG163" s="222">
        <f>IF(N163="zákl. přenesená",J163,0)</f>
        <v>0</v>
      </c>
      <c r="BH163" s="222">
        <f>IF(N163="sníž. přenesená",J163,0)</f>
        <v>0</v>
      </c>
      <c r="BI163" s="222">
        <f>IF(N163="nulová",J163,0)</f>
        <v>0</v>
      </c>
      <c r="BJ163" s="18" t="s">
        <v>90</v>
      </c>
      <c r="BK163" s="222">
        <f>ROUND(I163*H163,2)</f>
        <v>0</v>
      </c>
      <c r="BL163" s="18" t="s">
        <v>106</v>
      </c>
      <c r="BM163" s="221" t="s">
        <v>2610</v>
      </c>
    </row>
    <row r="164" spans="1:47" s="2" customFormat="1" ht="39">
      <c r="A164" s="36"/>
      <c r="B164" s="37"/>
      <c r="C164" s="38"/>
      <c r="D164" s="225" t="s">
        <v>305</v>
      </c>
      <c r="E164" s="38"/>
      <c r="F164" s="266" t="s">
        <v>2559</v>
      </c>
      <c r="G164" s="38"/>
      <c r="H164" s="38"/>
      <c r="I164" s="125"/>
      <c r="J164" s="38"/>
      <c r="K164" s="38"/>
      <c r="L164" s="41"/>
      <c r="M164" s="267"/>
      <c r="N164" s="268"/>
      <c r="O164" s="73"/>
      <c r="P164" s="73"/>
      <c r="Q164" s="73"/>
      <c r="R164" s="73"/>
      <c r="S164" s="73"/>
      <c r="T164" s="74"/>
      <c r="U164" s="36"/>
      <c r="V164" s="36"/>
      <c r="W164" s="36"/>
      <c r="X164" s="36"/>
      <c r="Y164" s="36"/>
      <c r="Z164" s="36"/>
      <c r="AA164" s="36"/>
      <c r="AB164" s="36"/>
      <c r="AC164" s="36"/>
      <c r="AD164" s="36"/>
      <c r="AE164" s="36"/>
      <c r="AT164" s="18" t="s">
        <v>305</v>
      </c>
      <c r="AU164" s="18" t="s">
        <v>92</v>
      </c>
    </row>
    <row r="165" spans="1:65" s="2" customFormat="1" ht="16.5" customHeight="1">
      <c r="A165" s="36"/>
      <c r="B165" s="37"/>
      <c r="C165" s="210" t="s">
        <v>288</v>
      </c>
      <c r="D165" s="210" t="s">
        <v>192</v>
      </c>
      <c r="E165" s="211" t="s">
        <v>2611</v>
      </c>
      <c r="F165" s="212" t="s">
        <v>2612</v>
      </c>
      <c r="G165" s="213" t="s">
        <v>638</v>
      </c>
      <c r="H165" s="214">
        <v>1</v>
      </c>
      <c r="I165" s="215"/>
      <c r="J165" s="216">
        <f>ROUND(I165*H165,2)</f>
        <v>0</v>
      </c>
      <c r="K165" s="212" t="s">
        <v>281</v>
      </c>
      <c r="L165" s="41"/>
      <c r="M165" s="217" t="s">
        <v>1</v>
      </c>
      <c r="N165" s="218" t="s">
        <v>48</v>
      </c>
      <c r="O165" s="73"/>
      <c r="P165" s="219">
        <f>O165*H165</f>
        <v>0</v>
      </c>
      <c r="Q165" s="219">
        <v>0</v>
      </c>
      <c r="R165" s="219">
        <f>Q165*H165</f>
        <v>0</v>
      </c>
      <c r="S165" s="219">
        <v>0</v>
      </c>
      <c r="T165" s="220">
        <f>S165*H165</f>
        <v>0</v>
      </c>
      <c r="U165" s="36"/>
      <c r="V165" s="36"/>
      <c r="W165" s="36"/>
      <c r="X165" s="36"/>
      <c r="Y165" s="36"/>
      <c r="Z165" s="36"/>
      <c r="AA165" s="36"/>
      <c r="AB165" s="36"/>
      <c r="AC165" s="36"/>
      <c r="AD165" s="36"/>
      <c r="AE165" s="36"/>
      <c r="AR165" s="221" t="s">
        <v>106</v>
      </c>
      <c r="AT165" s="221" t="s">
        <v>192</v>
      </c>
      <c r="AU165" s="221" t="s">
        <v>92</v>
      </c>
      <c r="AY165" s="18" t="s">
        <v>189</v>
      </c>
      <c r="BE165" s="222">
        <f>IF(N165="základní",J165,0)</f>
        <v>0</v>
      </c>
      <c r="BF165" s="222">
        <f>IF(N165="snížená",J165,0)</f>
        <v>0</v>
      </c>
      <c r="BG165" s="222">
        <f>IF(N165="zákl. přenesená",J165,0)</f>
        <v>0</v>
      </c>
      <c r="BH165" s="222">
        <f>IF(N165="sníž. přenesená",J165,0)</f>
        <v>0</v>
      </c>
      <c r="BI165" s="222">
        <f>IF(N165="nulová",J165,0)</f>
        <v>0</v>
      </c>
      <c r="BJ165" s="18" t="s">
        <v>90</v>
      </c>
      <c r="BK165" s="222">
        <f>ROUND(I165*H165,2)</f>
        <v>0</v>
      </c>
      <c r="BL165" s="18" t="s">
        <v>106</v>
      </c>
      <c r="BM165" s="221" t="s">
        <v>2613</v>
      </c>
    </row>
    <row r="166" spans="1:47" s="2" customFormat="1" ht="39">
      <c r="A166" s="36"/>
      <c r="B166" s="37"/>
      <c r="C166" s="38"/>
      <c r="D166" s="225" t="s">
        <v>305</v>
      </c>
      <c r="E166" s="38"/>
      <c r="F166" s="266" t="s">
        <v>2559</v>
      </c>
      <c r="G166" s="38"/>
      <c r="H166" s="38"/>
      <c r="I166" s="125"/>
      <c r="J166" s="38"/>
      <c r="K166" s="38"/>
      <c r="L166" s="41"/>
      <c r="M166" s="267"/>
      <c r="N166" s="268"/>
      <c r="O166" s="73"/>
      <c r="P166" s="73"/>
      <c r="Q166" s="73"/>
      <c r="R166" s="73"/>
      <c r="S166" s="73"/>
      <c r="T166" s="74"/>
      <c r="U166" s="36"/>
      <c r="V166" s="36"/>
      <c r="W166" s="36"/>
      <c r="X166" s="36"/>
      <c r="Y166" s="36"/>
      <c r="Z166" s="36"/>
      <c r="AA166" s="36"/>
      <c r="AB166" s="36"/>
      <c r="AC166" s="36"/>
      <c r="AD166" s="36"/>
      <c r="AE166" s="36"/>
      <c r="AT166" s="18" t="s">
        <v>305</v>
      </c>
      <c r="AU166" s="18" t="s">
        <v>92</v>
      </c>
    </row>
    <row r="167" spans="1:65" s="2" customFormat="1" ht="16.5" customHeight="1">
      <c r="A167" s="36"/>
      <c r="B167" s="37"/>
      <c r="C167" s="210" t="s">
        <v>293</v>
      </c>
      <c r="D167" s="210" t="s">
        <v>192</v>
      </c>
      <c r="E167" s="211" t="s">
        <v>2614</v>
      </c>
      <c r="F167" s="212" t="s">
        <v>2615</v>
      </c>
      <c r="G167" s="213" t="s">
        <v>638</v>
      </c>
      <c r="H167" s="214">
        <v>2</v>
      </c>
      <c r="I167" s="215"/>
      <c r="J167" s="216">
        <f>ROUND(I167*H167,2)</f>
        <v>0</v>
      </c>
      <c r="K167" s="212" t="s">
        <v>281</v>
      </c>
      <c r="L167" s="41"/>
      <c r="M167" s="217" t="s">
        <v>1</v>
      </c>
      <c r="N167" s="218" t="s">
        <v>48</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106</v>
      </c>
      <c r="AT167" s="221" t="s">
        <v>192</v>
      </c>
      <c r="AU167" s="221" t="s">
        <v>92</v>
      </c>
      <c r="AY167" s="18" t="s">
        <v>189</v>
      </c>
      <c r="BE167" s="222">
        <f>IF(N167="základní",J167,0)</f>
        <v>0</v>
      </c>
      <c r="BF167" s="222">
        <f>IF(N167="snížená",J167,0)</f>
        <v>0</v>
      </c>
      <c r="BG167" s="222">
        <f>IF(N167="zákl. přenesená",J167,0)</f>
        <v>0</v>
      </c>
      <c r="BH167" s="222">
        <f>IF(N167="sníž. přenesená",J167,0)</f>
        <v>0</v>
      </c>
      <c r="BI167" s="222">
        <f>IF(N167="nulová",J167,0)</f>
        <v>0</v>
      </c>
      <c r="BJ167" s="18" t="s">
        <v>90</v>
      </c>
      <c r="BK167" s="222">
        <f>ROUND(I167*H167,2)</f>
        <v>0</v>
      </c>
      <c r="BL167" s="18" t="s">
        <v>106</v>
      </c>
      <c r="BM167" s="221" t="s">
        <v>2616</v>
      </c>
    </row>
    <row r="168" spans="1:47" s="2" customFormat="1" ht="39">
      <c r="A168" s="36"/>
      <c r="B168" s="37"/>
      <c r="C168" s="38"/>
      <c r="D168" s="225" t="s">
        <v>305</v>
      </c>
      <c r="E168" s="38"/>
      <c r="F168" s="266" t="s">
        <v>2559</v>
      </c>
      <c r="G168" s="38"/>
      <c r="H168" s="38"/>
      <c r="I168" s="125"/>
      <c r="J168" s="38"/>
      <c r="K168" s="38"/>
      <c r="L168" s="41"/>
      <c r="M168" s="267"/>
      <c r="N168" s="268"/>
      <c r="O168" s="73"/>
      <c r="P168" s="73"/>
      <c r="Q168" s="73"/>
      <c r="R168" s="73"/>
      <c r="S168" s="73"/>
      <c r="T168" s="74"/>
      <c r="U168" s="36"/>
      <c r="V168" s="36"/>
      <c r="W168" s="36"/>
      <c r="X168" s="36"/>
      <c r="Y168" s="36"/>
      <c r="Z168" s="36"/>
      <c r="AA168" s="36"/>
      <c r="AB168" s="36"/>
      <c r="AC168" s="36"/>
      <c r="AD168" s="36"/>
      <c r="AE168" s="36"/>
      <c r="AT168" s="18" t="s">
        <v>305</v>
      </c>
      <c r="AU168" s="18" t="s">
        <v>92</v>
      </c>
    </row>
    <row r="169" spans="1:65" s="2" customFormat="1" ht="16.5" customHeight="1">
      <c r="A169" s="36"/>
      <c r="B169" s="37"/>
      <c r="C169" s="210" t="s">
        <v>7</v>
      </c>
      <c r="D169" s="210" t="s">
        <v>192</v>
      </c>
      <c r="E169" s="211" t="s">
        <v>2617</v>
      </c>
      <c r="F169" s="212" t="s">
        <v>2618</v>
      </c>
      <c r="G169" s="213" t="s">
        <v>638</v>
      </c>
      <c r="H169" s="214">
        <v>1</v>
      </c>
      <c r="I169" s="215"/>
      <c r="J169" s="216">
        <f>ROUND(I169*H169,2)</f>
        <v>0</v>
      </c>
      <c r="K169" s="212" t="s">
        <v>281</v>
      </c>
      <c r="L169" s="41"/>
      <c r="M169" s="217" t="s">
        <v>1</v>
      </c>
      <c r="N169" s="218" t="s">
        <v>48</v>
      </c>
      <c r="O169" s="73"/>
      <c r="P169" s="219">
        <f>O169*H169</f>
        <v>0</v>
      </c>
      <c r="Q169" s="219">
        <v>0</v>
      </c>
      <c r="R169" s="219">
        <f>Q169*H169</f>
        <v>0</v>
      </c>
      <c r="S169" s="219">
        <v>0</v>
      </c>
      <c r="T169" s="220">
        <f>S169*H169</f>
        <v>0</v>
      </c>
      <c r="U169" s="36"/>
      <c r="V169" s="36"/>
      <c r="W169" s="36"/>
      <c r="X169" s="36"/>
      <c r="Y169" s="36"/>
      <c r="Z169" s="36"/>
      <c r="AA169" s="36"/>
      <c r="AB169" s="36"/>
      <c r="AC169" s="36"/>
      <c r="AD169" s="36"/>
      <c r="AE169" s="36"/>
      <c r="AR169" s="221" t="s">
        <v>106</v>
      </c>
      <c r="AT169" s="221" t="s">
        <v>192</v>
      </c>
      <c r="AU169" s="221" t="s">
        <v>92</v>
      </c>
      <c r="AY169" s="18" t="s">
        <v>189</v>
      </c>
      <c r="BE169" s="222">
        <f>IF(N169="základní",J169,0)</f>
        <v>0</v>
      </c>
      <c r="BF169" s="222">
        <f>IF(N169="snížená",J169,0)</f>
        <v>0</v>
      </c>
      <c r="BG169" s="222">
        <f>IF(N169="zákl. přenesená",J169,0)</f>
        <v>0</v>
      </c>
      <c r="BH169" s="222">
        <f>IF(N169="sníž. přenesená",J169,0)</f>
        <v>0</v>
      </c>
      <c r="BI169" s="222">
        <f>IF(N169="nulová",J169,0)</f>
        <v>0</v>
      </c>
      <c r="BJ169" s="18" t="s">
        <v>90</v>
      </c>
      <c r="BK169" s="222">
        <f>ROUND(I169*H169,2)</f>
        <v>0</v>
      </c>
      <c r="BL169" s="18" t="s">
        <v>106</v>
      </c>
      <c r="BM169" s="221" t="s">
        <v>2619</v>
      </c>
    </row>
    <row r="170" spans="1:47" s="2" customFormat="1" ht="39">
      <c r="A170" s="36"/>
      <c r="B170" s="37"/>
      <c r="C170" s="38"/>
      <c r="D170" s="225" t="s">
        <v>305</v>
      </c>
      <c r="E170" s="38"/>
      <c r="F170" s="266" t="s">
        <v>2559</v>
      </c>
      <c r="G170" s="38"/>
      <c r="H170" s="38"/>
      <c r="I170" s="125"/>
      <c r="J170" s="38"/>
      <c r="K170" s="38"/>
      <c r="L170" s="41"/>
      <c r="M170" s="267"/>
      <c r="N170" s="268"/>
      <c r="O170" s="73"/>
      <c r="P170" s="73"/>
      <c r="Q170" s="73"/>
      <c r="R170" s="73"/>
      <c r="S170" s="73"/>
      <c r="T170" s="74"/>
      <c r="U170" s="36"/>
      <c r="V170" s="36"/>
      <c r="W170" s="36"/>
      <c r="X170" s="36"/>
      <c r="Y170" s="36"/>
      <c r="Z170" s="36"/>
      <c r="AA170" s="36"/>
      <c r="AB170" s="36"/>
      <c r="AC170" s="36"/>
      <c r="AD170" s="36"/>
      <c r="AE170" s="36"/>
      <c r="AT170" s="18" t="s">
        <v>305</v>
      </c>
      <c r="AU170" s="18" t="s">
        <v>92</v>
      </c>
    </row>
    <row r="171" spans="1:65" s="2" customFormat="1" ht="16.5" customHeight="1">
      <c r="A171" s="36"/>
      <c r="B171" s="37"/>
      <c r="C171" s="210" t="s">
        <v>301</v>
      </c>
      <c r="D171" s="210" t="s">
        <v>192</v>
      </c>
      <c r="E171" s="211" t="s">
        <v>2620</v>
      </c>
      <c r="F171" s="212" t="s">
        <v>2621</v>
      </c>
      <c r="G171" s="213" t="s">
        <v>638</v>
      </c>
      <c r="H171" s="214">
        <v>1</v>
      </c>
      <c r="I171" s="215"/>
      <c r="J171" s="216">
        <f>ROUND(I171*H171,2)</f>
        <v>0</v>
      </c>
      <c r="K171" s="212" t="s">
        <v>281</v>
      </c>
      <c r="L171" s="41"/>
      <c r="M171" s="217" t="s">
        <v>1</v>
      </c>
      <c r="N171" s="218" t="s">
        <v>48</v>
      </c>
      <c r="O171" s="73"/>
      <c r="P171" s="219">
        <f>O171*H171</f>
        <v>0</v>
      </c>
      <c r="Q171" s="219">
        <v>0</v>
      </c>
      <c r="R171" s="219">
        <f>Q171*H171</f>
        <v>0</v>
      </c>
      <c r="S171" s="219">
        <v>0</v>
      </c>
      <c r="T171" s="220">
        <f>S171*H171</f>
        <v>0</v>
      </c>
      <c r="U171" s="36"/>
      <c r="V171" s="36"/>
      <c r="W171" s="36"/>
      <c r="X171" s="36"/>
      <c r="Y171" s="36"/>
      <c r="Z171" s="36"/>
      <c r="AA171" s="36"/>
      <c r="AB171" s="36"/>
      <c r="AC171" s="36"/>
      <c r="AD171" s="36"/>
      <c r="AE171" s="36"/>
      <c r="AR171" s="221" t="s">
        <v>106</v>
      </c>
      <c r="AT171" s="221" t="s">
        <v>192</v>
      </c>
      <c r="AU171" s="221" t="s">
        <v>92</v>
      </c>
      <c r="AY171" s="18" t="s">
        <v>189</v>
      </c>
      <c r="BE171" s="222">
        <f>IF(N171="základní",J171,0)</f>
        <v>0</v>
      </c>
      <c r="BF171" s="222">
        <f>IF(N171="snížená",J171,0)</f>
        <v>0</v>
      </c>
      <c r="BG171" s="222">
        <f>IF(N171="zákl. přenesená",J171,0)</f>
        <v>0</v>
      </c>
      <c r="BH171" s="222">
        <f>IF(N171="sníž. přenesená",J171,0)</f>
        <v>0</v>
      </c>
      <c r="BI171" s="222">
        <f>IF(N171="nulová",J171,0)</f>
        <v>0</v>
      </c>
      <c r="BJ171" s="18" t="s">
        <v>90</v>
      </c>
      <c r="BK171" s="222">
        <f>ROUND(I171*H171,2)</f>
        <v>0</v>
      </c>
      <c r="BL171" s="18" t="s">
        <v>106</v>
      </c>
      <c r="BM171" s="221" t="s">
        <v>2622</v>
      </c>
    </row>
    <row r="172" spans="1:47" s="2" customFormat="1" ht="39">
      <c r="A172" s="36"/>
      <c r="B172" s="37"/>
      <c r="C172" s="38"/>
      <c r="D172" s="225" t="s">
        <v>305</v>
      </c>
      <c r="E172" s="38"/>
      <c r="F172" s="266" t="s">
        <v>2559</v>
      </c>
      <c r="G172" s="38"/>
      <c r="H172" s="38"/>
      <c r="I172" s="125"/>
      <c r="J172" s="38"/>
      <c r="K172" s="38"/>
      <c r="L172" s="41"/>
      <c r="M172" s="267"/>
      <c r="N172" s="268"/>
      <c r="O172" s="73"/>
      <c r="P172" s="73"/>
      <c r="Q172" s="73"/>
      <c r="R172" s="73"/>
      <c r="S172" s="73"/>
      <c r="T172" s="74"/>
      <c r="U172" s="36"/>
      <c r="V172" s="36"/>
      <c r="W172" s="36"/>
      <c r="X172" s="36"/>
      <c r="Y172" s="36"/>
      <c r="Z172" s="36"/>
      <c r="AA172" s="36"/>
      <c r="AB172" s="36"/>
      <c r="AC172" s="36"/>
      <c r="AD172" s="36"/>
      <c r="AE172" s="36"/>
      <c r="AT172" s="18" t="s">
        <v>305</v>
      </c>
      <c r="AU172" s="18" t="s">
        <v>92</v>
      </c>
    </row>
    <row r="173" spans="1:65" s="2" customFormat="1" ht="16.5" customHeight="1">
      <c r="A173" s="36"/>
      <c r="B173" s="37"/>
      <c r="C173" s="210" t="s">
        <v>308</v>
      </c>
      <c r="D173" s="210" t="s">
        <v>192</v>
      </c>
      <c r="E173" s="211" t="s">
        <v>2623</v>
      </c>
      <c r="F173" s="212" t="s">
        <v>2624</v>
      </c>
      <c r="G173" s="213" t="s">
        <v>638</v>
      </c>
      <c r="H173" s="214">
        <v>1</v>
      </c>
      <c r="I173" s="215"/>
      <c r="J173" s="216">
        <f>ROUND(I173*H173,2)</f>
        <v>0</v>
      </c>
      <c r="K173" s="212" t="s">
        <v>281</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2625</v>
      </c>
    </row>
    <row r="174" spans="1:47" s="2" customFormat="1" ht="39">
      <c r="A174" s="36"/>
      <c r="B174" s="37"/>
      <c r="C174" s="38"/>
      <c r="D174" s="225" t="s">
        <v>305</v>
      </c>
      <c r="E174" s="38"/>
      <c r="F174" s="266" t="s">
        <v>2559</v>
      </c>
      <c r="G174" s="38"/>
      <c r="H174" s="38"/>
      <c r="I174" s="125"/>
      <c r="J174" s="38"/>
      <c r="K174" s="38"/>
      <c r="L174" s="41"/>
      <c r="M174" s="267"/>
      <c r="N174" s="268"/>
      <c r="O174" s="73"/>
      <c r="P174" s="73"/>
      <c r="Q174" s="73"/>
      <c r="R174" s="73"/>
      <c r="S174" s="73"/>
      <c r="T174" s="74"/>
      <c r="U174" s="36"/>
      <c r="V174" s="36"/>
      <c r="W174" s="36"/>
      <c r="X174" s="36"/>
      <c r="Y174" s="36"/>
      <c r="Z174" s="36"/>
      <c r="AA174" s="36"/>
      <c r="AB174" s="36"/>
      <c r="AC174" s="36"/>
      <c r="AD174" s="36"/>
      <c r="AE174" s="36"/>
      <c r="AT174" s="18" t="s">
        <v>305</v>
      </c>
      <c r="AU174" s="18" t="s">
        <v>92</v>
      </c>
    </row>
    <row r="175" spans="1:65" s="2" customFormat="1" ht="16.5" customHeight="1">
      <c r="A175" s="36"/>
      <c r="B175" s="37"/>
      <c r="C175" s="210" t="s">
        <v>312</v>
      </c>
      <c r="D175" s="210" t="s">
        <v>192</v>
      </c>
      <c r="E175" s="211" t="s">
        <v>2626</v>
      </c>
      <c r="F175" s="212" t="s">
        <v>2627</v>
      </c>
      <c r="G175" s="213" t="s">
        <v>638</v>
      </c>
      <c r="H175" s="214">
        <v>1</v>
      </c>
      <c r="I175" s="215"/>
      <c r="J175" s="216">
        <f>ROUND(I175*H175,2)</f>
        <v>0</v>
      </c>
      <c r="K175" s="212" t="s">
        <v>281</v>
      </c>
      <c r="L175" s="41"/>
      <c r="M175" s="217" t="s">
        <v>1</v>
      </c>
      <c r="N175" s="218" t="s">
        <v>48</v>
      </c>
      <c r="O175" s="73"/>
      <c r="P175" s="219">
        <f>O175*H175</f>
        <v>0</v>
      </c>
      <c r="Q175" s="219">
        <v>0</v>
      </c>
      <c r="R175" s="219">
        <f>Q175*H175</f>
        <v>0</v>
      </c>
      <c r="S175" s="219">
        <v>0</v>
      </c>
      <c r="T175" s="220">
        <f>S175*H175</f>
        <v>0</v>
      </c>
      <c r="U175" s="36"/>
      <c r="V175" s="36"/>
      <c r="W175" s="36"/>
      <c r="X175" s="36"/>
      <c r="Y175" s="36"/>
      <c r="Z175" s="36"/>
      <c r="AA175" s="36"/>
      <c r="AB175" s="36"/>
      <c r="AC175" s="36"/>
      <c r="AD175" s="36"/>
      <c r="AE175" s="36"/>
      <c r="AR175" s="221" t="s">
        <v>106</v>
      </c>
      <c r="AT175" s="221" t="s">
        <v>192</v>
      </c>
      <c r="AU175" s="221" t="s">
        <v>92</v>
      </c>
      <c r="AY175" s="18" t="s">
        <v>189</v>
      </c>
      <c r="BE175" s="222">
        <f>IF(N175="základní",J175,0)</f>
        <v>0</v>
      </c>
      <c r="BF175" s="222">
        <f>IF(N175="snížená",J175,0)</f>
        <v>0</v>
      </c>
      <c r="BG175" s="222">
        <f>IF(N175="zákl. přenesená",J175,0)</f>
        <v>0</v>
      </c>
      <c r="BH175" s="222">
        <f>IF(N175="sníž. přenesená",J175,0)</f>
        <v>0</v>
      </c>
      <c r="BI175" s="222">
        <f>IF(N175="nulová",J175,0)</f>
        <v>0</v>
      </c>
      <c r="BJ175" s="18" t="s">
        <v>90</v>
      </c>
      <c r="BK175" s="222">
        <f>ROUND(I175*H175,2)</f>
        <v>0</v>
      </c>
      <c r="BL175" s="18" t="s">
        <v>106</v>
      </c>
      <c r="BM175" s="221" t="s">
        <v>2628</v>
      </c>
    </row>
    <row r="176" spans="1:47" s="2" customFormat="1" ht="39">
      <c r="A176" s="36"/>
      <c r="B176" s="37"/>
      <c r="C176" s="38"/>
      <c r="D176" s="225" t="s">
        <v>305</v>
      </c>
      <c r="E176" s="38"/>
      <c r="F176" s="266" t="s">
        <v>2559</v>
      </c>
      <c r="G176" s="38"/>
      <c r="H176" s="38"/>
      <c r="I176" s="125"/>
      <c r="J176" s="38"/>
      <c r="K176" s="38"/>
      <c r="L176" s="41"/>
      <c r="M176" s="267"/>
      <c r="N176" s="268"/>
      <c r="O176" s="73"/>
      <c r="P176" s="73"/>
      <c r="Q176" s="73"/>
      <c r="R176" s="73"/>
      <c r="S176" s="73"/>
      <c r="T176" s="74"/>
      <c r="U176" s="36"/>
      <c r="V176" s="36"/>
      <c r="W176" s="36"/>
      <c r="X176" s="36"/>
      <c r="Y176" s="36"/>
      <c r="Z176" s="36"/>
      <c r="AA176" s="36"/>
      <c r="AB176" s="36"/>
      <c r="AC176" s="36"/>
      <c r="AD176" s="36"/>
      <c r="AE176" s="36"/>
      <c r="AT176" s="18" t="s">
        <v>305</v>
      </c>
      <c r="AU176" s="18" t="s">
        <v>92</v>
      </c>
    </row>
    <row r="177" spans="1:65" s="2" customFormat="1" ht="16.5" customHeight="1">
      <c r="A177" s="36"/>
      <c r="B177" s="37"/>
      <c r="C177" s="210" t="s">
        <v>317</v>
      </c>
      <c r="D177" s="210" t="s">
        <v>192</v>
      </c>
      <c r="E177" s="211" t="s">
        <v>2629</v>
      </c>
      <c r="F177" s="212" t="s">
        <v>2630</v>
      </c>
      <c r="G177" s="213" t="s">
        <v>638</v>
      </c>
      <c r="H177" s="214">
        <v>1</v>
      </c>
      <c r="I177" s="215"/>
      <c r="J177" s="216">
        <f>ROUND(I177*H177,2)</f>
        <v>0</v>
      </c>
      <c r="K177" s="212" t="s">
        <v>281</v>
      </c>
      <c r="L177" s="41"/>
      <c r="M177" s="217" t="s">
        <v>1</v>
      </c>
      <c r="N177" s="218" t="s">
        <v>48</v>
      </c>
      <c r="O177" s="73"/>
      <c r="P177" s="219">
        <f>O177*H177</f>
        <v>0</v>
      </c>
      <c r="Q177" s="219">
        <v>0</v>
      </c>
      <c r="R177" s="219">
        <f>Q177*H177</f>
        <v>0</v>
      </c>
      <c r="S177" s="219">
        <v>0</v>
      </c>
      <c r="T177" s="220">
        <f>S177*H177</f>
        <v>0</v>
      </c>
      <c r="U177" s="36"/>
      <c r="V177" s="36"/>
      <c r="W177" s="36"/>
      <c r="X177" s="36"/>
      <c r="Y177" s="36"/>
      <c r="Z177" s="36"/>
      <c r="AA177" s="36"/>
      <c r="AB177" s="36"/>
      <c r="AC177" s="36"/>
      <c r="AD177" s="36"/>
      <c r="AE177" s="36"/>
      <c r="AR177" s="221" t="s">
        <v>106</v>
      </c>
      <c r="AT177" s="221" t="s">
        <v>192</v>
      </c>
      <c r="AU177" s="221" t="s">
        <v>92</v>
      </c>
      <c r="AY177" s="18" t="s">
        <v>189</v>
      </c>
      <c r="BE177" s="222">
        <f>IF(N177="základní",J177,0)</f>
        <v>0</v>
      </c>
      <c r="BF177" s="222">
        <f>IF(N177="snížená",J177,0)</f>
        <v>0</v>
      </c>
      <c r="BG177" s="222">
        <f>IF(N177="zákl. přenesená",J177,0)</f>
        <v>0</v>
      </c>
      <c r="BH177" s="222">
        <f>IF(N177="sníž. přenesená",J177,0)</f>
        <v>0</v>
      </c>
      <c r="BI177" s="222">
        <f>IF(N177="nulová",J177,0)</f>
        <v>0</v>
      </c>
      <c r="BJ177" s="18" t="s">
        <v>90</v>
      </c>
      <c r="BK177" s="222">
        <f>ROUND(I177*H177,2)</f>
        <v>0</v>
      </c>
      <c r="BL177" s="18" t="s">
        <v>106</v>
      </c>
      <c r="BM177" s="221" t="s">
        <v>2631</v>
      </c>
    </row>
    <row r="178" spans="1:47" s="2" customFormat="1" ht="39">
      <c r="A178" s="36"/>
      <c r="B178" s="37"/>
      <c r="C178" s="38"/>
      <c r="D178" s="225" t="s">
        <v>305</v>
      </c>
      <c r="E178" s="38"/>
      <c r="F178" s="266" t="s">
        <v>2559</v>
      </c>
      <c r="G178" s="38"/>
      <c r="H178" s="38"/>
      <c r="I178" s="125"/>
      <c r="J178" s="38"/>
      <c r="K178" s="38"/>
      <c r="L178" s="41"/>
      <c r="M178" s="267"/>
      <c r="N178" s="268"/>
      <c r="O178" s="73"/>
      <c r="P178" s="73"/>
      <c r="Q178" s="73"/>
      <c r="R178" s="73"/>
      <c r="S178" s="73"/>
      <c r="T178" s="74"/>
      <c r="U178" s="36"/>
      <c r="V178" s="36"/>
      <c r="W178" s="36"/>
      <c r="X178" s="36"/>
      <c r="Y178" s="36"/>
      <c r="Z178" s="36"/>
      <c r="AA178" s="36"/>
      <c r="AB178" s="36"/>
      <c r="AC178" s="36"/>
      <c r="AD178" s="36"/>
      <c r="AE178" s="36"/>
      <c r="AT178" s="18" t="s">
        <v>305</v>
      </c>
      <c r="AU178" s="18" t="s">
        <v>92</v>
      </c>
    </row>
    <row r="179" spans="1:65" s="2" customFormat="1" ht="16.5" customHeight="1">
      <c r="A179" s="36"/>
      <c r="B179" s="37"/>
      <c r="C179" s="210" t="s">
        <v>322</v>
      </c>
      <c r="D179" s="210" t="s">
        <v>192</v>
      </c>
      <c r="E179" s="211" t="s">
        <v>2632</v>
      </c>
      <c r="F179" s="212" t="s">
        <v>2633</v>
      </c>
      <c r="G179" s="213" t="s">
        <v>638</v>
      </c>
      <c r="H179" s="214">
        <v>1</v>
      </c>
      <c r="I179" s="215"/>
      <c r="J179" s="216">
        <f>ROUND(I179*H179,2)</f>
        <v>0</v>
      </c>
      <c r="K179" s="212" t="s">
        <v>281</v>
      </c>
      <c r="L179" s="41"/>
      <c r="M179" s="217" t="s">
        <v>1</v>
      </c>
      <c r="N179" s="218" t="s">
        <v>48</v>
      </c>
      <c r="O179" s="73"/>
      <c r="P179" s="219">
        <f>O179*H179</f>
        <v>0</v>
      </c>
      <c r="Q179" s="219">
        <v>0</v>
      </c>
      <c r="R179" s="219">
        <f>Q179*H179</f>
        <v>0</v>
      </c>
      <c r="S179" s="219">
        <v>0</v>
      </c>
      <c r="T179" s="220">
        <f>S179*H179</f>
        <v>0</v>
      </c>
      <c r="U179" s="36"/>
      <c r="V179" s="36"/>
      <c r="W179" s="36"/>
      <c r="X179" s="36"/>
      <c r="Y179" s="36"/>
      <c r="Z179" s="36"/>
      <c r="AA179" s="36"/>
      <c r="AB179" s="36"/>
      <c r="AC179" s="36"/>
      <c r="AD179" s="36"/>
      <c r="AE179" s="36"/>
      <c r="AR179" s="221" t="s">
        <v>106</v>
      </c>
      <c r="AT179" s="221" t="s">
        <v>192</v>
      </c>
      <c r="AU179" s="221" t="s">
        <v>92</v>
      </c>
      <c r="AY179" s="18" t="s">
        <v>189</v>
      </c>
      <c r="BE179" s="222">
        <f>IF(N179="základní",J179,0)</f>
        <v>0</v>
      </c>
      <c r="BF179" s="222">
        <f>IF(N179="snížená",J179,0)</f>
        <v>0</v>
      </c>
      <c r="BG179" s="222">
        <f>IF(N179="zákl. přenesená",J179,0)</f>
        <v>0</v>
      </c>
      <c r="BH179" s="222">
        <f>IF(N179="sníž. přenesená",J179,0)</f>
        <v>0</v>
      </c>
      <c r="BI179" s="222">
        <f>IF(N179="nulová",J179,0)</f>
        <v>0</v>
      </c>
      <c r="BJ179" s="18" t="s">
        <v>90</v>
      </c>
      <c r="BK179" s="222">
        <f>ROUND(I179*H179,2)</f>
        <v>0</v>
      </c>
      <c r="BL179" s="18" t="s">
        <v>106</v>
      </c>
      <c r="BM179" s="221" t="s">
        <v>2634</v>
      </c>
    </row>
    <row r="180" spans="1:47" s="2" customFormat="1" ht="39">
      <c r="A180" s="36"/>
      <c r="B180" s="37"/>
      <c r="C180" s="38"/>
      <c r="D180" s="225" t="s">
        <v>305</v>
      </c>
      <c r="E180" s="38"/>
      <c r="F180" s="266" t="s">
        <v>2559</v>
      </c>
      <c r="G180" s="38"/>
      <c r="H180" s="38"/>
      <c r="I180" s="125"/>
      <c r="J180" s="38"/>
      <c r="K180" s="38"/>
      <c r="L180" s="41"/>
      <c r="M180" s="267"/>
      <c r="N180" s="268"/>
      <c r="O180" s="73"/>
      <c r="P180" s="73"/>
      <c r="Q180" s="73"/>
      <c r="R180" s="73"/>
      <c r="S180" s="73"/>
      <c r="T180" s="74"/>
      <c r="U180" s="36"/>
      <c r="V180" s="36"/>
      <c r="W180" s="36"/>
      <c r="X180" s="36"/>
      <c r="Y180" s="36"/>
      <c r="Z180" s="36"/>
      <c r="AA180" s="36"/>
      <c r="AB180" s="36"/>
      <c r="AC180" s="36"/>
      <c r="AD180" s="36"/>
      <c r="AE180" s="36"/>
      <c r="AT180" s="18" t="s">
        <v>305</v>
      </c>
      <c r="AU180" s="18" t="s">
        <v>92</v>
      </c>
    </row>
    <row r="181" spans="1:65" s="2" customFormat="1" ht="16.5" customHeight="1">
      <c r="A181" s="36"/>
      <c r="B181" s="37"/>
      <c r="C181" s="210" t="s">
        <v>329</v>
      </c>
      <c r="D181" s="210" t="s">
        <v>192</v>
      </c>
      <c r="E181" s="211" t="s">
        <v>2635</v>
      </c>
      <c r="F181" s="212" t="s">
        <v>2636</v>
      </c>
      <c r="G181" s="213" t="s">
        <v>638</v>
      </c>
      <c r="H181" s="214">
        <v>1</v>
      </c>
      <c r="I181" s="215"/>
      <c r="J181" s="216">
        <f>ROUND(I181*H181,2)</f>
        <v>0</v>
      </c>
      <c r="K181" s="212" t="s">
        <v>281</v>
      </c>
      <c r="L181" s="41"/>
      <c r="M181" s="217" t="s">
        <v>1</v>
      </c>
      <c r="N181" s="218" t="s">
        <v>48</v>
      </c>
      <c r="O181" s="73"/>
      <c r="P181" s="219">
        <f>O181*H181</f>
        <v>0</v>
      </c>
      <c r="Q181" s="219">
        <v>0</v>
      </c>
      <c r="R181" s="219">
        <f>Q181*H181</f>
        <v>0</v>
      </c>
      <c r="S181" s="219">
        <v>0</v>
      </c>
      <c r="T181" s="220">
        <f>S181*H181</f>
        <v>0</v>
      </c>
      <c r="U181" s="36"/>
      <c r="V181" s="36"/>
      <c r="W181" s="36"/>
      <c r="X181" s="36"/>
      <c r="Y181" s="36"/>
      <c r="Z181" s="36"/>
      <c r="AA181" s="36"/>
      <c r="AB181" s="36"/>
      <c r="AC181" s="36"/>
      <c r="AD181" s="36"/>
      <c r="AE181" s="36"/>
      <c r="AR181" s="221" t="s">
        <v>106</v>
      </c>
      <c r="AT181" s="221" t="s">
        <v>192</v>
      </c>
      <c r="AU181" s="221" t="s">
        <v>92</v>
      </c>
      <c r="AY181" s="18" t="s">
        <v>189</v>
      </c>
      <c r="BE181" s="222">
        <f>IF(N181="základní",J181,0)</f>
        <v>0</v>
      </c>
      <c r="BF181" s="222">
        <f>IF(N181="snížená",J181,0)</f>
        <v>0</v>
      </c>
      <c r="BG181" s="222">
        <f>IF(N181="zákl. přenesená",J181,0)</f>
        <v>0</v>
      </c>
      <c r="BH181" s="222">
        <f>IF(N181="sníž. přenesená",J181,0)</f>
        <v>0</v>
      </c>
      <c r="BI181" s="222">
        <f>IF(N181="nulová",J181,0)</f>
        <v>0</v>
      </c>
      <c r="BJ181" s="18" t="s">
        <v>90</v>
      </c>
      <c r="BK181" s="222">
        <f>ROUND(I181*H181,2)</f>
        <v>0</v>
      </c>
      <c r="BL181" s="18" t="s">
        <v>106</v>
      </c>
      <c r="BM181" s="221" t="s">
        <v>2637</v>
      </c>
    </row>
    <row r="182" spans="1:47" s="2" customFormat="1" ht="39">
      <c r="A182" s="36"/>
      <c r="B182" s="37"/>
      <c r="C182" s="38"/>
      <c r="D182" s="225" t="s">
        <v>305</v>
      </c>
      <c r="E182" s="38"/>
      <c r="F182" s="266" t="s">
        <v>2559</v>
      </c>
      <c r="G182" s="38"/>
      <c r="H182" s="38"/>
      <c r="I182" s="125"/>
      <c r="J182" s="38"/>
      <c r="K182" s="38"/>
      <c r="L182" s="41"/>
      <c r="M182" s="267"/>
      <c r="N182" s="268"/>
      <c r="O182" s="73"/>
      <c r="P182" s="73"/>
      <c r="Q182" s="73"/>
      <c r="R182" s="73"/>
      <c r="S182" s="73"/>
      <c r="T182" s="74"/>
      <c r="U182" s="36"/>
      <c r="V182" s="36"/>
      <c r="W182" s="36"/>
      <c r="X182" s="36"/>
      <c r="Y182" s="36"/>
      <c r="Z182" s="36"/>
      <c r="AA182" s="36"/>
      <c r="AB182" s="36"/>
      <c r="AC182" s="36"/>
      <c r="AD182" s="36"/>
      <c r="AE182" s="36"/>
      <c r="AT182" s="18" t="s">
        <v>305</v>
      </c>
      <c r="AU182" s="18" t="s">
        <v>92</v>
      </c>
    </row>
    <row r="183" spans="1:65" s="2" customFormat="1" ht="16.5" customHeight="1">
      <c r="A183" s="36"/>
      <c r="B183" s="37"/>
      <c r="C183" s="210" t="s">
        <v>334</v>
      </c>
      <c r="D183" s="210" t="s">
        <v>192</v>
      </c>
      <c r="E183" s="211" t="s">
        <v>2638</v>
      </c>
      <c r="F183" s="212" t="s">
        <v>2639</v>
      </c>
      <c r="G183" s="213" t="s">
        <v>638</v>
      </c>
      <c r="H183" s="214">
        <v>1</v>
      </c>
      <c r="I183" s="215"/>
      <c r="J183" s="216">
        <f>ROUND(I183*H183,2)</f>
        <v>0</v>
      </c>
      <c r="K183" s="212" t="s">
        <v>281</v>
      </c>
      <c r="L183" s="41"/>
      <c r="M183" s="217" t="s">
        <v>1</v>
      </c>
      <c r="N183" s="218" t="s">
        <v>48</v>
      </c>
      <c r="O183" s="73"/>
      <c r="P183" s="219">
        <f>O183*H183</f>
        <v>0</v>
      </c>
      <c r="Q183" s="219">
        <v>0</v>
      </c>
      <c r="R183" s="219">
        <f>Q183*H183</f>
        <v>0</v>
      </c>
      <c r="S183" s="219">
        <v>0</v>
      </c>
      <c r="T183" s="220">
        <f>S183*H183</f>
        <v>0</v>
      </c>
      <c r="U183" s="36"/>
      <c r="V183" s="36"/>
      <c r="W183" s="36"/>
      <c r="X183" s="36"/>
      <c r="Y183" s="36"/>
      <c r="Z183" s="36"/>
      <c r="AA183" s="36"/>
      <c r="AB183" s="36"/>
      <c r="AC183" s="36"/>
      <c r="AD183" s="36"/>
      <c r="AE183" s="36"/>
      <c r="AR183" s="221" t="s">
        <v>106</v>
      </c>
      <c r="AT183" s="221" t="s">
        <v>192</v>
      </c>
      <c r="AU183" s="221" t="s">
        <v>92</v>
      </c>
      <c r="AY183" s="18" t="s">
        <v>189</v>
      </c>
      <c r="BE183" s="222">
        <f>IF(N183="základní",J183,0)</f>
        <v>0</v>
      </c>
      <c r="BF183" s="222">
        <f>IF(N183="snížená",J183,0)</f>
        <v>0</v>
      </c>
      <c r="BG183" s="222">
        <f>IF(N183="zákl. přenesená",J183,0)</f>
        <v>0</v>
      </c>
      <c r="BH183" s="222">
        <f>IF(N183="sníž. přenesená",J183,0)</f>
        <v>0</v>
      </c>
      <c r="BI183" s="222">
        <f>IF(N183="nulová",J183,0)</f>
        <v>0</v>
      </c>
      <c r="BJ183" s="18" t="s">
        <v>90</v>
      </c>
      <c r="BK183" s="222">
        <f>ROUND(I183*H183,2)</f>
        <v>0</v>
      </c>
      <c r="BL183" s="18" t="s">
        <v>106</v>
      </c>
      <c r="BM183" s="221" t="s">
        <v>2640</v>
      </c>
    </row>
    <row r="184" spans="1:47" s="2" customFormat="1" ht="39">
      <c r="A184" s="36"/>
      <c r="B184" s="37"/>
      <c r="C184" s="38"/>
      <c r="D184" s="225" t="s">
        <v>305</v>
      </c>
      <c r="E184" s="38"/>
      <c r="F184" s="266" t="s">
        <v>2559</v>
      </c>
      <c r="G184" s="38"/>
      <c r="H184" s="38"/>
      <c r="I184" s="125"/>
      <c r="J184" s="38"/>
      <c r="K184" s="38"/>
      <c r="L184" s="41"/>
      <c r="M184" s="267"/>
      <c r="N184" s="268"/>
      <c r="O184" s="73"/>
      <c r="P184" s="73"/>
      <c r="Q184" s="73"/>
      <c r="R184" s="73"/>
      <c r="S184" s="73"/>
      <c r="T184" s="74"/>
      <c r="U184" s="36"/>
      <c r="V184" s="36"/>
      <c r="W184" s="36"/>
      <c r="X184" s="36"/>
      <c r="Y184" s="36"/>
      <c r="Z184" s="36"/>
      <c r="AA184" s="36"/>
      <c r="AB184" s="36"/>
      <c r="AC184" s="36"/>
      <c r="AD184" s="36"/>
      <c r="AE184" s="36"/>
      <c r="AT184" s="18" t="s">
        <v>305</v>
      </c>
      <c r="AU184" s="18" t="s">
        <v>92</v>
      </c>
    </row>
    <row r="185" spans="1:65" s="2" customFormat="1" ht="16.5" customHeight="1">
      <c r="A185" s="36"/>
      <c r="B185" s="37"/>
      <c r="C185" s="210" t="s">
        <v>338</v>
      </c>
      <c r="D185" s="210" t="s">
        <v>192</v>
      </c>
      <c r="E185" s="211" t="s">
        <v>2641</v>
      </c>
      <c r="F185" s="212" t="s">
        <v>2642</v>
      </c>
      <c r="G185" s="213" t="s">
        <v>638</v>
      </c>
      <c r="H185" s="214">
        <v>1</v>
      </c>
      <c r="I185" s="215"/>
      <c r="J185" s="216">
        <f>ROUND(I185*H185,2)</f>
        <v>0</v>
      </c>
      <c r="K185" s="212" t="s">
        <v>281</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2643</v>
      </c>
    </row>
    <row r="186" spans="1:47" s="2" customFormat="1" ht="39">
      <c r="A186" s="36"/>
      <c r="B186" s="37"/>
      <c r="C186" s="38"/>
      <c r="D186" s="225" t="s">
        <v>305</v>
      </c>
      <c r="E186" s="38"/>
      <c r="F186" s="266" t="s">
        <v>2559</v>
      </c>
      <c r="G186" s="38"/>
      <c r="H186" s="38"/>
      <c r="I186" s="125"/>
      <c r="J186" s="38"/>
      <c r="K186" s="38"/>
      <c r="L186" s="41"/>
      <c r="M186" s="267"/>
      <c r="N186" s="268"/>
      <c r="O186" s="73"/>
      <c r="P186" s="73"/>
      <c r="Q186" s="73"/>
      <c r="R186" s="73"/>
      <c r="S186" s="73"/>
      <c r="T186" s="74"/>
      <c r="U186" s="36"/>
      <c r="V186" s="36"/>
      <c r="W186" s="36"/>
      <c r="X186" s="36"/>
      <c r="Y186" s="36"/>
      <c r="Z186" s="36"/>
      <c r="AA186" s="36"/>
      <c r="AB186" s="36"/>
      <c r="AC186" s="36"/>
      <c r="AD186" s="36"/>
      <c r="AE186" s="36"/>
      <c r="AT186" s="18" t="s">
        <v>305</v>
      </c>
      <c r="AU186" s="18" t="s">
        <v>92</v>
      </c>
    </row>
    <row r="187" spans="1:65" s="2" customFormat="1" ht="16.5" customHeight="1">
      <c r="A187" s="36"/>
      <c r="B187" s="37"/>
      <c r="C187" s="210" t="s">
        <v>342</v>
      </c>
      <c r="D187" s="210" t="s">
        <v>192</v>
      </c>
      <c r="E187" s="211" t="s">
        <v>2644</v>
      </c>
      <c r="F187" s="212" t="s">
        <v>2645</v>
      </c>
      <c r="G187" s="213" t="s">
        <v>638</v>
      </c>
      <c r="H187" s="214">
        <v>1</v>
      </c>
      <c r="I187" s="215"/>
      <c r="J187" s="216">
        <f>ROUND(I187*H187,2)</f>
        <v>0</v>
      </c>
      <c r="K187" s="212" t="s">
        <v>281</v>
      </c>
      <c r="L187" s="41"/>
      <c r="M187" s="217" t="s">
        <v>1</v>
      </c>
      <c r="N187" s="218" t="s">
        <v>48</v>
      </c>
      <c r="O187" s="73"/>
      <c r="P187" s="219">
        <f>O187*H187</f>
        <v>0</v>
      </c>
      <c r="Q187" s="219">
        <v>0</v>
      </c>
      <c r="R187" s="219">
        <f>Q187*H187</f>
        <v>0</v>
      </c>
      <c r="S187" s="219">
        <v>0</v>
      </c>
      <c r="T187" s="220">
        <f>S187*H187</f>
        <v>0</v>
      </c>
      <c r="U187" s="36"/>
      <c r="V187" s="36"/>
      <c r="W187" s="36"/>
      <c r="X187" s="36"/>
      <c r="Y187" s="36"/>
      <c r="Z187" s="36"/>
      <c r="AA187" s="36"/>
      <c r="AB187" s="36"/>
      <c r="AC187" s="36"/>
      <c r="AD187" s="36"/>
      <c r="AE187" s="36"/>
      <c r="AR187" s="221" t="s">
        <v>106</v>
      </c>
      <c r="AT187" s="221" t="s">
        <v>192</v>
      </c>
      <c r="AU187" s="221" t="s">
        <v>92</v>
      </c>
      <c r="AY187" s="18" t="s">
        <v>189</v>
      </c>
      <c r="BE187" s="222">
        <f>IF(N187="základní",J187,0)</f>
        <v>0</v>
      </c>
      <c r="BF187" s="222">
        <f>IF(N187="snížená",J187,0)</f>
        <v>0</v>
      </c>
      <c r="BG187" s="222">
        <f>IF(N187="zákl. přenesená",J187,0)</f>
        <v>0</v>
      </c>
      <c r="BH187" s="222">
        <f>IF(N187="sníž. přenesená",J187,0)</f>
        <v>0</v>
      </c>
      <c r="BI187" s="222">
        <f>IF(N187="nulová",J187,0)</f>
        <v>0</v>
      </c>
      <c r="BJ187" s="18" t="s">
        <v>90</v>
      </c>
      <c r="BK187" s="222">
        <f>ROUND(I187*H187,2)</f>
        <v>0</v>
      </c>
      <c r="BL187" s="18" t="s">
        <v>106</v>
      </c>
      <c r="BM187" s="221" t="s">
        <v>2646</v>
      </c>
    </row>
    <row r="188" spans="1:47" s="2" customFormat="1" ht="39">
      <c r="A188" s="36"/>
      <c r="B188" s="37"/>
      <c r="C188" s="38"/>
      <c r="D188" s="225" t="s">
        <v>305</v>
      </c>
      <c r="E188" s="38"/>
      <c r="F188" s="266" t="s">
        <v>2559</v>
      </c>
      <c r="G188" s="38"/>
      <c r="H188" s="38"/>
      <c r="I188" s="125"/>
      <c r="J188" s="38"/>
      <c r="K188" s="38"/>
      <c r="L188" s="41"/>
      <c r="M188" s="267"/>
      <c r="N188" s="268"/>
      <c r="O188" s="73"/>
      <c r="P188" s="73"/>
      <c r="Q188" s="73"/>
      <c r="R188" s="73"/>
      <c r="S188" s="73"/>
      <c r="T188" s="74"/>
      <c r="U188" s="36"/>
      <c r="V188" s="36"/>
      <c r="W188" s="36"/>
      <c r="X188" s="36"/>
      <c r="Y188" s="36"/>
      <c r="Z188" s="36"/>
      <c r="AA188" s="36"/>
      <c r="AB188" s="36"/>
      <c r="AC188" s="36"/>
      <c r="AD188" s="36"/>
      <c r="AE188" s="36"/>
      <c r="AT188" s="18" t="s">
        <v>305</v>
      </c>
      <c r="AU188" s="18" t="s">
        <v>92</v>
      </c>
    </row>
    <row r="189" spans="1:65" s="2" customFormat="1" ht="16.5" customHeight="1">
      <c r="A189" s="36"/>
      <c r="B189" s="37"/>
      <c r="C189" s="210" t="s">
        <v>347</v>
      </c>
      <c r="D189" s="210" t="s">
        <v>192</v>
      </c>
      <c r="E189" s="211" t="s">
        <v>2647</v>
      </c>
      <c r="F189" s="212" t="s">
        <v>2648</v>
      </c>
      <c r="G189" s="213" t="s">
        <v>638</v>
      </c>
      <c r="H189" s="214">
        <v>1</v>
      </c>
      <c r="I189" s="215"/>
      <c r="J189" s="216">
        <f>ROUND(I189*H189,2)</f>
        <v>0</v>
      </c>
      <c r="K189" s="212" t="s">
        <v>281</v>
      </c>
      <c r="L189" s="41"/>
      <c r="M189" s="217" t="s">
        <v>1</v>
      </c>
      <c r="N189" s="218" t="s">
        <v>48</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106</v>
      </c>
      <c r="AT189" s="221" t="s">
        <v>192</v>
      </c>
      <c r="AU189" s="221" t="s">
        <v>92</v>
      </c>
      <c r="AY189" s="18" t="s">
        <v>189</v>
      </c>
      <c r="BE189" s="222">
        <f>IF(N189="základní",J189,0)</f>
        <v>0</v>
      </c>
      <c r="BF189" s="222">
        <f>IF(N189="snížená",J189,0)</f>
        <v>0</v>
      </c>
      <c r="BG189" s="222">
        <f>IF(N189="zákl. přenesená",J189,0)</f>
        <v>0</v>
      </c>
      <c r="BH189" s="222">
        <f>IF(N189="sníž. přenesená",J189,0)</f>
        <v>0</v>
      </c>
      <c r="BI189" s="222">
        <f>IF(N189="nulová",J189,0)</f>
        <v>0</v>
      </c>
      <c r="BJ189" s="18" t="s">
        <v>90</v>
      </c>
      <c r="BK189" s="222">
        <f>ROUND(I189*H189,2)</f>
        <v>0</v>
      </c>
      <c r="BL189" s="18" t="s">
        <v>106</v>
      </c>
      <c r="BM189" s="221" t="s">
        <v>2649</v>
      </c>
    </row>
    <row r="190" spans="1:47" s="2" customFormat="1" ht="39">
      <c r="A190" s="36"/>
      <c r="B190" s="37"/>
      <c r="C190" s="38"/>
      <c r="D190" s="225" t="s">
        <v>305</v>
      </c>
      <c r="E190" s="38"/>
      <c r="F190" s="266" t="s">
        <v>2559</v>
      </c>
      <c r="G190" s="38"/>
      <c r="H190" s="38"/>
      <c r="I190" s="125"/>
      <c r="J190" s="38"/>
      <c r="K190" s="38"/>
      <c r="L190" s="41"/>
      <c r="M190" s="267"/>
      <c r="N190" s="268"/>
      <c r="O190" s="73"/>
      <c r="P190" s="73"/>
      <c r="Q190" s="73"/>
      <c r="R190" s="73"/>
      <c r="S190" s="73"/>
      <c r="T190" s="74"/>
      <c r="U190" s="36"/>
      <c r="V190" s="36"/>
      <c r="W190" s="36"/>
      <c r="X190" s="36"/>
      <c r="Y190" s="36"/>
      <c r="Z190" s="36"/>
      <c r="AA190" s="36"/>
      <c r="AB190" s="36"/>
      <c r="AC190" s="36"/>
      <c r="AD190" s="36"/>
      <c r="AE190" s="36"/>
      <c r="AT190" s="18" t="s">
        <v>305</v>
      </c>
      <c r="AU190" s="18" t="s">
        <v>92</v>
      </c>
    </row>
    <row r="191" spans="1:65" s="2" customFormat="1" ht="16.5" customHeight="1">
      <c r="A191" s="36"/>
      <c r="B191" s="37"/>
      <c r="C191" s="210" t="s">
        <v>351</v>
      </c>
      <c r="D191" s="210" t="s">
        <v>192</v>
      </c>
      <c r="E191" s="211" t="s">
        <v>2650</v>
      </c>
      <c r="F191" s="212" t="s">
        <v>2651</v>
      </c>
      <c r="G191" s="213" t="s">
        <v>638</v>
      </c>
      <c r="H191" s="214">
        <v>1</v>
      </c>
      <c r="I191" s="215"/>
      <c r="J191" s="216">
        <f>ROUND(I191*H191,2)</f>
        <v>0</v>
      </c>
      <c r="K191" s="212" t="s">
        <v>281</v>
      </c>
      <c r="L191" s="41"/>
      <c r="M191" s="217" t="s">
        <v>1</v>
      </c>
      <c r="N191" s="218" t="s">
        <v>48</v>
      </c>
      <c r="O191" s="73"/>
      <c r="P191" s="219">
        <f>O191*H191</f>
        <v>0</v>
      </c>
      <c r="Q191" s="219">
        <v>0</v>
      </c>
      <c r="R191" s="219">
        <f>Q191*H191</f>
        <v>0</v>
      </c>
      <c r="S191" s="219">
        <v>0</v>
      </c>
      <c r="T191" s="220">
        <f>S191*H191</f>
        <v>0</v>
      </c>
      <c r="U191" s="36"/>
      <c r="V191" s="36"/>
      <c r="W191" s="36"/>
      <c r="X191" s="36"/>
      <c r="Y191" s="36"/>
      <c r="Z191" s="36"/>
      <c r="AA191" s="36"/>
      <c r="AB191" s="36"/>
      <c r="AC191" s="36"/>
      <c r="AD191" s="36"/>
      <c r="AE191" s="36"/>
      <c r="AR191" s="221" t="s">
        <v>106</v>
      </c>
      <c r="AT191" s="221" t="s">
        <v>192</v>
      </c>
      <c r="AU191" s="221" t="s">
        <v>92</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2652</v>
      </c>
    </row>
    <row r="192" spans="1:47" s="2" customFormat="1" ht="39">
      <c r="A192" s="36"/>
      <c r="B192" s="37"/>
      <c r="C192" s="38"/>
      <c r="D192" s="225" t="s">
        <v>305</v>
      </c>
      <c r="E192" s="38"/>
      <c r="F192" s="266" t="s">
        <v>2559</v>
      </c>
      <c r="G192" s="38"/>
      <c r="H192" s="38"/>
      <c r="I192" s="125"/>
      <c r="J192" s="38"/>
      <c r="K192" s="38"/>
      <c r="L192" s="41"/>
      <c r="M192" s="267"/>
      <c r="N192" s="268"/>
      <c r="O192" s="73"/>
      <c r="P192" s="73"/>
      <c r="Q192" s="73"/>
      <c r="R192" s="73"/>
      <c r="S192" s="73"/>
      <c r="T192" s="74"/>
      <c r="U192" s="36"/>
      <c r="V192" s="36"/>
      <c r="W192" s="36"/>
      <c r="X192" s="36"/>
      <c r="Y192" s="36"/>
      <c r="Z192" s="36"/>
      <c r="AA192" s="36"/>
      <c r="AB192" s="36"/>
      <c r="AC192" s="36"/>
      <c r="AD192" s="36"/>
      <c r="AE192" s="36"/>
      <c r="AT192" s="18" t="s">
        <v>305</v>
      </c>
      <c r="AU192" s="18" t="s">
        <v>92</v>
      </c>
    </row>
    <row r="193" spans="1:65" s="2" customFormat="1" ht="16.5" customHeight="1">
      <c r="A193" s="36"/>
      <c r="B193" s="37"/>
      <c r="C193" s="210" t="s">
        <v>355</v>
      </c>
      <c r="D193" s="210" t="s">
        <v>192</v>
      </c>
      <c r="E193" s="211" t="s">
        <v>2653</v>
      </c>
      <c r="F193" s="212" t="s">
        <v>2654</v>
      </c>
      <c r="G193" s="213" t="s">
        <v>638</v>
      </c>
      <c r="H193" s="214">
        <v>2</v>
      </c>
      <c r="I193" s="215"/>
      <c r="J193" s="216">
        <f>ROUND(I193*H193,2)</f>
        <v>0</v>
      </c>
      <c r="K193" s="212" t="s">
        <v>281</v>
      </c>
      <c r="L193" s="41"/>
      <c r="M193" s="217" t="s">
        <v>1</v>
      </c>
      <c r="N193" s="218" t="s">
        <v>48</v>
      </c>
      <c r="O193" s="73"/>
      <c r="P193" s="219">
        <f>O193*H193</f>
        <v>0</v>
      </c>
      <c r="Q193" s="219">
        <v>0</v>
      </c>
      <c r="R193" s="219">
        <f>Q193*H193</f>
        <v>0</v>
      </c>
      <c r="S193" s="219">
        <v>0</v>
      </c>
      <c r="T193" s="220">
        <f>S193*H193</f>
        <v>0</v>
      </c>
      <c r="U193" s="36"/>
      <c r="V193" s="36"/>
      <c r="W193" s="36"/>
      <c r="X193" s="36"/>
      <c r="Y193" s="36"/>
      <c r="Z193" s="36"/>
      <c r="AA193" s="36"/>
      <c r="AB193" s="36"/>
      <c r="AC193" s="36"/>
      <c r="AD193" s="36"/>
      <c r="AE193" s="36"/>
      <c r="AR193" s="221" t="s">
        <v>106</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106</v>
      </c>
      <c r="BM193" s="221" t="s">
        <v>2655</v>
      </c>
    </row>
    <row r="194" spans="1:47" s="2" customFormat="1" ht="39">
      <c r="A194" s="36"/>
      <c r="B194" s="37"/>
      <c r="C194" s="38"/>
      <c r="D194" s="225" t="s">
        <v>305</v>
      </c>
      <c r="E194" s="38"/>
      <c r="F194" s="266" t="s">
        <v>2559</v>
      </c>
      <c r="G194" s="38"/>
      <c r="H194" s="38"/>
      <c r="I194" s="125"/>
      <c r="J194" s="38"/>
      <c r="K194" s="38"/>
      <c r="L194" s="41"/>
      <c r="M194" s="267"/>
      <c r="N194" s="268"/>
      <c r="O194" s="73"/>
      <c r="P194" s="73"/>
      <c r="Q194" s="73"/>
      <c r="R194" s="73"/>
      <c r="S194" s="73"/>
      <c r="T194" s="74"/>
      <c r="U194" s="36"/>
      <c r="V194" s="36"/>
      <c r="W194" s="36"/>
      <c r="X194" s="36"/>
      <c r="Y194" s="36"/>
      <c r="Z194" s="36"/>
      <c r="AA194" s="36"/>
      <c r="AB194" s="36"/>
      <c r="AC194" s="36"/>
      <c r="AD194" s="36"/>
      <c r="AE194" s="36"/>
      <c r="AT194" s="18" t="s">
        <v>305</v>
      </c>
      <c r="AU194" s="18" t="s">
        <v>92</v>
      </c>
    </row>
    <row r="195" spans="1:65" s="2" customFormat="1" ht="16.5" customHeight="1">
      <c r="A195" s="36"/>
      <c r="B195" s="37"/>
      <c r="C195" s="210" t="s">
        <v>359</v>
      </c>
      <c r="D195" s="210" t="s">
        <v>192</v>
      </c>
      <c r="E195" s="211" t="s">
        <v>2656</v>
      </c>
      <c r="F195" s="212" t="s">
        <v>2657</v>
      </c>
      <c r="G195" s="213" t="s">
        <v>638</v>
      </c>
      <c r="H195" s="214">
        <v>1</v>
      </c>
      <c r="I195" s="215"/>
      <c r="J195" s="216">
        <f>ROUND(I195*H195,2)</f>
        <v>0</v>
      </c>
      <c r="K195" s="212" t="s">
        <v>281</v>
      </c>
      <c r="L195" s="41"/>
      <c r="M195" s="217" t="s">
        <v>1</v>
      </c>
      <c r="N195" s="218" t="s">
        <v>48</v>
      </c>
      <c r="O195" s="73"/>
      <c r="P195" s="219">
        <f>O195*H195</f>
        <v>0</v>
      </c>
      <c r="Q195" s="219">
        <v>0</v>
      </c>
      <c r="R195" s="219">
        <f>Q195*H195</f>
        <v>0</v>
      </c>
      <c r="S195" s="219">
        <v>0</v>
      </c>
      <c r="T195" s="220">
        <f>S195*H195</f>
        <v>0</v>
      </c>
      <c r="U195" s="36"/>
      <c r="V195" s="36"/>
      <c r="W195" s="36"/>
      <c r="X195" s="36"/>
      <c r="Y195" s="36"/>
      <c r="Z195" s="36"/>
      <c r="AA195" s="36"/>
      <c r="AB195" s="36"/>
      <c r="AC195" s="36"/>
      <c r="AD195" s="36"/>
      <c r="AE195" s="36"/>
      <c r="AR195" s="221" t="s">
        <v>106</v>
      </c>
      <c r="AT195" s="221" t="s">
        <v>192</v>
      </c>
      <c r="AU195" s="221" t="s">
        <v>92</v>
      </c>
      <c r="AY195" s="18" t="s">
        <v>189</v>
      </c>
      <c r="BE195" s="222">
        <f>IF(N195="základní",J195,0)</f>
        <v>0</v>
      </c>
      <c r="BF195" s="222">
        <f>IF(N195="snížená",J195,0)</f>
        <v>0</v>
      </c>
      <c r="BG195" s="222">
        <f>IF(N195="zákl. přenesená",J195,0)</f>
        <v>0</v>
      </c>
      <c r="BH195" s="222">
        <f>IF(N195="sníž. přenesená",J195,0)</f>
        <v>0</v>
      </c>
      <c r="BI195" s="222">
        <f>IF(N195="nulová",J195,0)</f>
        <v>0</v>
      </c>
      <c r="BJ195" s="18" t="s">
        <v>90</v>
      </c>
      <c r="BK195" s="222">
        <f>ROUND(I195*H195,2)</f>
        <v>0</v>
      </c>
      <c r="BL195" s="18" t="s">
        <v>106</v>
      </c>
      <c r="BM195" s="221" t="s">
        <v>2658</v>
      </c>
    </row>
    <row r="196" spans="1:47" s="2" customFormat="1" ht="39">
      <c r="A196" s="36"/>
      <c r="B196" s="37"/>
      <c r="C196" s="38"/>
      <c r="D196" s="225" t="s">
        <v>305</v>
      </c>
      <c r="E196" s="38"/>
      <c r="F196" s="266" t="s">
        <v>2559</v>
      </c>
      <c r="G196" s="38"/>
      <c r="H196" s="38"/>
      <c r="I196" s="125"/>
      <c r="J196" s="38"/>
      <c r="K196" s="38"/>
      <c r="L196" s="41"/>
      <c r="M196" s="267"/>
      <c r="N196" s="268"/>
      <c r="O196" s="73"/>
      <c r="P196" s="73"/>
      <c r="Q196" s="73"/>
      <c r="R196" s="73"/>
      <c r="S196" s="73"/>
      <c r="T196" s="74"/>
      <c r="U196" s="36"/>
      <c r="V196" s="36"/>
      <c r="W196" s="36"/>
      <c r="X196" s="36"/>
      <c r="Y196" s="36"/>
      <c r="Z196" s="36"/>
      <c r="AA196" s="36"/>
      <c r="AB196" s="36"/>
      <c r="AC196" s="36"/>
      <c r="AD196" s="36"/>
      <c r="AE196" s="36"/>
      <c r="AT196" s="18" t="s">
        <v>305</v>
      </c>
      <c r="AU196" s="18" t="s">
        <v>92</v>
      </c>
    </row>
    <row r="197" spans="1:65" s="2" customFormat="1" ht="16.5" customHeight="1">
      <c r="A197" s="36"/>
      <c r="B197" s="37"/>
      <c r="C197" s="210" t="s">
        <v>365</v>
      </c>
      <c r="D197" s="210" t="s">
        <v>192</v>
      </c>
      <c r="E197" s="211" t="s">
        <v>2659</v>
      </c>
      <c r="F197" s="212" t="s">
        <v>2660</v>
      </c>
      <c r="G197" s="213" t="s">
        <v>638</v>
      </c>
      <c r="H197" s="214">
        <v>4</v>
      </c>
      <c r="I197" s="215"/>
      <c r="J197" s="216">
        <f>ROUND(I197*H197,2)</f>
        <v>0</v>
      </c>
      <c r="K197" s="212" t="s">
        <v>281</v>
      </c>
      <c r="L197" s="41"/>
      <c r="M197" s="217" t="s">
        <v>1</v>
      </c>
      <c r="N197" s="218" t="s">
        <v>48</v>
      </c>
      <c r="O197" s="73"/>
      <c r="P197" s="219">
        <f>O197*H197</f>
        <v>0</v>
      </c>
      <c r="Q197" s="219">
        <v>0</v>
      </c>
      <c r="R197" s="219">
        <f>Q197*H197</f>
        <v>0</v>
      </c>
      <c r="S197" s="219">
        <v>0</v>
      </c>
      <c r="T197" s="220">
        <f>S197*H197</f>
        <v>0</v>
      </c>
      <c r="U197" s="36"/>
      <c r="V197" s="36"/>
      <c r="W197" s="36"/>
      <c r="X197" s="36"/>
      <c r="Y197" s="36"/>
      <c r="Z197" s="36"/>
      <c r="AA197" s="36"/>
      <c r="AB197" s="36"/>
      <c r="AC197" s="36"/>
      <c r="AD197" s="36"/>
      <c r="AE197" s="36"/>
      <c r="AR197" s="221" t="s">
        <v>106</v>
      </c>
      <c r="AT197" s="221" t="s">
        <v>192</v>
      </c>
      <c r="AU197" s="221" t="s">
        <v>92</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2661</v>
      </c>
    </row>
    <row r="198" spans="1:47" s="2" customFormat="1" ht="39">
      <c r="A198" s="36"/>
      <c r="B198" s="37"/>
      <c r="C198" s="38"/>
      <c r="D198" s="225" t="s">
        <v>305</v>
      </c>
      <c r="E198" s="38"/>
      <c r="F198" s="266" t="s">
        <v>2559</v>
      </c>
      <c r="G198" s="38"/>
      <c r="H198" s="38"/>
      <c r="I198" s="125"/>
      <c r="J198" s="38"/>
      <c r="K198" s="38"/>
      <c r="L198" s="41"/>
      <c r="M198" s="267"/>
      <c r="N198" s="268"/>
      <c r="O198" s="73"/>
      <c r="P198" s="73"/>
      <c r="Q198" s="73"/>
      <c r="R198" s="73"/>
      <c r="S198" s="73"/>
      <c r="T198" s="74"/>
      <c r="U198" s="36"/>
      <c r="V198" s="36"/>
      <c r="W198" s="36"/>
      <c r="X198" s="36"/>
      <c r="Y198" s="36"/>
      <c r="Z198" s="36"/>
      <c r="AA198" s="36"/>
      <c r="AB198" s="36"/>
      <c r="AC198" s="36"/>
      <c r="AD198" s="36"/>
      <c r="AE198" s="36"/>
      <c r="AT198" s="18" t="s">
        <v>305</v>
      </c>
      <c r="AU198" s="18" t="s">
        <v>92</v>
      </c>
    </row>
    <row r="199" spans="1:65" s="2" customFormat="1" ht="16.5" customHeight="1">
      <c r="A199" s="36"/>
      <c r="B199" s="37"/>
      <c r="C199" s="210" t="s">
        <v>370</v>
      </c>
      <c r="D199" s="210" t="s">
        <v>192</v>
      </c>
      <c r="E199" s="211" t="s">
        <v>2662</v>
      </c>
      <c r="F199" s="212" t="s">
        <v>2663</v>
      </c>
      <c r="G199" s="213" t="s">
        <v>638</v>
      </c>
      <c r="H199" s="214">
        <v>1</v>
      </c>
      <c r="I199" s="215"/>
      <c r="J199" s="216">
        <f>ROUND(I199*H199,2)</f>
        <v>0</v>
      </c>
      <c r="K199" s="212" t="s">
        <v>281</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2664</v>
      </c>
    </row>
    <row r="200" spans="1:47" s="2" customFormat="1" ht="39">
      <c r="A200" s="36"/>
      <c r="B200" s="37"/>
      <c r="C200" s="38"/>
      <c r="D200" s="225" t="s">
        <v>305</v>
      </c>
      <c r="E200" s="38"/>
      <c r="F200" s="266" t="s">
        <v>2559</v>
      </c>
      <c r="G200" s="38"/>
      <c r="H200" s="38"/>
      <c r="I200" s="125"/>
      <c r="J200" s="38"/>
      <c r="K200" s="38"/>
      <c r="L200" s="41"/>
      <c r="M200" s="267"/>
      <c r="N200" s="268"/>
      <c r="O200" s="73"/>
      <c r="P200" s="73"/>
      <c r="Q200" s="73"/>
      <c r="R200" s="73"/>
      <c r="S200" s="73"/>
      <c r="T200" s="74"/>
      <c r="U200" s="36"/>
      <c r="V200" s="36"/>
      <c r="W200" s="36"/>
      <c r="X200" s="36"/>
      <c r="Y200" s="36"/>
      <c r="Z200" s="36"/>
      <c r="AA200" s="36"/>
      <c r="AB200" s="36"/>
      <c r="AC200" s="36"/>
      <c r="AD200" s="36"/>
      <c r="AE200" s="36"/>
      <c r="AT200" s="18" t="s">
        <v>305</v>
      </c>
      <c r="AU200" s="18" t="s">
        <v>92</v>
      </c>
    </row>
    <row r="201" spans="1:65" s="2" customFormat="1" ht="16.5" customHeight="1">
      <c r="A201" s="36"/>
      <c r="B201" s="37"/>
      <c r="C201" s="210" t="s">
        <v>375</v>
      </c>
      <c r="D201" s="210" t="s">
        <v>192</v>
      </c>
      <c r="E201" s="211" t="s">
        <v>2665</v>
      </c>
      <c r="F201" s="212" t="s">
        <v>2666</v>
      </c>
      <c r="G201" s="213" t="s">
        <v>638</v>
      </c>
      <c r="H201" s="214">
        <v>3</v>
      </c>
      <c r="I201" s="215"/>
      <c r="J201" s="216">
        <f>ROUND(I201*H201,2)</f>
        <v>0</v>
      </c>
      <c r="K201" s="212" t="s">
        <v>281</v>
      </c>
      <c r="L201" s="41"/>
      <c r="M201" s="217" t="s">
        <v>1</v>
      </c>
      <c r="N201" s="218" t="s">
        <v>48</v>
      </c>
      <c r="O201" s="73"/>
      <c r="P201" s="219">
        <f>O201*H201</f>
        <v>0</v>
      </c>
      <c r="Q201" s="219">
        <v>0</v>
      </c>
      <c r="R201" s="219">
        <f>Q201*H201</f>
        <v>0</v>
      </c>
      <c r="S201" s="219">
        <v>0</v>
      </c>
      <c r="T201" s="220">
        <f>S201*H201</f>
        <v>0</v>
      </c>
      <c r="U201" s="36"/>
      <c r="V201" s="36"/>
      <c r="W201" s="36"/>
      <c r="X201" s="36"/>
      <c r="Y201" s="36"/>
      <c r="Z201" s="36"/>
      <c r="AA201" s="36"/>
      <c r="AB201" s="36"/>
      <c r="AC201" s="36"/>
      <c r="AD201" s="36"/>
      <c r="AE201" s="36"/>
      <c r="AR201" s="221" t="s">
        <v>106</v>
      </c>
      <c r="AT201" s="221" t="s">
        <v>192</v>
      </c>
      <c r="AU201" s="221" t="s">
        <v>92</v>
      </c>
      <c r="AY201" s="18" t="s">
        <v>189</v>
      </c>
      <c r="BE201" s="222">
        <f>IF(N201="základní",J201,0)</f>
        <v>0</v>
      </c>
      <c r="BF201" s="222">
        <f>IF(N201="snížená",J201,0)</f>
        <v>0</v>
      </c>
      <c r="BG201" s="222">
        <f>IF(N201="zákl. přenesená",J201,0)</f>
        <v>0</v>
      </c>
      <c r="BH201" s="222">
        <f>IF(N201="sníž. přenesená",J201,0)</f>
        <v>0</v>
      </c>
      <c r="BI201" s="222">
        <f>IF(N201="nulová",J201,0)</f>
        <v>0</v>
      </c>
      <c r="BJ201" s="18" t="s">
        <v>90</v>
      </c>
      <c r="BK201" s="222">
        <f>ROUND(I201*H201,2)</f>
        <v>0</v>
      </c>
      <c r="BL201" s="18" t="s">
        <v>106</v>
      </c>
      <c r="BM201" s="221" t="s">
        <v>2667</v>
      </c>
    </row>
    <row r="202" spans="1:47" s="2" customFormat="1" ht="39">
      <c r="A202" s="36"/>
      <c r="B202" s="37"/>
      <c r="C202" s="38"/>
      <c r="D202" s="225" t="s">
        <v>305</v>
      </c>
      <c r="E202" s="38"/>
      <c r="F202" s="266" t="s">
        <v>2559</v>
      </c>
      <c r="G202" s="38"/>
      <c r="H202" s="38"/>
      <c r="I202" s="125"/>
      <c r="J202" s="38"/>
      <c r="K202" s="38"/>
      <c r="L202" s="41"/>
      <c r="M202" s="267"/>
      <c r="N202" s="268"/>
      <c r="O202" s="73"/>
      <c r="P202" s="73"/>
      <c r="Q202" s="73"/>
      <c r="R202" s="73"/>
      <c r="S202" s="73"/>
      <c r="T202" s="74"/>
      <c r="U202" s="36"/>
      <c r="V202" s="36"/>
      <c r="W202" s="36"/>
      <c r="X202" s="36"/>
      <c r="Y202" s="36"/>
      <c r="Z202" s="36"/>
      <c r="AA202" s="36"/>
      <c r="AB202" s="36"/>
      <c r="AC202" s="36"/>
      <c r="AD202" s="36"/>
      <c r="AE202" s="36"/>
      <c r="AT202" s="18" t="s">
        <v>305</v>
      </c>
      <c r="AU202" s="18" t="s">
        <v>92</v>
      </c>
    </row>
    <row r="203" spans="1:65" s="2" customFormat="1" ht="16.5" customHeight="1">
      <c r="A203" s="36"/>
      <c r="B203" s="37"/>
      <c r="C203" s="210" t="s">
        <v>379</v>
      </c>
      <c r="D203" s="210" t="s">
        <v>192</v>
      </c>
      <c r="E203" s="211" t="s">
        <v>2668</v>
      </c>
      <c r="F203" s="212" t="s">
        <v>2669</v>
      </c>
      <c r="G203" s="213" t="s">
        <v>638</v>
      </c>
      <c r="H203" s="214">
        <v>6</v>
      </c>
      <c r="I203" s="215"/>
      <c r="J203" s="216">
        <f>ROUND(I203*H203,2)</f>
        <v>0</v>
      </c>
      <c r="K203" s="212" t="s">
        <v>281</v>
      </c>
      <c r="L203" s="41"/>
      <c r="M203" s="217" t="s">
        <v>1</v>
      </c>
      <c r="N203" s="218" t="s">
        <v>48</v>
      </c>
      <c r="O203" s="73"/>
      <c r="P203" s="219">
        <f>O203*H203</f>
        <v>0</v>
      </c>
      <c r="Q203" s="219">
        <v>0</v>
      </c>
      <c r="R203" s="219">
        <f>Q203*H203</f>
        <v>0</v>
      </c>
      <c r="S203" s="219">
        <v>0</v>
      </c>
      <c r="T203" s="220">
        <f>S203*H203</f>
        <v>0</v>
      </c>
      <c r="U203" s="36"/>
      <c r="V203" s="36"/>
      <c r="W203" s="36"/>
      <c r="X203" s="36"/>
      <c r="Y203" s="36"/>
      <c r="Z203" s="36"/>
      <c r="AA203" s="36"/>
      <c r="AB203" s="36"/>
      <c r="AC203" s="36"/>
      <c r="AD203" s="36"/>
      <c r="AE203" s="36"/>
      <c r="AR203" s="221" t="s">
        <v>106</v>
      </c>
      <c r="AT203" s="221" t="s">
        <v>192</v>
      </c>
      <c r="AU203" s="221" t="s">
        <v>92</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2670</v>
      </c>
    </row>
    <row r="204" spans="1:47" s="2" customFormat="1" ht="39">
      <c r="A204" s="36"/>
      <c r="B204" s="37"/>
      <c r="C204" s="38"/>
      <c r="D204" s="225" t="s">
        <v>305</v>
      </c>
      <c r="E204" s="38"/>
      <c r="F204" s="266" t="s">
        <v>2559</v>
      </c>
      <c r="G204" s="38"/>
      <c r="H204" s="38"/>
      <c r="I204" s="125"/>
      <c r="J204" s="38"/>
      <c r="K204" s="38"/>
      <c r="L204" s="41"/>
      <c r="M204" s="267"/>
      <c r="N204" s="268"/>
      <c r="O204" s="73"/>
      <c r="P204" s="73"/>
      <c r="Q204" s="73"/>
      <c r="R204" s="73"/>
      <c r="S204" s="73"/>
      <c r="T204" s="74"/>
      <c r="U204" s="36"/>
      <c r="V204" s="36"/>
      <c r="W204" s="36"/>
      <c r="X204" s="36"/>
      <c r="Y204" s="36"/>
      <c r="Z204" s="36"/>
      <c r="AA204" s="36"/>
      <c r="AB204" s="36"/>
      <c r="AC204" s="36"/>
      <c r="AD204" s="36"/>
      <c r="AE204" s="36"/>
      <c r="AT204" s="18" t="s">
        <v>305</v>
      </c>
      <c r="AU204" s="18" t="s">
        <v>92</v>
      </c>
    </row>
    <row r="205" spans="1:65" s="2" customFormat="1" ht="16.5" customHeight="1">
      <c r="A205" s="36"/>
      <c r="B205" s="37"/>
      <c r="C205" s="210" t="s">
        <v>384</v>
      </c>
      <c r="D205" s="210" t="s">
        <v>192</v>
      </c>
      <c r="E205" s="211" t="s">
        <v>2671</v>
      </c>
      <c r="F205" s="212" t="s">
        <v>2672</v>
      </c>
      <c r="G205" s="213" t="s">
        <v>638</v>
      </c>
      <c r="H205" s="214">
        <v>27</v>
      </c>
      <c r="I205" s="215"/>
      <c r="J205" s="216">
        <f>ROUND(I205*H205,2)</f>
        <v>0</v>
      </c>
      <c r="K205" s="212" t="s">
        <v>281</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92</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2673</v>
      </c>
    </row>
    <row r="206" spans="1:47" s="2" customFormat="1" ht="39">
      <c r="A206" s="36"/>
      <c r="B206" s="37"/>
      <c r="C206" s="38"/>
      <c r="D206" s="225" t="s">
        <v>305</v>
      </c>
      <c r="E206" s="38"/>
      <c r="F206" s="266" t="s">
        <v>2559</v>
      </c>
      <c r="G206" s="38"/>
      <c r="H206" s="38"/>
      <c r="I206" s="125"/>
      <c r="J206" s="38"/>
      <c r="K206" s="38"/>
      <c r="L206" s="41"/>
      <c r="M206" s="267"/>
      <c r="N206" s="268"/>
      <c r="O206" s="73"/>
      <c r="P206" s="73"/>
      <c r="Q206" s="73"/>
      <c r="R206" s="73"/>
      <c r="S206" s="73"/>
      <c r="T206" s="74"/>
      <c r="U206" s="36"/>
      <c r="V206" s="36"/>
      <c r="W206" s="36"/>
      <c r="X206" s="36"/>
      <c r="Y206" s="36"/>
      <c r="Z206" s="36"/>
      <c r="AA206" s="36"/>
      <c r="AB206" s="36"/>
      <c r="AC206" s="36"/>
      <c r="AD206" s="36"/>
      <c r="AE206" s="36"/>
      <c r="AT206" s="18" t="s">
        <v>305</v>
      </c>
      <c r="AU206" s="18" t="s">
        <v>92</v>
      </c>
    </row>
    <row r="207" spans="1:65" s="2" customFormat="1" ht="16.5" customHeight="1">
      <c r="A207" s="36"/>
      <c r="B207" s="37"/>
      <c r="C207" s="210" t="s">
        <v>390</v>
      </c>
      <c r="D207" s="210" t="s">
        <v>192</v>
      </c>
      <c r="E207" s="211" t="s">
        <v>2674</v>
      </c>
      <c r="F207" s="212" t="s">
        <v>2675</v>
      </c>
      <c r="G207" s="213" t="s">
        <v>2676</v>
      </c>
      <c r="H207" s="214">
        <v>1</v>
      </c>
      <c r="I207" s="215"/>
      <c r="J207" s="216">
        <f>ROUND(I207*H207,2)</f>
        <v>0</v>
      </c>
      <c r="K207" s="212" t="s">
        <v>281</v>
      </c>
      <c r="L207" s="41"/>
      <c r="M207" s="217" t="s">
        <v>1</v>
      </c>
      <c r="N207" s="218" t="s">
        <v>48</v>
      </c>
      <c r="O207" s="73"/>
      <c r="P207" s="219">
        <f>O207*H207</f>
        <v>0</v>
      </c>
      <c r="Q207" s="219">
        <v>0</v>
      </c>
      <c r="R207" s="219">
        <f>Q207*H207</f>
        <v>0</v>
      </c>
      <c r="S207" s="219">
        <v>0</v>
      </c>
      <c r="T207" s="220">
        <f>S207*H207</f>
        <v>0</v>
      </c>
      <c r="U207" s="36"/>
      <c r="V207" s="36"/>
      <c r="W207" s="36"/>
      <c r="X207" s="36"/>
      <c r="Y207" s="36"/>
      <c r="Z207" s="36"/>
      <c r="AA207" s="36"/>
      <c r="AB207" s="36"/>
      <c r="AC207" s="36"/>
      <c r="AD207" s="36"/>
      <c r="AE207" s="36"/>
      <c r="AR207" s="221" t="s">
        <v>106</v>
      </c>
      <c r="AT207" s="221" t="s">
        <v>192</v>
      </c>
      <c r="AU207" s="221" t="s">
        <v>92</v>
      </c>
      <c r="AY207" s="18" t="s">
        <v>189</v>
      </c>
      <c r="BE207" s="222">
        <f>IF(N207="základní",J207,0)</f>
        <v>0</v>
      </c>
      <c r="BF207" s="222">
        <f>IF(N207="snížená",J207,0)</f>
        <v>0</v>
      </c>
      <c r="BG207" s="222">
        <f>IF(N207="zákl. přenesená",J207,0)</f>
        <v>0</v>
      </c>
      <c r="BH207" s="222">
        <f>IF(N207="sníž. přenesená",J207,0)</f>
        <v>0</v>
      </c>
      <c r="BI207" s="222">
        <f>IF(N207="nulová",J207,0)</f>
        <v>0</v>
      </c>
      <c r="BJ207" s="18" t="s">
        <v>90</v>
      </c>
      <c r="BK207" s="222">
        <f>ROUND(I207*H207,2)</f>
        <v>0</v>
      </c>
      <c r="BL207" s="18" t="s">
        <v>106</v>
      </c>
      <c r="BM207" s="221" t="s">
        <v>2677</v>
      </c>
    </row>
    <row r="208" spans="1:47" s="2" customFormat="1" ht="39">
      <c r="A208" s="36"/>
      <c r="B208" s="37"/>
      <c r="C208" s="38"/>
      <c r="D208" s="225" t="s">
        <v>305</v>
      </c>
      <c r="E208" s="38"/>
      <c r="F208" s="266" t="s">
        <v>2559</v>
      </c>
      <c r="G208" s="38"/>
      <c r="H208" s="38"/>
      <c r="I208" s="125"/>
      <c r="J208" s="38"/>
      <c r="K208" s="38"/>
      <c r="L208" s="41"/>
      <c r="M208" s="267"/>
      <c r="N208" s="268"/>
      <c r="O208" s="73"/>
      <c r="P208" s="73"/>
      <c r="Q208" s="73"/>
      <c r="R208" s="73"/>
      <c r="S208" s="73"/>
      <c r="T208" s="74"/>
      <c r="U208" s="36"/>
      <c r="V208" s="36"/>
      <c r="W208" s="36"/>
      <c r="X208" s="36"/>
      <c r="Y208" s="36"/>
      <c r="Z208" s="36"/>
      <c r="AA208" s="36"/>
      <c r="AB208" s="36"/>
      <c r="AC208" s="36"/>
      <c r="AD208" s="36"/>
      <c r="AE208" s="36"/>
      <c r="AT208" s="18" t="s">
        <v>305</v>
      </c>
      <c r="AU208" s="18" t="s">
        <v>92</v>
      </c>
    </row>
    <row r="209" spans="1:65" s="2" customFormat="1" ht="16.5" customHeight="1">
      <c r="A209" s="36"/>
      <c r="B209" s="37"/>
      <c r="C209" s="210" t="s">
        <v>398</v>
      </c>
      <c r="D209" s="210" t="s">
        <v>192</v>
      </c>
      <c r="E209" s="211" t="s">
        <v>2678</v>
      </c>
      <c r="F209" s="212" t="s">
        <v>2679</v>
      </c>
      <c r="G209" s="213" t="s">
        <v>638</v>
      </c>
      <c r="H209" s="214">
        <v>48</v>
      </c>
      <c r="I209" s="215"/>
      <c r="J209" s="216">
        <f>ROUND(I209*H209,2)</f>
        <v>0</v>
      </c>
      <c r="K209" s="212" t="s">
        <v>281</v>
      </c>
      <c r="L209" s="41"/>
      <c r="M209" s="217" t="s">
        <v>1</v>
      </c>
      <c r="N209" s="218" t="s">
        <v>48</v>
      </c>
      <c r="O209" s="73"/>
      <c r="P209" s="219">
        <f>O209*H209</f>
        <v>0</v>
      </c>
      <c r="Q209" s="219">
        <v>0</v>
      </c>
      <c r="R209" s="219">
        <f>Q209*H209</f>
        <v>0</v>
      </c>
      <c r="S209" s="219">
        <v>0</v>
      </c>
      <c r="T209" s="220">
        <f>S209*H209</f>
        <v>0</v>
      </c>
      <c r="U209" s="36"/>
      <c r="V209" s="36"/>
      <c r="W209" s="36"/>
      <c r="X209" s="36"/>
      <c r="Y209" s="36"/>
      <c r="Z209" s="36"/>
      <c r="AA209" s="36"/>
      <c r="AB209" s="36"/>
      <c r="AC209" s="36"/>
      <c r="AD209" s="36"/>
      <c r="AE209" s="36"/>
      <c r="AR209" s="221" t="s">
        <v>106</v>
      </c>
      <c r="AT209" s="221" t="s">
        <v>192</v>
      </c>
      <c r="AU209" s="221" t="s">
        <v>92</v>
      </c>
      <c r="AY209" s="18" t="s">
        <v>189</v>
      </c>
      <c r="BE209" s="222">
        <f>IF(N209="základní",J209,0)</f>
        <v>0</v>
      </c>
      <c r="BF209" s="222">
        <f>IF(N209="snížená",J209,0)</f>
        <v>0</v>
      </c>
      <c r="BG209" s="222">
        <f>IF(N209="zákl. přenesená",J209,0)</f>
        <v>0</v>
      </c>
      <c r="BH209" s="222">
        <f>IF(N209="sníž. přenesená",J209,0)</f>
        <v>0</v>
      </c>
      <c r="BI209" s="222">
        <f>IF(N209="nulová",J209,0)</f>
        <v>0</v>
      </c>
      <c r="BJ209" s="18" t="s">
        <v>90</v>
      </c>
      <c r="BK209" s="222">
        <f>ROUND(I209*H209,2)</f>
        <v>0</v>
      </c>
      <c r="BL209" s="18" t="s">
        <v>106</v>
      </c>
      <c r="BM209" s="221" t="s">
        <v>2680</v>
      </c>
    </row>
    <row r="210" spans="1:47" s="2" customFormat="1" ht="39">
      <c r="A210" s="36"/>
      <c r="B210" s="37"/>
      <c r="C210" s="38"/>
      <c r="D210" s="225" t="s">
        <v>305</v>
      </c>
      <c r="E210" s="38"/>
      <c r="F210" s="266" t="s">
        <v>2559</v>
      </c>
      <c r="G210" s="38"/>
      <c r="H210" s="38"/>
      <c r="I210" s="125"/>
      <c r="J210" s="38"/>
      <c r="K210" s="38"/>
      <c r="L210" s="41"/>
      <c r="M210" s="267"/>
      <c r="N210" s="268"/>
      <c r="O210" s="73"/>
      <c r="P210" s="73"/>
      <c r="Q210" s="73"/>
      <c r="R210" s="73"/>
      <c r="S210" s="73"/>
      <c r="T210" s="74"/>
      <c r="U210" s="36"/>
      <c r="V210" s="36"/>
      <c r="W210" s="36"/>
      <c r="X210" s="36"/>
      <c r="Y210" s="36"/>
      <c r="Z210" s="36"/>
      <c r="AA210" s="36"/>
      <c r="AB210" s="36"/>
      <c r="AC210" s="36"/>
      <c r="AD210" s="36"/>
      <c r="AE210" s="36"/>
      <c r="AT210" s="18" t="s">
        <v>305</v>
      </c>
      <c r="AU210" s="18" t="s">
        <v>92</v>
      </c>
    </row>
    <row r="211" spans="1:65" s="2" customFormat="1" ht="16.5" customHeight="1">
      <c r="A211" s="36"/>
      <c r="B211" s="37"/>
      <c r="C211" s="210" t="s">
        <v>403</v>
      </c>
      <c r="D211" s="210" t="s">
        <v>192</v>
      </c>
      <c r="E211" s="211" t="s">
        <v>2681</v>
      </c>
      <c r="F211" s="212" t="s">
        <v>2682</v>
      </c>
      <c r="G211" s="213" t="s">
        <v>638</v>
      </c>
      <c r="H211" s="214">
        <v>11</v>
      </c>
      <c r="I211" s="215"/>
      <c r="J211" s="216">
        <f>ROUND(I211*H211,2)</f>
        <v>0</v>
      </c>
      <c r="K211" s="212" t="s">
        <v>281</v>
      </c>
      <c r="L211" s="41"/>
      <c r="M211" s="217" t="s">
        <v>1</v>
      </c>
      <c r="N211" s="218" t="s">
        <v>48</v>
      </c>
      <c r="O211" s="73"/>
      <c r="P211" s="219">
        <f>O211*H211</f>
        <v>0</v>
      </c>
      <c r="Q211" s="219">
        <v>0</v>
      </c>
      <c r="R211" s="219">
        <f>Q211*H211</f>
        <v>0</v>
      </c>
      <c r="S211" s="219">
        <v>0</v>
      </c>
      <c r="T211" s="220">
        <f>S211*H211</f>
        <v>0</v>
      </c>
      <c r="U211" s="36"/>
      <c r="V211" s="36"/>
      <c r="W211" s="36"/>
      <c r="X211" s="36"/>
      <c r="Y211" s="36"/>
      <c r="Z211" s="36"/>
      <c r="AA211" s="36"/>
      <c r="AB211" s="36"/>
      <c r="AC211" s="36"/>
      <c r="AD211" s="36"/>
      <c r="AE211" s="36"/>
      <c r="AR211" s="221" t="s">
        <v>106</v>
      </c>
      <c r="AT211" s="221" t="s">
        <v>192</v>
      </c>
      <c r="AU211" s="221" t="s">
        <v>92</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2683</v>
      </c>
    </row>
    <row r="212" spans="1:47" s="2" customFormat="1" ht="39">
      <c r="A212" s="36"/>
      <c r="B212" s="37"/>
      <c r="C212" s="38"/>
      <c r="D212" s="225" t="s">
        <v>305</v>
      </c>
      <c r="E212" s="38"/>
      <c r="F212" s="266" t="s">
        <v>2559</v>
      </c>
      <c r="G212" s="38"/>
      <c r="H212" s="38"/>
      <c r="I212" s="125"/>
      <c r="J212" s="38"/>
      <c r="K212" s="38"/>
      <c r="L212" s="41"/>
      <c r="M212" s="267"/>
      <c r="N212" s="268"/>
      <c r="O212" s="73"/>
      <c r="P212" s="73"/>
      <c r="Q212" s="73"/>
      <c r="R212" s="73"/>
      <c r="S212" s="73"/>
      <c r="T212" s="74"/>
      <c r="U212" s="36"/>
      <c r="V212" s="36"/>
      <c r="W212" s="36"/>
      <c r="X212" s="36"/>
      <c r="Y212" s="36"/>
      <c r="Z212" s="36"/>
      <c r="AA212" s="36"/>
      <c r="AB212" s="36"/>
      <c r="AC212" s="36"/>
      <c r="AD212" s="36"/>
      <c r="AE212" s="36"/>
      <c r="AT212" s="18" t="s">
        <v>305</v>
      </c>
      <c r="AU212" s="18" t="s">
        <v>92</v>
      </c>
    </row>
    <row r="213" spans="1:65" s="2" customFormat="1" ht="16.5" customHeight="1">
      <c r="A213" s="36"/>
      <c r="B213" s="37"/>
      <c r="C213" s="210" t="s">
        <v>409</v>
      </c>
      <c r="D213" s="210" t="s">
        <v>192</v>
      </c>
      <c r="E213" s="211" t="s">
        <v>2684</v>
      </c>
      <c r="F213" s="212" t="s">
        <v>2685</v>
      </c>
      <c r="G213" s="213" t="s">
        <v>638</v>
      </c>
      <c r="H213" s="214">
        <v>21</v>
      </c>
      <c r="I213" s="215"/>
      <c r="J213" s="216">
        <f>ROUND(I213*H213,2)</f>
        <v>0</v>
      </c>
      <c r="K213" s="212" t="s">
        <v>281</v>
      </c>
      <c r="L213" s="41"/>
      <c r="M213" s="217" t="s">
        <v>1</v>
      </c>
      <c r="N213" s="218" t="s">
        <v>48</v>
      </c>
      <c r="O213" s="73"/>
      <c r="P213" s="219">
        <f>O213*H213</f>
        <v>0</v>
      </c>
      <c r="Q213" s="219">
        <v>0</v>
      </c>
      <c r="R213" s="219">
        <f>Q213*H213</f>
        <v>0</v>
      </c>
      <c r="S213" s="219">
        <v>0</v>
      </c>
      <c r="T213" s="220">
        <f>S213*H213</f>
        <v>0</v>
      </c>
      <c r="U213" s="36"/>
      <c r="V213" s="36"/>
      <c r="W213" s="36"/>
      <c r="X213" s="36"/>
      <c r="Y213" s="36"/>
      <c r="Z213" s="36"/>
      <c r="AA213" s="36"/>
      <c r="AB213" s="36"/>
      <c r="AC213" s="36"/>
      <c r="AD213" s="36"/>
      <c r="AE213" s="36"/>
      <c r="AR213" s="221" t="s">
        <v>106</v>
      </c>
      <c r="AT213" s="221" t="s">
        <v>192</v>
      </c>
      <c r="AU213" s="221" t="s">
        <v>92</v>
      </c>
      <c r="AY213" s="18" t="s">
        <v>189</v>
      </c>
      <c r="BE213" s="222">
        <f>IF(N213="základní",J213,0)</f>
        <v>0</v>
      </c>
      <c r="BF213" s="222">
        <f>IF(N213="snížená",J213,0)</f>
        <v>0</v>
      </c>
      <c r="BG213" s="222">
        <f>IF(N213="zákl. přenesená",J213,0)</f>
        <v>0</v>
      </c>
      <c r="BH213" s="222">
        <f>IF(N213="sníž. přenesená",J213,0)</f>
        <v>0</v>
      </c>
      <c r="BI213" s="222">
        <f>IF(N213="nulová",J213,0)</f>
        <v>0</v>
      </c>
      <c r="BJ213" s="18" t="s">
        <v>90</v>
      </c>
      <c r="BK213" s="222">
        <f>ROUND(I213*H213,2)</f>
        <v>0</v>
      </c>
      <c r="BL213" s="18" t="s">
        <v>106</v>
      </c>
      <c r="BM213" s="221" t="s">
        <v>2686</v>
      </c>
    </row>
    <row r="214" spans="1:47" s="2" customFormat="1" ht="39">
      <c r="A214" s="36"/>
      <c r="B214" s="37"/>
      <c r="C214" s="38"/>
      <c r="D214" s="225" t="s">
        <v>305</v>
      </c>
      <c r="E214" s="38"/>
      <c r="F214" s="266" t="s">
        <v>2559</v>
      </c>
      <c r="G214" s="38"/>
      <c r="H214" s="38"/>
      <c r="I214" s="125"/>
      <c r="J214" s="38"/>
      <c r="K214" s="38"/>
      <c r="L214" s="41"/>
      <c r="M214" s="267"/>
      <c r="N214" s="268"/>
      <c r="O214" s="73"/>
      <c r="P214" s="73"/>
      <c r="Q214" s="73"/>
      <c r="R214" s="73"/>
      <c r="S214" s="73"/>
      <c r="T214" s="74"/>
      <c r="U214" s="36"/>
      <c r="V214" s="36"/>
      <c r="W214" s="36"/>
      <c r="X214" s="36"/>
      <c r="Y214" s="36"/>
      <c r="Z214" s="36"/>
      <c r="AA214" s="36"/>
      <c r="AB214" s="36"/>
      <c r="AC214" s="36"/>
      <c r="AD214" s="36"/>
      <c r="AE214" s="36"/>
      <c r="AT214" s="18" t="s">
        <v>305</v>
      </c>
      <c r="AU214" s="18" t="s">
        <v>92</v>
      </c>
    </row>
    <row r="215" spans="1:65" s="2" customFormat="1" ht="16.5" customHeight="1">
      <c r="A215" s="36"/>
      <c r="B215" s="37"/>
      <c r="C215" s="210" t="s">
        <v>413</v>
      </c>
      <c r="D215" s="210" t="s">
        <v>192</v>
      </c>
      <c r="E215" s="211" t="s">
        <v>2687</v>
      </c>
      <c r="F215" s="212" t="s">
        <v>2688</v>
      </c>
      <c r="G215" s="213" t="s">
        <v>638</v>
      </c>
      <c r="H215" s="214">
        <v>7</v>
      </c>
      <c r="I215" s="215"/>
      <c r="J215" s="216">
        <f>ROUND(I215*H215,2)</f>
        <v>0</v>
      </c>
      <c r="K215" s="212" t="s">
        <v>281</v>
      </c>
      <c r="L215" s="41"/>
      <c r="M215" s="217" t="s">
        <v>1</v>
      </c>
      <c r="N215" s="218" t="s">
        <v>48</v>
      </c>
      <c r="O215" s="73"/>
      <c r="P215" s="219">
        <f>O215*H215</f>
        <v>0</v>
      </c>
      <c r="Q215" s="219">
        <v>0</v>
      </c>
      <c r="R215" s="219">
        <f>Q215*H215</f>
        <v>0</v>
      </c>
      <c r="S215" s="219">
        <v>0</v>
      </c>
      <c r="T215" s="220">
        <f>S215*H215</f>
        <v>0</v>
      </c>
      <c r="U215" s="36"/>
      <c r="V215" s="36"/>
      <c r="W215" s="36"/>
      <c r="X215" s="36"/>
      <c r="Y215" s="36"/>
      <c r="Z215" s="36"/>
      <c r="AA215" s="36"/>
      <c r="AB215" s="36"/>
      <c r="AC215" s="36"/>
      <c r="AD215" s="36"/>
      <c r="AE215" s="36"/>
      <c r="AR215" s="221" t="s">
        <v>106</v>
      </c>
      <c r="AT215" s="221" t="s">
        <v>192</v>
      </c>
      <c r="AU215" s="221" t="s">
        <v>92</v>
      </c>
      <c r="AY215" s="18" t="s">
        <v>189</v>
      </c>
      <c r="BE215" s="222">
        <f>IF(N215="základní",J215,0)</f>
        <v>0</v>
      </c>
      <c r="BF215" s="222">
        <f>IF(N215="snížená",J215,0)</f>
        <v>0</v>
      </c>
      <c r="BG215" s="222">
        <f>IF(N215="zákl. přenesená",J215,0)</f>
        <v>0</v>
      </c>
      <c r="BH215" s="222">
        <f>IF(N215="sníž. přenesená",J215,0)</f>
        <v>0</v>
      </c>
      <c r="BI215" s="222">
        <f>IF(N215="nulová",J215,0)</f>
        <v>0</v>
      </c>
      <c r="BJ215" s="18" t="s">
        <v>90</v>
      </c>
      <c r="BK215" s="222">
        <f>ROUND(I215*H215,2)</f>
        <v>0</v>
      </c>
      <c r="BL215" s="18" t="s">
        <v>106</v>
      </c>
      <c r="BM215" s="221" t="s">
        <v>2689</v>
      </c>
    </row>
    <row r="216" spans="1:47" s="2" customFormat="1" ht="39">
      <c r="A216" s="36"/>
      <c r="B216" s="37"/>
      <c r="C216" s="38"/>
      <c r="D216" s="225" t="s">
        <v>305</v>
      </c>
      <c r="E216" s="38"/>
      <c r="F216" s="266" t="s">
        <v>2559</v>
      </c>
      <c r="G216" s="38"/>
      <c r="H216" s="38"/>
      <c r="I216" s="125"/>
      <c r="J216" s="38"/>
      <c r="K216" s="38"/>
      <c r="L216" s="41"/>
      <c r="M216" s="267"/>
      <c r="N216" s="268"/>
      <c r="O216" s="73"/>
      <c r="P216" s="73"/>
      <c r="Q216" s="73"/>
      <c r="R216" s="73"/>
      <c r="S216" s="73"/>
      <c r="T216" s="74"/>
      <c r="U216" s="36"/>
      <c r="V216" s="36"/>
      <c r="W216" s="36"/>
      <c r="X216" s="36"/>
      <c r="Y216" s="36"/>
      <c r="Z216" s="36"/>
      <c r="AA216" s="36"/>
      <c r="AB216" s="36"/>
      <c r="AC216" s="36"/>
      <c r="AD216" s="36"/>
      <c r="AE216" s="36"/>
      <c r="AT216" s="18" t="s">
        <v>305</v>
      </c>
      <c r="AU216" s="18" t="s">
        <v>92</v>
      </c>
    </row>
    <row r="217" spans="1:65" s="2" customFormat="1" ht="16.5" customHeight="1">
      <c r="A217" s="36"/>
      <c r="B217" s="37"/>
      <c r="C217" s="210" t="s">
        <v>416</v>
      </c>
      <c r="D217" s="210" t="s">
        <v>192</v>
      </c>
      <c r="E217" s="211" t="s">
        <v>2690</v>
      </c>
      <c r="F217" s="212" t="s">
        <v>2691</v>
      </c>
      <c r="G217" s="213" t="s">
        <v>638</v>
      </c>
      <c r="H217" s="214">
        <v>10</v>
      </c>
      <c r="I217" s="215"/>
      <c r="J217" s="216">
        <f>ROUND(I217*H217,2)</f>
        <v>0</v>
      </c>
      <c r="K217" s="212" t="s">
        <v>281</v>
      </c>
      <c r="L217" s="41"/>
      <c r="M217" s="217" t="s">
        <v>1</v>
      </c>
      <c r="N217" s="218" t="s">
        <v>48</v>
      </c>
      <c r="O217" s="73"/>
      <c r="P217" s="219">
        <f>O217*H217</f>
        <v>0</v>
      </c>
      <c r="Q217" s="219">
        <v>0</v>
      </c>
      <c r="R217" s="219">
        <f>Q217*H217</f>
        <v>0</v>
      </c>
      <c r="S217" s="219">
        <v>0</v>
      </c>
      <c r="T217" s="220">
        <f>S217*H217</f>
        <v>0</v>
      </c>
      <c r="U217" s="36"/>
      <c r="V217" s="36"/>
      <c r="W217" s="36"/>
      <c r="X217" s="36"/>
      <c r="Y217" s="36"/>
      <c r="Z217" s="36"/>
      <c r="AA217" s="36"/>
      <c r="AB217" s="36"/>
      <c r="AC217" s="36"/>
      <c r="AD217" s="36"/>
      <c r="AE217" s="36"/>
      <c r="AR217" s="221" t="s">
        <v>106</v>
      </c>
      <c r="AT217" s="221" t="s">
        <v>192</v>
      </c>
      <c r="AU217" s="221" t="s">
        <v>92</v>
      </c>
      <c r="AY217" s="18" t="s">
        <v>189</v>
      </c>
      <c r="BE217" s="222">
        <f>IF(N217="základní",J217,0)</f>
        <v>0</v>
      </c>
      <c r="BF217" s="222">
        <f>IF(N217="snížená",J217,0)</f>
        <v>0</v>
      </c>
      <c r="BG217" s="222">
        <f>IF(N217="zákl. přenesená",J217,0)</f>
        <v>0</v>
      </c>
      <c r="BH217" s="222">
        <f>IF(N217="sníž. přenesená",J217,0)</f>
        <v>0</v>
      </c>
      <c r="BI217" s="222">
        <f>IF(N217="nulová",J217,0)</f>
        <v>0</v>
      </c>
      <c r="BJ217" s="18" t="s">
        <v>90</v>
      </c>
      <c r="BK217" s="222">
        <f>ROUND(I217*H217,2)</f>
        <v>0</v>
      </c>
      <c r="BL217" s="18" t="s">
        <v>106</v>
      </c>
      <c r="BM217" s="221" t="s">
        <v>2692</v>
      </c>
    </row>
    <row r="218" spans="1:47" s="2" customFormat="1" ht="39">
      <c r="A218" s="36"/>
      <c r="B218" s="37"/>
      <c r="C218" s="38"/>
      <c r="D218" s="225" t="s">
        <v>305</v>
      </c>
      <c r="E218" s="38"/>
      <c r="F218" s="266" t="s">
        <v>2559</v>
      </c>
      <c r="G218" s="38"/>
      <c r="H218" s="38"/>
      <c r="I218" s="125"/>
      <c r="J218" s="38"/>
      <c r="K218" s="38"/>
      <c r="L218" s="41"/>
      <c r="M218" s="267"/>
      <c r="N218" s="268"/>
      <c r="O218" s="73"/>
      <c r="P218" s="73"/>
      <c r="Q218" s="73"/>
      <c r="R218" s="73"/>
      <c r="S218" s="73"/>
      <c r="T218" s="74"/>
      <c r="U218" s="36"/>
      <c r="V218" s="36"/>
      <c r="W218" s="36"/>
      <c r="X218" s="36"/>
      <c r="Y218" s="36"/>
      <c r="Z218" s="36"/>
      <c r="AA218" s="36"/>
      <c r="AB218" s="36"/>
      <c r="AC218" s="36"/>
      <c r="AD218" s="36"/>
      <c r="AE218" s="36"/>
      <c r="AT218" s="18" t="s">
        <v>305</v>
      </c>
      <c r="AU218" s="18" t="s">
        <v>92</v>
      </c>
    </row>
    <row r="219" spans="1:65" s="2" customFormat="1" ht="16.5" customHeight="1">
      <c r="A219" s="36"/>
      <c r="B219" s="37"/>
      <c r="C219" s="210" t="s">
        <v>421</v>
      </c>
      <c r="D219" s="210" t="s">
        <v>192</v>
      </c>
      <c r="E219" s="211" t="s">
        <v>2693</v>
      </c>
      <c r="F219" s="212" t="s">
        <v>2694</v>
      </c>
      <c r="G219" s="213" t="s">
        <v>638</v>
      </c>
      <c r="H219" s="214">
        <v>9</v>
      </c>
      <c r="I219" s="215"/>
      <c r="J219" s="216">
        <f>ROUND(I219*H219,2)</f>
        <v>0</v>
      </c>
      <c r="K219" s="212" t="s">
        <v>281</v>
      </c>
      <c r="L219" s="41"/>
      <c r="M219" s="217" t="s">
        <v>1</v>
      </c>
      <c r="N219" s="218" t="s">
        <v>48</v>
      </c>
      <c r="O219" s="73"/>
      <c r="P219" s="219">
        <f>O219*H219</f>
        <v>0</v>
      </c>
      <c r="Q219" s="219">
        <v>0</v>
      </c>
      <c r="R219" s="219">
        <f>Q219*H219</f>
        <v>0</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2695</v>
      </c>
    </row>
    <row r="220" spans="1:47" s="2" customFormat="1" ht="39">
      <c r="A220" s="36"/>
      <c r="B220" s="37"/>
      <c r="C220" s="38"/>
      <c r="D220" s="225" t="s">
        <v>305</v>
      </c>
      <c r="E220" s="38"/>
      <c r="F220" s="266" t="s">
        <v>2559</v>
      </c>
      <c r="G220" s="38"/>
      <c r="H220" s="38"/>
      <c r="I220" s="125"/>
      <c r="J220" s="38"/>
      <c r="K220" s="38"/>
      <c r="L220" s="41"/>
      <c r="M220" s="267"/>
      <c r="N220" s="268"/>
      <c r="O220" s="73"/>
      <c r="P220" s="73"/>
      <c r="Q220" s="73"/>
      <c r="R220" s="73"/>
      <c r="S220" s="73"/>
      <c r="T220" s="74"/>
      <c r="U220" s="36"/>
      <c r="V220" s="36"/>
      <c r="W220" s="36"/>
      <c r="X220" s="36"/>
      <c r="Y220" s="36"/>
      <c r="Z220" s="36"/>
      <c r="AA220" s="36"/>
      <c r="AB220" s="36"/>
      <c r="AC220" s="36"/>
      <c r="AD220" s="36"/>
      <c r="AE220" s="36"/>
      <c r="AT220" s="18" t="s">
        <v>305</v>
      </c>
      <c r="AU220" s="18" t="s">
        <v>92</v>
      </c>
    </row>
    <row r="221" spans="1:65" s="2" customFormat="1" ht="16.5" customHeight="1">
      <c r="A221" s="36"/>
      <c r="B221" s="37"/>
      <c r="C221" s="210" t="s">
        <v>426</v>
      </c>
      <c r="D221" s="210" t="s">
        <v>192</v>
      </c>
      <c r="E221" s="211" t="s">
        <v>2696</v>
      </c>
      <c r="F221" s="212" t="s">
        <v>2697</v>
      </c>
      <c r="G221" s="213" t="s">
        <v>638</v>
      </c>
      <c r="H221" s="214">
        <v>7</v>
      </c>
      <c r="I221" s="215"/>
      <c r="J221" s="216">
        <f>ROUND(I221*H221,2)</f>
        <v>0</v>
      </c>
      <c r="K221" s="212" t="s">
        <v>281</v>
      </c>
      <c r="L221" s="41"/>
      <c r="M221" s="217" t="s">
        <v>1</v>
      </c>
      <c r="N221" s="218" t="s">
        <v>48</v>
      </c>
      <c r="O221" s="73"/>
      <c r="P221" s="219">
        <f>O221*H221</f>
        <v>0</v>
      </c>
      <c r="Q221" s="219">
        <v>0</v>
      </c>
      <c r="R221" s="219">
        <f>Q221*H221</f>
        <v>0</v>
      </c>
      <c r="S221" s="219">
        <v>0</v>
      </c>
      <c r="T221" s="220">
        <f>S221*H221</f>
        <v>0</v>
      </c>
      <c r="U221" s="36"/>
      <c r="V221" s="36"/>
      <c r="W221" s="36"/>
      <c r="X221" s="36"/>
      <c r="Y221" s="36"/>
      <c r="Z221" s="36"/>
      <c r="AA221" s="36"/>
      <c r="AB221" s="36"/>
      <c r="AC221" s="36"/>
      <c r="AD221" s="36"/>
      <c r="AE221" s="36"/>
      <c r="AR221" s="221" t="s">
        <v>106</v>
      </c>
      <c r="AT221" s="221" t="s">
        <v>192</v>
      </c>
      <c r="AU221" s="221" t="s">
        <v>92</v>
      </c>
      <c r="AY221" s="18" t="s">
        <v>189</v>
      </c>
      <c r="BE221" s="222">
        <f>IF(N221="základní",J221,0)</f>
        <v>0</v>
      </c>
      <c r="BF221" s="222">
        <f>IF(N221="snížená",J221,0)</f>
        <v>0</v>
      </c>
      <c r="BG221" s="222">
        <f>IF(N221="zákl. přenesená",J221,0)</f>
        <v>0</v>
      </c>
      <c r="BH221" s="222">
        <f>IF(N221="sníž. přenesená",J221,0)</f>
        <v>0</v>
      </c>
      <c r="BI221" s="222">
        <f>IF(N221="nulová",J221,0)</f>
        <v>0</v>
      </c>
      <c r="BJ221" s="18" t="s">
        <v>90</v>
      </c>
      <c r="BK221" s="222">
        <f>ROUND(I221*H221,2)</f>
        <v>0</v>
      </c>
      <c r="BL221" s="18" t="s">
        <v>106</v>
      </c>
      <c r="BM221" s="221" t="s">
        <v>2698</v>
      </c>
    </row>
    <row r="222" spans="1:47" s="2" customFormat="1" ht="39">
      <c r="A222" s="36"/>
      <c r="B222" s="37"/>
      <c r="C222" s="38"/>
      <c r="D222" s="225" t="s">
        <v>305</v>
      </c>
      <c r="E222" s="38"/>
      <c r="F222" s="266" t="s">
        <v>2559</v>
      </c>
      <c r="G222" s="38"/>
      <c r="H222" s="38"/>
      <c r="I222" s="125"/>
      <c r="J222" s="38"/>
      <c r="K222" s="38"/>
      <c r="L222" s="41"/>
      <c r="M222" s="267"/>
      <c r="N222" s="268"/>
      <c r="O222" s="73"/>
      <c r="P222" s="73"/>
      <c r="Q222" s="73"/>
      <c r="R222" s="73"/>
      <c r="S222" s="73"/>
      <c r="T222" s="74"/>
      <c r="U222" s="36"/>
      <c r="V222" s="36"/>
      <c r="W222" s="36"/>
      <c r="X222" s="36"/>
      <c r="Y222" s="36"/>
      <c r="Z222" s="36"/>
      <c r="AA222" s="36"/>
      <c r="AB222" s="36"/>
      <c r="AC222" s="36"/>
      <c r="AD222" s="36"/>
      <c r="AE222" s="36"/>
      <c r="AT222" s="18" t="s">
        <v>305</v>
      </c>
      <c r="AU222" s="18" t="s">
        <v>92</v>
      </c>
    </row>
    <row r="223" spans="1:65" s="2" customFormat="1" ht="16.5" customHeight="1">
      <c r="A223" s="36"/>
      <c r="B223" s="37"/>
      <c r="C223" s="210" t="s">
        <v>431</v>
      </c>
      <c r="D223" s="210" t="s">
        <v>192</v>
      </c>
      <c r="E223" s="211" t="s">
        <v>2699</v>
      </c>
      <c r="F223" s="212" t="s">
        <v>2700</v>
      </c>
      <c r="G223" s="213" t="s">
        <v>638</v>
      </c>
      <c r="H223" s="214">
        <v>1</v>
      </c>
      <c r="I223" s="215"/>
      <c r="J223" s="216">
        <f>ROUND(I223*H223,2)</f>
        <v>0</v>
      </c>
      <c r="K223" s="212" t="s">
        <v>281</v>
      </c>
      <c r="L223" s="41"/>
      <c r="M223" s="217" t="s">
        <v>1</v>
      </c>
      <c r="N223" s="218" t="s">
        <v>48</v>
      </c>
      <c r="O223" s="73"/>
      <c r="P223" s="219">
        <f>O223*H223</f>
        <v>0</v>
      </c>
      <c r="Q223" s="219">
        <v>0</v>
      </c>
      <c r="R223" s="219">
        <f>Q223*H223</f>
        <v>0</v>
      </c>
      <c r="S223" s="219">
        <v>0</v>
      </c>
      <c r="T223" s="220">
        <f>S223*H223</f>
        <v>0</v>
      </c>
      <c r="U223" s="36"/>
      <c r="V223" s="36"/>
      <c r="W223" s="36"/>
      <c r="X223" s="36"/>
      <c r="Y223" s="36"/>
      <c r="Z223" s="36"/>
      <c r="AA223" s="36"/>
      <c r="AB223" s="36"/>
      <c r="AC223" s="36"/>
      <c r="AD223" s="36"/>
      <c r="AE223" s="36"/>
      <c r="AR223" s="221" t="s">
        <v>106</v>
      </c>
      <c r="AT223" s="221" t="s">
        <v>192</v>
      </c>
      <c r="AU223" s="221" t="s">
        <v>92</v>
      </c>
      <c r="AY223" s="18" t="s">
        <v>189</v>
      </c>
      <c r="BE223" s="222">
        <f>IF(N223="základní",J223,0)</f>
        <v>0</v>
      </c>
      <c r="BF223" s="222">
        <f>IF(N223="snížená",J223,0)</f>
        <v>0</v>
      </c>
      <c r="BG223" s="222">
        <f>IF(N223="zákl. přenesená",J223,0)</f>
        <v>0</v>
      </c>
      <c r="BH223" s="222">
        <f>IF(N223="sníž. přenesená",J223,0)</f>
        <v>0</v>
      </c>
      <c r="BI223" s="222">
        <f>IF(N223="nulová",J223,0)</f>
        <v>0</v>
      </c>
      <c r="BJ223" s="18" t="s">
        <v>90</v>
      </c>
      <c r="BK223" s="222">
        <f>ROUND(I223*H223,2)</f>
        <v>0</v>
      </c>
      <c r="BL223" s="18" t="s">
        <v>106</v>
      </c>
      <c r="BM223" s="221" t="s">
        <v>2701</v>
      </c>
    </row>
    <row r="224" spans="1:47" s="2" customFormat="1" ht="39">
      <c r="A224" s="36"/>
      <c r="B224" s="37"/>
      <c r="C224" s="38"/>
      <c r="D224" s="225" t="s">
        <v>305</v>
      </c>
      <c r="E224" s="38"/>
      <c r="F224" s="266" t="s">
        <v>2559</v>
      </c>
      <c r="G224" s="38"/>
      <c r="H224" s="38"/>
      <c r="I224" s="125"/>
      <c r="J224" s="38"/>
      <c r="K224" s="38"/>
      <c r="L224" s="41"/>
      <c r="M224" s="267"/>
      <c r="N224" s="268"/>
      <c r="O224" s="73"/>
      <c r="P224" s="73"/>
      <c r="Q224" s="73"/>
      <c r="R224" s="73"/>
      <c r="S224" s="73"/>
      <c r="T224" s="74"/>
      <c r="U224" s="36"/>
      <c r="V224" s="36"/>
      <c r="W224" s="36"/>
      <c r="X224" s="36"/>
      <c r="Y224" s="36"/>
      <c r="Z224" s="36"/>
      <c r="AA224" s="36"/>
      <c r="AB224" s="36"/>
      <c r="AC224" s="36"/>
      <c r="AD224" s="36"/>
      <c r="AE224" s="36"/>
      <c r="AT224" s="18" t="s">
        <v>305</v>
      </c>
      <c r="AU224" s="18" t="s">
        <v>92</v>
      </c>
    </row>
    <row r="225" spans="1:65" s="2" customFormat="1" ht="16.5" customHeight="1">
      <c r="A225" s="36"/>
      <c r="B225" s="37"/>
      <c r="C225" s="210" t="s">
        <v>434</v>
      </c>
      <c r="D225" s="210" t="s">
        <v>192</v>
      </c>
      <c r="E225" s="211" t="s">
        <v>2702</v>
      </c>
      <c r="F225" s="212" t="s">
        <v>2703</v>
      </c>
      <c r="G225" s="213" t="s">
        <v>638</v>
      </c>
      <c r="H225" s="214">
        <v>3</v>
      </c>
      <c r="I225" s="215"/>
      <c r="J225" s="216">
        <f>ROUND(I225*H225,2)</f>
        <v>0</v>
      </c>
      <c r="K225" s="212" t="s">
        <v>281</v>
      </c>
      <c r="L225" s="41"/>
      <c r="M225" s="217" t="s">
        <v>1</v>
      </c>
      <c r="N225" s="218" t="s">
        <v>48</v>
      </c>
      <c r="O225" s="73"/>
      <c r="P225" s="219">
        <f>O225*H225</f>
        <v>0</v>
      </c>
      <c r="Q225" s="219">
        <v>0</v>
      </c>
      <c r="R225" s="219">
        <f>Q225*H225</f>
        <v>0</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2704</v>
      </c>
    </row>
    <row r="226" spans="1:47" s="2" customFormat="1" ht="39">
      <c r="A226" s="36"/>
      <c r="B226" s="37"/>
      <c r="C226" s="38"/>
      <c r="D226" s="225" t="s">
        <v>305</v>
      </c>
      <c r="E226" s="38"/>
      <c r="F226" s="266" t="s">
        <v>2559</v>
      </c>
      <c r="G226" s="38"/>
      <c r="H226" s="38"/>
      <c r="I226" s="125"/>
      <c r="J226" s="38"/>
      <c r="K226" s="38"/>
      <c r="L226" s="41"/>
      <c r="M226" s="267"/>
      <c r="N226" s="268"/>
      <c r="O226" s="73"/>
      <c r="P226" s="73"/>
      <c r="Q226" s="73"/>
      <c r="R226" s="73"/>
      <c r="S226" s="73"/>
      <c r="T226" s="74"/>
      <c r="U226" s="36"/>
      <c r="V226" s="36"/>
      <c r="W226" s="36"/>
      <c r="X226" s="36"/>
      <c r="Y226" s="36"/>
      <c r="Z226" s="36"/>
      <c r="AA226" s="36"/>
      <c r="AB226" s="36"/>
      <c r="AC226" s="36"/>
      <c r="AD226" s="36"/>
      <c r="AE226" s="36"/>
      <c r="AT226" s="18" t="s">
        <v>305</v>
      </c>
      <c r="AU226" s="18" t="s">
        <v>92</v>
      </c>
    </row>
    <row r="227" spans="1:65" s="2" customFormat="1" ht="16.5" customHeight="1">
      <c r="A227" s="36"/>
      <c r="B227" s="37"/>
      <c r="C227" s="210" t="s">
        <v>438</v>
      </c>
      <c r="D227" s="210" t="s">
        <v>192</v>
      </c>
      <c r="E227" s="211" t="s">
        <v>2705</v>
      </c>
      <c r="F227" s="212" t="s">
        <v>2706</v>
      </c>
      <c r="G227" s="213" t="s">
        <v>638</v>
      </c>
      <c r="H227" s="214">
        <v>12</v>
      </c>
      <c r="I227" s="215"/>
      <c r="J227" s="216">
        <f>ROUND(I227*H227,2)</f>
        <v>0</v>
      </c>
      <c r="K227" s="212" t="s">
        <v>281</v>
      </c>
      <c r="L227" s="41"/>
      <c r="M227" s="217" t="s">
        <v>1</v>
      </c>
      <c r="N227" s="218" t="s">
        <v>48</v>
      </c>
      <c r="O227" s="73"/>
      <c r="P227" s="219">
        <f>O227*H227</f>
        <v>0</v>
      </c>
      <c r="Q227" s="219">
        <v>0</v>
      </c>
      <c r="R227" s="219">
        <f>Q227*H227</f>
        <v>0</v>
      </c>
      <c r="S227" s="219">
        <v>0</v>
      </c>
      <c r="T227" s="220">
        <f>S227*H227</f>
        <v>0</v>
      </c>
      <c r="U227" s="36"/>
      <c r="V227" s="36"/>
      <c r="W227" s="36"/>
      <c r="X227" s="36"/>
      <c r="Y227" s="36"/>
      <c r="Z227" s="36"/>
      <c r="AA227" s="36"/>
      <c r="AB227" s="36"/>
      <c r="AC227" s="36"/>
      <c r="AD227" s="36"/>
      <c r="AE227" s="36"/>
      <c r="AR227" s="221" t="s">
        <v>106</v>
      </c>
      <c r="AT227" s="221" t="s">
        <v>192</v>
      </c>
      <c r="AU227" s="221" t="s">
        <v>92</v>
      </c>
      <c r="AY227" s="18" t="s">
        <v>189</v>
      </c>
      <c r="BE227" s="222">
        <f>IF(N227="základní",J227,0)</f>
        <v>0</v>
      </c>
      <c r="BF227" s="222">
        <f>IF(N227="snížená",J227,0)</f>
        <v>0</v>
      </c>
      <c r="BG227" s="222">
        <f>IF(N227="zákl. přenesená",J227,0)</f>
        <v>0</v>
      </c>
      <c r="BH227" s="222">
        <f>IF(N227="sníž. přenesená",J227,0)</f>
        <v>0</v>
      </c>
      <c r="BI227" s="222">
        <f>IF(N227="nulová",J227,0)</f>
        <v>0</v>
      </c>
      <c r="BJ227" s="18" t="s">
        <v>90</v>
      </c>
      <c r="BK227" s="222">
        <f>ROUND(I227*H227,2)</f>
        <v>0</v>
      </c>
      <c r="BL227" s="18" t="s">
        <v>106</v>
      </c>
      <c r="BM227" s="221" t="s">
        <v>2707</v>
      </c>
    </row>
    <row r="228" spans="1:47" s="2" customFormat="1" ht="39">
      <c r="A228" s="36"/>
      <c r="B228" s="37"/>
      <c r="C228" s="38"/>
      <c r="D228" s="225" t="s">
        <v>305</v>
      </c>
      <c r="E228" s="38"/>
      <c r="F228" s="266" t="s">
        <v>2559</v>
      </c>
      <c r="G228" s="38"/>
      <c r="H228" s="38"/>
      <c r="I228" s="125"/>
      <c r="J228" s="38"/>
      <c r="K228" s="38"/>
      <c r="L228" s="41"/>
      <c r="M228" s="267"/>
      <c r="N228" s="268"/>
      <c r="O228" s="73"/>
      <c r="P228" s="73"/>
      <c r="Q228" s="73"/>
      <c r="R228" s="73"/>
      <c r="S228" s="73"/>
      <c r="T228" s="74"/>
      <c r="U228" s="36"/>
      <c r="V228" s="36"/>
      <c r="W228" s="36"/>
      <c r="X228" s="36"/>
      <c r="Y228" s="36"/>
      <c r="Z228" s="36"/>
      <c r="AA228" s="36"/>
      <c r="AB228" s="36"/>
      <c r="AC228" s="36"/>
      <c r="AD228" s="36"/>
      <c r="AE228" s="36"/>
      <c r="AT228" s="18" t="s">
        <v>305</v>
      </c>
      <c r="AU228" s="18" t="s">
        <v>92</v>
      </c>
    </row>
    <row r="229" spans="1:65" s="2" customFormat="1" ht="16.5" customHeight="1">
      <c r="A229" s="36"/>
      <c r="B229" s="37"/>
      <c r="C229" s="210" t="s">
        <v>442</v>
      </c>
      <c r="D229" s="210" t="s">
        <v>192</v>
      </c>
      <c r="E229" s="211" t="s">
        <v>2708</v>
      </c>
      <c r="F229" s="212" t="s">
        <v>2709</v>
      </c>
      <c r="G229" s="213" t="s">
        <v>638</v>
      </c>
      <c r="H229" s="214">
        <v>3</v>
      </c>
      <c r="I229" s="215"/>
      <c r="J229" s="216">
        <f>ROUND(I229*H229,2)</f>
        <v>0</v>
      </c>
      <c r="K229" s="212" t="s">
        <v>281</v>
      </c>
      <c r="L229" s="41"/>
      <c r="M229" s="217" t="s">
        <v>1</v>
      </c>
      <c r="N229" s="218" t="s">
        <v>48</v>
      </c>
      <c r="O229" s="73"/>
      <c r="P229" s="219">
        <f>O229*H229</f>
        <v>0</v>
      </c>
      <c r="Q229" s="219">
        <v>0</v>
      </c>
      <c r="R229" s="219">
        <f>Q229*H229</f>
        <v>0</v>
      </c>
      <c r="S229" s="219">
        <v>0</v>
      </c>
      <c r="T229" s="220">
        <f>S229*H229</f>
        <v>0</v>
      </c>
      <c r="U229" s="36"/>
      <c r="V229" s="36"/>
      <c r="W229" s="36"/>
      <c r="X229" s="36"/>
      <c r="Y229" s="36"/>
      <c r="Z229" s="36"/>
      <c r="AA229" s="36"/>
      <c r="AB229" s="36"/>
      <c r="AC229" s="36"/>
      <c r="AD229" s="36"/>
      <c r="AE229" s="36"/>
      <c r="AR229" s="221" t="s">
        <v>106</v>
      </c>
      <c r="AT229" s="221" t="s">
        <v>192</v>
      </c>
      <c r="AU229" s="221" t="s">
        <v>92</v>
      </c>
      <c r="AY229" s="18" t="s">
        <v>189</v>
      </c>
      <c r="BE229" s="222">
        <f>IF(N229="základní",J229,0)</f>
        <v>0</v>
      </c>
      <c r="BF229" s="222">
        <f>IF(N229="snížená",J229,0)</f>
        <v>0</v>
      </c>
      <c r="BG229" s="222">
        <f>IF(N229="zákl. přenesená",J229,0)</f>
        <v>0</v>
      </c>
      <c r="BH229" s="222">
        <f>IF(N229="sníž. přenesená",J229,0)</f>
        <v>0</v>
      </c>
      <c r="BI229" s="222">
        <f>IF(N229="nulová",J229,0)</f>
        <v>0</v>
      </c>
      <c r="BJ229" s="18" t="s">
        <v>90</v>
      </c>
      <c r="BK229" s="222">
        <f>ROUND(I229*H229,2)</f>
        <v>0</v>
      </c>
      <c r="BL229" s="18" t="s">
        <v>106</v>
      </c>
      <c r="BM229" s="221" t="s">
        <v>2710</v>
      </c>
    </row>
    <row r="230" spans="1:47" s="2" customFormat="1" ht="39">
      <c r="A230" s="36"/>
      <c r="B230" s="37"/>
      <c r="C230" s="38"/>
      <c r="D230" s="225" t="s">
        <v>305</v>
      </c>
      <c r="E230" s="38"/>
      <c r="F230" s="266" t="s">
        <v>2559</v>
      </c>
      <c r="G230" s="38"/>
      <c r="H230" s="38"/>
      <c r="I230" s="125"/>
      <c r="J230" s="38"/>
      <c r="K230" s="38"/>
      <c r="L230" s="41"/>
      <c r="M230" s="267"/>
      <c r="N230" s="268"/>
      <c r="O230" s="73"/>
      <c r="P230" s="73"/>
      <c r="Q230" s="73"/>
      <c r="R230" s="73"/>
      <c r="S230" s="73"/>
      <c r="T230" s="74"/>
      <c r="U230" s="36"/>
      <c r="V230" s="36"/>
      <c r="W230" s="36"/>
      <c r="X230" s="36"/>
      <c r="Y230" s="36"/>
      <c r="Z230" s="36"/>
      <c r="AA230" s="36"/>
      <c r="AB230" s="36"/>
      <c r="AC230" s="36"/>
      <c r="AD230" s="36"/>
      <c r="AE230" s="36"/>
      <c r="AT230" s="18" t="s">
        <v>305</v>
      </c>
      <c r="AU230" s="18" t="s">
        <v>92</v>
      </c>
    </row>
    <row r="231" spans="1:65" s="2" customFormat="1" ht="16.5" customHeight="1">
      <c r="A231" s="36"/>
      <c r="B231" s="37"/>
      <c r="C231" s="210" t="s">
        <v>447</v>
      </c>
      <c r="D231" s="210" t="s">
        <v>192</v>
      </c>
      <c r="E231" s="211" t="s">
        <v>2711</v>
      </c>
      <c r="F231" s="212" t="s">
        <v>2712</v>
      </c>
      <c r="G231" s="213" t="s">
        <v>1866</v>
      </c>
      <c r="H231" s="214">
        <v>1</v>
      </c>
      <c r="I231" s="215"/>
      <c r="J231" s="216">
        <f>ROUND(I231*H231,2)</f>
        <v>0</v>
      </c>
      <c r="K231" s="212" t="s">
        <v>281</v>
      </c>
      <c r="L231" s="41"/>
      <c r="M231" s="217" t="s">
        <v>1</v>
      </c>
      <c r="N231" s="218" t="s">
        <v>48</v>
      </c>
      <c r="O231" s="73"/>
      <c r="P231" s="219">
        <f>O231*H231</f>
        <v>0</v>
      </c>
      <c r="Q231" s="219">
        <v>0</v>
      </c>
      <c r="R231" s="219">
        <f>Q231*H231</f>
        <v>0</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2713</v>
      </c>
    </row>
    <row r="232" spans="1:47" s="2" customFormat="1" ht="39">
      <c r="A232" s="36"/>
      <c r="B232" s="37"/>
      <c r="C232" s="38"/>
      <c r="D232" s="225" t="s">
        <v>305</v>
      </c>
      <c r="E232" s="38"/>
      <c r="F232" s="266" t="s">
        <v>2559</v>
      </c>
      <c r="G232" s="38"/>
      <c r="H232" s="38"/>
      <c r="I232" s="125"/>
      <c r="J232" s="38"/>
      <c r="K232" s="38"/>
      <c r="L232" s="41"/>
      <c r="M232" s="267"/>
      <c r="N232" s="268"/>
      <c r="O232" s="73"/>
      <c r="P232" s="73"/>
      <c r="Q232" s="73"/>
      <c r="R232" s="73"/>
      <c r="S232" s="73"/>
      <c r="T232" s="74"/>
      <c r="U232" s="36"/>
      <c r="V232" s="36"/>
      <c r="W232" s="36"/>
      <c r="X232" s="36"/>
      <c r="Y232" s="36"/>
      <c r="Z232" s="36"/>
      <c r="AA232" s="36"/>
      <c r="AB232" s="36"/>
      <c r="AC232" s="36"/>
      <c r="AD232" s="36"/>
      <c r="AE232" s="36"/>
      <c r="AT232" s="18" t="s">
        <v>305</v>
      </c>
      <c r="AU232" s="18" t="s">
        <v>92</v>
      </c>
    </row>
    <row r="233" spans="1:65" s="2" customFormat="1" ht="16.5" customHeight="1">
      <c r="A233" s="36"/>
      <c r="B233" s="37"/>
      <c r="C233" s="210" t="s">
        <v>454</v>
      </c>
      <c r="D233" s="210" t="s">
        <v>192</v>
      </c>
      <c r="E233" s="211" t="s">
        <v>2714</v>
      </c>
      <c r="F233" s="212" t="s">
        <v>2715</v>
      </c>
      <c r="G233" s="213" t="s">
        <v>638</v>
      </c>
      <c r="H233" s="214">
        <v>2</v>
      </c>
      <c r="I233" s="215"/>
      <c r="J233" s="216">
        <f>ROUND(I233*H233,2)</f>
        <v>0</v>
      </c>
      <c r="K233" s="212" t="s">
        <v>281</v>
      </c>
      <c r="L233" s="41"/>
      <c r="M233" s="217" t="s">
        <v>1</v>
      </c>
      <c r="N233" s="218" t="s">
        <v>48</v>
      </c>
      <c r="O233" s="73"/>
      <c r="P233" s="219">
        <f>O233*H233</f>
        <v>0</v>
      </c>
      <c r="Q233" s="219">
        <v>0</v>
      </c>
      <c r="R233" s="219">
        <f>Q233*H233</f>
        <v>0</v>
      </c>
      <c r="S233" s="219">
        <v>0</v>
      </c>
      <c r="T233" s="220">
        <f>S233*H233</f>
        <v>0</v>
      </c>
      <c r="U233" s="36"/>
      <c r="V233" s="36"/>
      <c r="W233" s="36"/>
      <c r="X233" s="36"/>
      <c r="Y233" s="36"/>
      <c r="Z233" s="36"/>
      <c r="AA233" s="36"/>
      <c r="AB233" s="36"/>
      <c r="AC233" s="36"/>
      <c r="AD233" s="36"/>
      <c r="AE233" s="36"/>
      <c r="AR233" s="221" t="s">
        <v>106</v>
      </c>
      <c r="AT233" s="221" t="s">
        <v>192</v>
      </c>
      <c r="AU233" s="221" t="s">
        <v>92</v>
      </c>
      <c r="AY233" s="18" t="s">
        <v>189</v>
      </c>
      <c r="BE233" s="222">
        <f>IF(N233="základní",J233,0)</f>
        <v>0</v>
      </c>
      <c r="BF233" s="222">
        <f>IF(N233="snížená",J233,0)</f>
        <v>0</v>
      </c>
      <c r="BG233" s="222">
        <f>IF(N233="zákl. přenesená",J233,0)</f>
        <v>0</v>
      </c>
      <c r="BH233" s="222">
        <f>IF(N233="sníž. přenesená",J233,0)</f>
        <v>0</v>
      </c>
      <c r="BI233" s="222">
        <f>IF(N233="nulová",J233,0)</f>
        <v>0</v>
      </c>
      <c r="BJ233" s="18" t="s">
        <v>90</v>
      </c>
      <c r="BK233" s="222">
        <f>ROUND(I233*H233,2)</f>
        <v>0</v>
      </c>
      <c r="BL233" s="18" t="s">
        <v>106</v>
      </c>
      <c r="BM233" s="221" t="s">
        <v>2716</v>
      </c>
    </row>
    <row r="234" spans="1:47" s="2" customFormat="1" ht="39">
      <c r="A234" s="36"/>
      <c r="B234" s="37"/>
      <c r="C234" s="38"/>
      <c r="D234" s="225" t="s">
        <v>305</v>
      </c>
      <c r="E234" s="38"/>
      <c r="F234" s="266" t="s">
        <v>2559</v>
      </c>
      <c r="G234" s="38"/>
      <c r="H234" s="38"/>
      <c r="I234" s="125"/>
      <c r="J234" s="38"/>
      <c r="K234" s="38"/>
      <c r="L234" s="41"/>
      <c r="M234" s="267"/>
      <c r="N234" s="268"/>
      <c r="O234" s="73"/>
      <c r="P234" s="73"/>
      <c r="Q234" s="73"/>
      <c r="R234" s="73"/>
      <c r="S234" s="73"/>
      <c r="T234" s="74"/>
      <c r="U234" s="36"/>
      <c r="V234" s="36"/>
      <c r="W234" s="36"/>
      <c r="X234" s="36"/>
      <c r="Y234" s="36"/>
      <c r="Z234" s="36"/>
      <c r="AA234" s="36"/>
      <c r="AB234" s="36"/>
      <c r="AC234" s="36"/>
      <c r="AD234" s="36"/>
      <c r="AE234" s="36"/>
      <c r="AT234" s="18" t="s">
        <v>305</v>
      </c>
      <c r="AU234" s="18" t="s">
        <v>92</v>
      </c>
    </row>
    <row r="235" spans="1:65" s="2" customFormat="1" ht="16.5" customHeight="1">
      <c r="A235" s="36"/>
      <c r="B235" s="37"/>
      <c r="C235" s="210" t="s">
        <v>459</v>
      </c>
      <c r="D235" s="210" t="s">
        <v>192</v>
      </c>
      <c r="E235" s="211" t="s">
        <v>2717</v>
      </c>
      <c r="F235" s="212" t="s">
        <v>2718</v>
      </c>
      <c r="G235" s="213" t="s">
        <v>638</v>
      </c>
      <c r="H235" s="214">
        <v>9</v>
      </c>
      <c r="I235" s="215"/>
      <c r="J235" s="216">
        <f>ROUND(I235*H235,2)</f>
        <v>0</v>
      </c>
      <c r="K235" s="212" t="s">
        <v>281</v>
      </c>
      <c r="L235" s="41"/>
      <c r="M235" s="217" t="s">
        <v>1</v>
      </c>
      <c r="N235" s="218" t="s">
        <v>48</v>
      </c>
      <c r="O235" s="73"/>
      <c r="P235" s="219">
        <f>O235*H235</f>
        <v>0</v>
      </c>
      <c r="Q235" s="219">
        <v>0</v>
      </c>
      <c r="R235" s="219">
        <f>Q235*H235</f>
        <v>0</v>
      </c>
      <c r="S235" s="219">
        <v>0</v>
      </c>
      <c r="T235" s="220">
        <f>S235*H235</f>
        <v>0</v>
      </c>
      <c r="U235" s="36"/>
      <c r="V235" s="36"/>
      <c r="W235" s="36"/>
      <c r="X235" s="36"/>
      <c r="Y235" s="36"/>
      <c r="Z235" s="36"/>
      <c r="AA235" s="36"/>
      <c r="AB235" s="36"/>
      <c r="AC235" s="36"/>
      <c r="AD235" s="36"/>
      <c r="AE235" s="36"/>
      <c r="AR235" s="221" t="s">
        <v>106</v>
      </c>
      <c r="AT235" s="221" t="s">
        <v>192</v>
      </c>
      <c r="AU235" s="221" t="s">
        <v>92</v>
      </c>
      <c r="AY235" s="18" t="s">
        <v>189</v>
      </c>
      <c r="BE235" s="222">
        <f>IF(N235="základní",J235,0)</f>
        <v>0</v>
      </c>
      <c r="BF235" s="222">
        <f>IF(N235="snížená",J235,0)</f>
        <v>0</v>
      </c>
      <c r="BG235" s="222">
        <f>IF(N235="zákl. přenesená",J235,0)</f>
        <v>0</v>
      </c>
      <c r="BH235" s="222">
        <f>IF(N235="sníž. přenesená",J235,0)</f>
        <v>0</v>
      </c>
      <c r="BI235" s="222">
        <f>IF(N235="nulová",J235,0)</f>
        <v>0</v>
      </c>
      <c r="BJ235" s="18" t="s">
        <v>90</v>
      </c>
      <c r="BK235" s="222">
        <f>ROUND(I235*H235,2)</f>
        <v>0</v>
      </c>
      <c r="BL235" s="18" t="s">
        <v>106</v>
      </c>
      <c r="BM235" s="221" t="s">
        <v>2719</v>
      </c>
    </row>
    <row r="236" spans="1:47" s="2" customFormat="1" ht="39">
      <c r="A236" s="36"/>
      <c r="B236" s="37"/>
      <c r="C236" s="38"/>
      <c r="D236" s="225" t="s">
        <v>305</v>
      </c>
      <c r="E236" s="38"/>
      <c r="F236" s="266" t="s">
        <v>2559</v>
      </c>
      <c r="G236" s="38"/>
      <c r="H236" s="38"/>
      <c r="I236" s="125"/>
      <c r="J236" s="38"/>
      <c r="K236" s="38"/>
      <c r="L236" s="41"/>
      <c r="M236" s="267"/>
      <c r="N236" s="268"/>
      <c r="O236" s="73"/>
      <c r="P236" s="73"/>
      <c r="Q236" s="73"/>
      <c r="R236" s="73"/>
      <c r="S236" s="73"/>
      <c r="T236" s="74"/>
      <c r="U236" s="36"/>
      <c r="V236" s="36"/>
      <c r="W236" s="36"/>
      <c r="X236" s="36"/>
      <c r="Y236" s="36"/>
      <c r="Z236" s="36"/>
      <c r="AA236" s="36"/>
      <c r="AB236" s="36"/>
      <c r="AC236" s="36"/>
      <c r="AD236" s="36"/>
      <c r="AE236" s="36"/>
      <c r="AT236" s="18" t="s">
        <v>305</v>
      </c>
      <c r="AU236" s="18" t="s">
        <v>92</v>
      </c>
    </row>
    <row r="237" spans="1:65" s="2" customFormat="1" ht="16.5" customHeight="1">
      <c r="A237" s="36"/>
      <c r="B237" s="37"/>
      <c r="C237" s="210" t="s">
        <v>464</v>
      </c>
      <c r="D237" s="210" t="s">
        <v>192</v>
      </c>
      <c r="E237" s="211" t="s">
        <v>2720</v>
      </c>
      <c r="F237" s="212" t="s">
        <v>2721</v>
      </c>
      <c r="G237" s="213" t="s">
        <v>638</v>
      </c>
      <c r="H237" s="214">
        <v>35</v>
      </c>
      <c r="I237" s="215"/>
      <c r="J237" s="216">
        <f>ROUND(I237*H237,2)</f>
        <v>0</v>
      </c>
      <c r="K237" s="212" t="s">
        <v>281</v>
      </c>
      <c r="L237" s="41"/>
      <c r="M237" s="217" t="s">
        <v>1</v>
      </c>
      <c r="N237" s="218" t="s">
        <v>48</v>
      </c>
      <c r="O237" s="73"/>
      <c r="P237" s="219">
        <f>O237*H237</f>
        <v>0</v>
      </c>
      <c r="Q237" s="219">
        <v>0</v>
      </c>
      <c r="R237" s="219">
        <f>Q237*H237</f>
        <v>0</v>
      </c>
      <c r="S237" s="219">
        <v>0</v>
      </c>
      <c r="T237" s="220">
        <f>S237*H237</f>
        <v>0</v>
      </c>
      <c r="U237" s="36"/>
      <c r="V237" s="36"/>
      <c r="W237" s="36"/>
      <c r="X237" s="36"/>
      <c r="Y237" s="36"/>
      <c r="Z237" s="36"/>
      <c r="AA237" s="36"/>
      <c r="AB237" s="36"/>
      <c r="AC237" s="36"/>
      <c r="AD237" s="36"/>
      <c r="AE237" s="36"/>
      <c r="AR237" s="221" t="s">
        <v>106</v>
      </c>
      <c r="AT237" s="221" t="s">
        <v>192</v>
      </c>
      <c r="AU237" s="221" t="s">
        <v>92</v>
      </c>
      <c r="AY237" s="18" t="s">
        <v>189</v>
      </c>
      <c r="BE237" s="222">
        <f>IF(N237="základní",J237,0)</f>
        <v>0</v>
      </c>
      <c r="BF237" s="222">
        <f>IF(N237="snížená",J237,0)</f>
        <v>0</v>
      </c>
      <c r="BG237" s="222">
        <f>IF(N237="zákl. přenesená",J237,0)</f>
        <v>0</v>
      </c>
      <c r="BH237" s="222">
        <f>IF(N237="sníž. přenesená",J237,0)</f>
        <v>0</v>
      </c>
      <c r="BI237" s="222">
        <f>IF(N237="nulová",J237,0)</f>
        <v>0</v>
      </c>
      <c r="BJ237" s="18" t="s">
        <v>90</v>
      </c>
      <c r="BK237" s="222">
        <f>ROUND(I237*H237,2)</f>
        <v>0</v>
      </c>
      <c r="BL237" s="18" t="s">
        <v>106</v>
      </c>
      <c r="BM237" s="221" t="s">
        <v>2722</v>
      </c>
    </row>
    <row r="238" spans="1:47" s="2" customFormat="1" ht="39">
      <c r="A238" s="36"/>
      <c r="B238" s="37"/>
      <c r="C238" s="38"/>
      <c r="D238" s="225" t="s">
        <v>305</v>
      </c>
      <c r="E238" s="38"/>
      <c r="F238" s="266" t="s">
        <v>2559</v>
      </c>
      <c r="G238" s="38"/>
      <c r="H238" s="38"/>
      <c r="I238" s="125"/>
      <c r="J238" s="38"/>
      <c r="K238" s="38"/>
      <c r="L238" s="41"/>
      <c r="M238" s="267"/>
      <c r="N238" s="268"/>
      <c r="O238" s="73"/>
      <c r="P238" s="73"/>
      <c r="Q238" s="73"/>
      <c r="R238" s="73"/>
      <c r="S238" s="73"/>
      <c r="T238" s="74"/>
      <c r="U238" s="36"/>
      <c r="V238" s="36"/>
      <c r="W238" s="36"/>
      <c r="X238" s="36"/>
      <c r="Y238" s="36"/>
      <c r="Z238" s="36"/>
      <c r="AA238" s="36"/>
      <c r="AB238" s="36"/>
      <c r="AC238" s="36"/>
      <c r="AD238" s="36"/>
      <c r="AE238" s="36"/>
      <c r="AT238" s="18" t="s">
        <v>305</v>
      </c>
      <c r="AU238" s="18" t="s">
        <v>92</v>
      </c>
    </row>
    <row r="239" spans="1:65" s="2" customFormat="1" ht="16.5" customHeight="1">
      <c r="A239" s="36"/>
      <c r="B239" s="37"/>
      <c r="C239" s="210" t="s">
        <v>467</v>
      </c>
      <c r="D239" s="210" t="s">
        <v>192</v>
      </c>
      <c r="E239" s="211" t="s">
        <v>2723</v>
      </c>
      <c r="F239" s="212" t="s">
        <v>2724</v>
      </c>
      <c r="G239" s="213" t="s">
        <v>638</v>
      </c>
      <c r="H239" s="214">
        <v>4</v>
      </c>
      <c r="I239" s="215"/>
      <c r="J239" s="216">
        <f>ROUND(I239*H239,2)</f>
        <v>0</v>
      </c>
      <c r="K239" s="212" t="s">
        <v>281</v>
      </c>
      <c r="L239" s="41"/>
      <c r="M239" s="217" t="s">
        <v>1</v>
      </c>
      <c r="N239" s="218" t="s">
        <v>48</v>
      </c>
      <c r="O239" s="73"/>
      <c r="P239" s="219">
        <f>O239*H239</f>
        <v>0</v>
      </c>
      <c r="Q239" s="219">
        <v>0</v>
      </c>
      <c r="R239" s="219">
        <f>Q239*H239</f>
        <v>0</v>
      </c>
      <c r="S239" s="219">
        <v>0</v>
      </c>
      <c r="T239" s="220">
        <f>S239*H239</f>
        <v>0</v>
      </c>
      <c r="U239" s="36"/>
      <c r="V239" s="36"/>
      <c r="W239" s="36"/>
      <c r="X239" s="36"/>
      <c r="Y239" s="36"/>
      <c r="Z239" s="36"/>
      <c r="AA239" s="36"/>
      <c r="AB239" s="36"/>
      <c r="AC239" s="36"/>
      <c r="AD239" s="36"/>
      <c r="AE239" s="36"/>
      <c r="AR239" s="221" t="s">
        <v>106</v>
      </c>
      <c r="AT239" s="221" t="s">
        <v>192</v>
      </c>
      <c r="AU239" s="221" t="s">
        <v>92</v>
      </c>
      <c r="AY239" s="18" t="s">
        <v>189</v>
      </c>
      <c r="BE239" s="222">
        <f>IF(N239="základní",J239,0)</f>
        <v>0</v>
      </c>
      <c r="BF239" s="222">
        <f>IF(N239="snížená",J239,0)</f>
        <v>0</v>
      </c>
      <c r="BG239" s="222">
        <f>IF(N239="zákl. přenesená",J239,0)</f>
        <v>0</v>
      </c>
      <c r="BH239" s="222">
        <f>IF(N239="sníž. přenesená",J239,0)</f>
        <v>0</v>
      </c>
      <c r="BI239" s="222">
        <f>IF(N239="nulová",J239,0)</f>
        <v>0</v>
      </c>
      <c r="BJ239" s="18" t="s">
        <v>90</v>
      </c>
      <c r="BK239" s="222">
        <f>ROUND(I239*H239,2)</f>
        <v>0</v>
      </c>
      <c r="BL239" s="18" t="s">
        <v>106</v>
      </c>
      <c r="BM239" s="221" t="s">
        <v>2725</v>
      </c>
    </row>
    <row r="240" spans="1:47" s="2" customFormat="1" ht="39">
      <c r="A240" s="36"/>
      <c r="B240" s="37"/>
      <c r="C240" s="38"/>
      <c r="D240" s="225" t="s">
        <v>305</v>
      </c>
      <c r="E240" s="38"/>
      <c r="F240" s="266" t="s">
        <v>2559</v>
      </c>
      <c r="G240" s="38"/>
      <c r="H240" s="38"/>
      <c r="I240" s="125"/>
      <c r="J240" s="38"/>
      <c r="K240" s="38"/>
      <c r="L240" s="41"/>
      <c r="M240" s="267"/>
      <c r="N240" s="268"/>
      <c r="O240" s="73"/>
      <c r="P240" s="73"/>
      <c r="Q240" s="73"/>
      <c r="R240" s="73"/>
      <c r="S240" s="73"/>
      <c r="T240" s="74"/>
      <c r="U240" s="36"/>
      <c r="V240" s="36"/>
      <c r="W240" s="36"/>
      <c r="X240" s="36"/>
      <c r="Y240" s="36"/>
      <c r="Z240" s="36"/>
      <c r="AA240" s="36"/>
      <c r="AB240" s="36"/>
      <c r="AC240" s="36"/>
      <c r="AD240" s="36"/>
      <c r="AE240" s="36"/>
      <c r="AT240" s="18" t="s">
        <v>305</v>
      </c>
      <c r="AU240" s="18" t="s">
        <v>92</v>
      </c>
    </row>
    <row r="241" spans="1:65" s="2" customFormat="1" ht="16.5" customHeight="1">
      <c r="A241" s="36"/>
      <c r="B241" s="37"/>
      <c r="C241" s="210" t="s">
        <v>472</v>
      </c>
      <c r="D241" s="210" t="s">
        <v>192</v>
      </c>
      <c r="E241" s="211" t="s">
        <v>2726</v>
      </c>
      <c r="F241" s="212" t="s">
        <v>2727</v>
      </c>
      <c r="G241" s="213" t="s">
        <v>638</v>
      </c>
      <c r="H241" s="214">
        <v>4</v>
      </c>
      <c r="I241" s="215"/>
      <c r="J241" s="216">
        <f>ROUND(I241*H241,2)</f>
        <v>0</v>
      </c>
      <c r="K241" s="212" t="s">
        <v>281</v>
      </c>
      <c r="L241" s="41"/>
      <c r="M241" s="217" t="s">
        <v>1</v>
      </c>
      <c r="N241" s="218" t="s">
        <v>48</v>
      </c>
      <c r="O241" s="73"/>
      <c r="P241" s="219">
        <f>O241*H241</f>
        <v>0</v>
      </c>
      <c r="Q241" s="219">
        <v>0</v>
      </c>
      <c r="R241" s="219">
        <f>Q241*H241</f>
        <v>0</v>
      </c>
      <c r="S241" s="219">
        <v>0</v>
      </c>
      <c r="T241" s="220">
        <f>S241*H241</f>
        <v>0</v>
      </c>
      <c r="U241" s="36"/>
      <c r="V241" s="36"/>
      <c r="W241" s="36"/>
      <c r="X241" s="36"/>
      <c r="Y241" s="36"/>
      <c r="Z241" s="36"/>
      <c r="AA241" s="36"/>
      <c r="AB241" s="36"/>
      <c r="AC241" s="36"/>
      <c r="AD241" s="36"/>
      <c r="AE241" s="36"/>
      <c r="AR241" s="221" t="s">
        <v>106</v>
      </c>
      <c r="AT241" s="221" t="s">
        <v>192</v>
      </c>
      <c r="AU241" s="221" t="s">
        <v>92</v>
      </c>
      <c r="AY241" s="18" t="s">
        <v>189</v>
      </c>
      <c r="BE241" s="222">
        <f>IF(N241="základní",J241,0)</f>
        <v>0</v>
      </c>
      <c r="BF241" s="222">
        <f>IF(N241="snížená",J241,0)</f>
        <v>0</v>
      </c>
      <c r="BG241" s="222">
        <f>IF(N241="zákl. přenesená",J241,0)</f>
        <v>0</v>
      </c>
      <c r="BH241" s="222">
        <f>IF(N241="sníž. přenesená",J241,0)</f>
        <v>0</v>
      </c>
      <c r="BI241" s="222">
        <f>IF(N241="nulová",J241,0)</f>
        <v>0</v>
      </c>
      <c r="BJ241" s="18" t="s">
        <v>90</v>
      </c>
      <c r="BK241" s="222">
        <f>ROUND(I241*H241,2)</f>
        <v>0</v>
      </c>
      <c r="BL241" s="18" t="s">
        <v>106</v>
      </c>
      <c r="BM241" s="221" t="s">
        <v>2728</v>
      </c>
    </row>
    <row r="242" spans="1:47" s="2" customFormat="1" ht="39">
      <c r="A242" s="36"/>
      <c r="B242" s="37"/>
      <c r="C242" s="38"/>
      <c r="D242" s="225" t="s">
        <v>305</v>
      </c>
      <c r="E242" s="38"/>
      <c r="F242" s="266" t="s">
        <v>2559</v>
      </c>
      <c r="G242" s="38"/>
      <c r="H242" s="38"/>
      <c r="I242" s="125"/>
      <c r="J242" s="38"/>
      <c r="K242" s="38"/>
      <c r="L242" s="41"/>
      <c r="M242" s="267"/>
      <c r="N242" s="268"/>
      <c r="O242" s="73"/>
      <c r="P242" s="73"/>
      <c r="Q242" s="73"/>
      <c r="R242" s="73"/>
      <c r="S242" s="73"/>
      <c r="T242" s="74"/>
      <c r="U242" s="36"/>
      <c r="V242" s="36"/>
      <c r="W242" s="36"/>
      <c r="X242" s="36"/>
      <c r="Y242" s="36"/>
      <c r="Z242" s="36"/>
      <c r="AA242" s="36"/>
      <c r="AB242" s="36"/>
      <c r="AC242" s="36"/>
      <c r="AD242" s="36"/>
      <c r="AE242" s="36"/>
      <c r="AT242" s="18" t="s">
        <v>305</v>
      </c>
      <c r="AU242" s="18" t="s">
        <v>92</v>
      </c>
    </row>
    <row r="243" spans="1:65" s="2" customFormat="1" ht="16.5" customHeight="1">
      <c r="A243" s="36"/>
      <c r="B243" s="37"/>
      <c r="C243" s="210" t="s">
        <v>477</v>
      </c>
      <c r="D243" s="210" t="s">
        <v>192</v>
      </c>
      <c r="E243" s="211" t="s">
        <v>2729</v>
      </c>
      <c r="F243" s="212" t="s">
        <v>2730</v>
      </c>
      <c r="G243" s="213" t="s">
        <v>638</v>
      </c>
      <c r="H243" s="214">
        <v>2</v>
      </c>
      <c r="I243" s="215"/>
      <c r="J243" s="216">
        <f>ROUND(I243*H243,2)</f>
        <v>0</v>
      </c>
      <c r="K243" s="212" t="s">
        <v>281</v>
      </c>
      <c r="L243" s="41"/>
      <c r="M243" s="217" t="s">
        <v>1</v>
      </c>
      <c r="N243" s="218" t="s">
        <v>48</v>
      </c>
      <c r="O243" s="73"/>
      <c r="P243" s="219">
        <f>O243*H243</f>
        <v>0</v>
      </c>
      <c r="Q243" s="219">
        <v>0</v>
      </c>
      <c r="R243" s="219">
        <f>Q243*H243</f>
        <v>0</v>
      </c>
      <c r="S243" s="219">
        <v>0</v>
      </c>
      <c r="T243" s="220">
        <f>S243*H243</f>
        <v>0</v>
      </c>
      <c r="U243" s="36"/>
      <c r="V243" s="36"/>
      <c r="W243" s="36"/>
      <c r="X243" s="36"/>
      <c r="Y243" s="36"/>
      <c r="Z243" s="36"/>
      <c r="AA243" s="36"/>
      <c r="AB243" s="36"/>
      <c r="AC243" s="36"/>
      <c r="AD243" s="36"/>
      <c r="AE243" s="36"/>
      <c r="AR243" s="221" t="s">
        <v>106</v>
      </c>
      <c r="AT243" s="221" t="s">
        <v>192</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2731</v>
      </c>
    </row>
    <row r="244" spans="1:47" s="2" customFormat="1" ht="39">
      <c r="A244" s="36"/>
      <c r="B244" s="37"/>
      <c r="C244" s="38"/>
      <c r="D244" s="225" t="s">
        <v>305</v>
      </c>
      <c r="E244" s="38"/>
      <c r="F244" s="266" t="s">
        <v>2559</v>
      </c>
      <c r="G244" s="38"/>
      <c r="H244" s="38"/>
      <c r="I244" s="125"/>
      <c r="J244" s="38"/>
      <c r="K244" s="38"/>
      <c r="L244" s="41"/>
      <c r="M244" s="267"/>
      <c r="N244" s="268"/>
      <c r="O244" s="73"/>
      <c r="P244" s="73"/>
      <c r="Q244" s="73"/>
      <c r="R244" s="73"/>
      <c r="S244" s="73"/>
      <c r="T244" s="74"/>
      <c r="U244" s="36"/>
      <c r="V244" s="36"/>
      <c r="W244" s="36"/>
      <c r="X244" s="36"/>
      <c r="Y244" s="36"/>
      <c r="Z244" s="36"/>
      <c r="AA244" s="36"/>
      <c r="AB244" s="36"/>
      <c r="AC244" s="36"/>
      <c r="AD244" s="36"/>
      <c r="AE244" s="36"/>
      <c r="AT244" s="18" t="s">
        <v>305</v>
      </c>
      <c r="AU244" s="18" t="s">
        <v>92</v>
      </c>
    </row>
    <row r="245" spans="1:65" s="2" customFormat="1" ht="16.5" customHeight="1">
      <c r="A245" s="36"/>
      <c r="B245" s="37"/>
      <c r="C245" s="210" t="s">
        <v>481</v>
      </c>
      <c r="D245" s="210" t="s">
        <v>192</v>
      </c>
      <c r="E245" s="211" t="s">
        <v>2732</v>
      </c>
      <c r="F245" s="212" t="s">
        <v>2733</v>
      </c>
      <c r="G245" s="213" t="s">
        <v>638</v>
      </c>
      <c r="H245" s="214">
        <v>4</v>
      </c>
      <c r="I245" s="215"/>
      <c r="J245" s="216">
        <f>ROUND(I245*H245,2)</f>
        <v>0</v>
      </c>
      <c r="K245" s="212" t="s">
        <v>281</v>
      </c>
      <c r="L245" s="41"/>
      <c r="M245" s="217" t="s">
        <v>1</v>
      </c>
      <c r="N245" s="218" t="s">
        <v>48</v>
      </c>
      <c r="O245" s="73"/>
      <c r="P245" s="219">
        <f>O245*H245</f>
        <v>0</v>
      </c>
      <c r="Q245" s="219">
        <v>0</v>
      </c>
      <c r="R245" s="219">
        <f>Q245*H245</f>
        <v>0</v>
      </c>
      <c r="S245" s="219">
        <v>0</v>
      </c>
      <c r="T245" s="220">
        <f>S245*H245</f>
        <v>0</v>
      </c>
      <c r="U245" s="36"/>
      <c r="V245" s="36"/>
      <c r="W245" s="36"/>
      <c r="X245" s="36"/>
      <c r="Y245" s="36"/>
      <c r="Z245" s="36"/>
      <c r="AA245" s="36"/>
      <c r="AB245" s="36"/>
      <c r="AC245" s="36"/>
      <c r="AD245" s="36"/>
      <c r="AE245" s="36"/>
      <c r="AR245" s="221" t="s">
        <v>106</v>
      </c>
      <c r="AT245" s="221" t="s">
        <v>192</v>
      </c>
      <c r="AU245" s="221" t="s">
        <v>92</v>
      </c>
      <c r="AY245" s="18" t="s">
        <v>189</v>
      </c>
      <c r="BE245" s="222">
        <f>IF(N245="základní",J245,0)</f>
        <v>0</v>
      </c>
      <c r="BF245" s="222">
        <f>IF(N245="snížená",J245,0)</f>
        <v>0</v>
      </c>
      <c r="BG245" s="222">
        <f>IF(N245="zákl. přenesená",J245,0)</f>
        <v>0</v>
      </c>
      <c r="BH245" s="222">
        <f>IF(N245="sníž. přenesená",J245,0)</f>
        <v>0</v>
      </c>
      <c r="BI245" s="222">
        <f>IF(N245="nulová",J245,0)</f>
        <v>0</v>
      </c>
      <c r="BJ245" s="18" t="s">
        <v>90</v>
      </c>
      <c r="BK245" s="222">
        <f>ROUND(I245*H245,2)</f>
        <v>0</v>
      </c>
      <c r="BL245" s="18" t="s">
        <v>106</v>
      </c>
      <c r="BM245" s="221" t="s">
        <v>2734</v>
      </c>
    </row>
    <row r="246" spans="1:47" s="2" customFormat="1" ht="39">
      <c r="A246" s="36"/>
      <c r="B246" s="37"/>
      <c r="C246" s="38"/>
      <c r="D246" s="225" t="s">
        <v>305</v>
      </c>
      <c r="E246" s="38"/>
      <c r="F246" s="266" t="s">
        <v>2559</v>
      </c>
      <c r="G246" s="38"/>
      <c r="H246" s="38"/>
      <c r="I246" s="125"/>
      <c r="J246" s="38"/>
      <c r="K246" s="38"/>
      <c r="L246" s="41"/>
      <c r="M246" s="267"/>
      <c r="N246" s="268"/>
      <c r="O246" s="73"/>
      <c r="P246" s="73"/>
      <c r="Q246" s="73"/>
      <c r="R246" s="73"/>
      <c r="S246" s="73"/>
      <c r="T246" s="74"/>
      <c r="U246" s="36"/>
      <c r="V246" s="36"/>
      <c r="W246" s="36"/>
      <c r="X246" s="36"/>
      <c r="Y246" s="36"/>
      <c r="Z246" s="36"/>
      <c r="AA246" s="36"/>
      <c r="AB246" s="36"/>
      <c r="AC246" s="36"/>
      <c r="AD246" s="36"/>
      <c r="AE246" s="36"/>
      <c r="AT246" s="18" t="s">
        <v>305</v>
      </c>
      <c r="AU246" s="18" t="s">
        <v>92</v>
      </c>
    </row>
    <row r="247" spans="1:65" s="2" customFormat="1" ht="16.5" customHeight="1">
      <c r="A247" s="36"/>
      <c r="B247" s="37"/>
      <c r="C247" s="210" t="s">
        <v>486</v>
      </c>
      <c r="D247" s="210" t="s">
        <v>192</v>
      </c>
      <c r="E247" s="211" t="s">
        <v>2735</v>
      </c>
      <c r="F247" s="212" t="s">
        <v>2736</v>
      </c>
      <c r="G247" s="213" t="s">
        <v>618</v>
      </c>
      <c r="H247" s="214">
        <v>62.5</v>
      </c>
      <c r="I247" s="215"/>
      <c r="J247" s="216">
        <f>ROUND(I247*H247,2)</f>
        <v>0</v>
      </c>
      <c r="K247" s="212" t="s">
        <v>281</v>
      </c>
      <c r="L247" s="41"/>
      <c r="M247" s="217" t="s">
        <v>1</v>
      </c>
      <c r="N247" s="218" t="s">
        <v>48</v>
      </c>
      <c r="O247" s="73"/>
      <c r="P247" s="219">
        <f>O247*H247</f>
        <v>0</v>
      </c>
      <c r="Q247" s="219">
        <v>0</v>
      </c>
      <c r="R247" s="219">
        <f>Q247*H247</f>
        <v>0</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2737</v>
      </c>
    </row>
    <row r="248" spans="1:47" s="2" customFormat="1" ht="39">
      <c r="A248" s="36"/>
      <c r="B248" s="37"/>
      <c r="C248" s="38"/>
      <c r="D248" s="225" t="s">
        <v>305</v>
      </c>
      <c r="E248" s="38"/>
      <c r="F248" s="266" t="s">
        <v>2559</v>
      </c>
      <c r="G248" s="38"/>
      <c r="H248" s="38"/>
      <c r="I248" s="125"/>
      <c r="J248" s="38"/>
      <c r="K248" s="38"/>
      <c r="L248" s="41"/>
      <c r="M248" s="267"/>
      <c r="N248" s="268"/>
      <c r="O248" s="73"/>
      <c r="P248" s="73"/>
      <c r="Q248" s="73"/>
      <c r="R248" s="73"/>
      <c r="S248" s="73"/>
      <c r="T248" s="74"/>
      <c r="U248" s="36"/>
      <c r="V248" s="36"/>
      <c r="W248" s="36"/>
      <c r="X248" s="36"/>
      <c r="Y248" s="36"/>
      <c r="Z248" s="36"/>
      <c r="AA248" s="36"/>
      <c r="AB248" s="36"/>
      <c r="AC248" s="36"/>
      <c r="AD248" s="36"/>
      <c r="AE248" s="36"/>
      <c r="AT248" s="18" t="s">
        <v>305</v>
      </c>
      <c r="AU248" s="18" t="s">
        <v>92</v>
      </c>
    </row>
    <row r="249" spans="1:65" s="2" customFormat="1" ht="16.5" customHeight="1">
      <c r="A249" s="36"/>
      <c r="B249" s="37"/>
      <c r="C249" s="210" t="s">
        <v>490</v>
      </c>
      <c r="D249" s="210" t="s">
        <v>192</v>
      </c>
      <c r="E249" s="211" t="s">
        <v>2738</v>
      </c>
      <c r="F249" s="212" t="s">
        <v>2739</v>
      </c>
      <c r="G249" s="213" t="s">
        <v>638</v>
      </c>
      <c r="H249" s="214">
        <v>6</v>
      </c>
      <c r="I249" s="215"/>
      <c r="J249" s="216">
        <f>ROUND(I249*H249,2)</f>
        <v>0</v>
      </c>
      <c r="K249" s="212" t="s">
        <v>281</v>
      </c>
      <c r="L249" s="41"/>
      <c r="M249" s="217" t="s">
        <v>1</v>
      </c>
      <c r="N249" s="218" t="s">
        <v>48</v>
      </c>
      <c r="O249" s="73"/>
      <c r="P249" s="219">
        <f>O249*H249</f>
        <v>0</v>
      </c>
      <c r="Q249" s="219">
        <v>0</v>
      </c>
      <c r="R249" s="219">
        <f>Q249*H249</f>
        <v>0</v>
      </c>
      <c r="S249" s="219">
        <v>0</v>
      </c>
      <c r="T249" s="220">
        <f>S249*H249</f>
        <v>0</v>
      </c>
      <c r="U249" s="36"/>
      <c r="V249" s="36"/>
      <c r="W249" s="36"/>
      <c r="X249" s="36"/>
      <c r="Y249" s="36"/>
      <c r="Z249" s="36"/>
      <c r="AA249" s="36"/>
      <c r="AB249" s="36"/>
      <c r="AC249" s="36"/>
      <c r="AD249" s="36"/>
      <c r="AE249" s="36"/>
      <c r="AR249" s="221" t="s">
        <v>106</v>
      </c>
      <c r="AT249" s="221" t="s">
        <v>192</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2740</v>
      </c>
    </row>
    <row r="250" spans="1:47" s="2" customFormat="1" ht="39">
      <c r="A250" s="36"/>
      <c r="B250" s="37"/>
      <c r="C250" s="38"/>
      <c r="D250" s="225" t="s">
        <v>305</v>
      </c>
      <c r="E250" s="38"/>
      <c r="F250" s="266" t="s">
        <v>2559</v>
      </c>
      <c r="G250" s="38"/>
      <c r="H250" s="38"/>
      <c r="I250" s="125"/>
      <c r="J250" s="38"/>
      <c r="K250" s="38"/>
      <c r="L250" s="41"/>
      <c r="M250" s="267"/>
      <c r="N250" s="268"/>
      <c r="O250" s="73"/>
      <c r="P250" s="73"/>
      <c r="Q250" s="73"/>
      <c r="R250" s="73"/>
      <c r="S250" s="73"/>
      <c r="T250" s="74"/>
      <c r="U250" s="36"/>
      <c r="V250" s="36"/>
      <c r="W250" s="36"/>
      <c r="X250" s="36"/>
      <c r="Y250" s="36"/>
      <c r="Z250" s="36"/>
      <c r="AA250" s="36"/>
      <c r="AB250" s="36"/>
      <c r="AC250" s="36"/>
      <c r="AD250" s="36"/>
      <c r="AE250" s="36"/>
      <c r="AT250" s="18" t="s">
        <v>305</v>
      </c>
      <c r="AU250" s="18" t="s">
        <v>92</v>
      </c>
    </row>
    <row r="251" spans="1:65" s="2" customFormat="1" ht="16.5" customHeight="1">
      <c r="A251" s="36"/>
      <c r="B251" s="37"/>
      <c r="C251" s="210" t="s">
        <v>495</v>
      </c>
      <c r="D251" s="210" t="s">
        <v>192</v>
      </c>
      <c r="E251" s="211" t="s">
        <v>2741</v>
      </c>
      <c r="F251" s="212" t="s">
        <v>2742</v>
      </c>
      <c r="G251" s="213" t="s">
        <v>638</v>
      </c>
      <c r="H251" s="214">
        <v>3</v>
      </c>
      <c r="I251" s="215"/>
      <c r="J251" s="216">
        <f>ROUND(I251*H251,2)</f>
        <v>0</v>
      </c>
      <c r="K251" s="212" t="s">
        <v>281</v>
      </c>
      <c r="L251" s="41"/>
      <c r="M251" s="217" t="s">
        <v>1</v>
      </c>
      <c r="N251" s="218" t="s">
        <v>48</v>
      </c>
      <c r="O251" s="73"/>
      <c r="P251" s="219">
        <f>O251*H251</f>
        <v>0</v>
      </c>
      <c r="Q251" s="219">
        <v>0</v>
      </c>
      <c r="R251" s="219">
        <f>Q251*H251</f>
        <v>0</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2743</v>
      </c>
    </row>
    <row r="252" spans="1:47" s="2" customFormat="1" ht="39">
      <c r="A252" s="36"/>
      <c r="B252" s="37"/>
      <c r="C252" s="38"/>
      <c r="D252" s="225" t="s">
        <v>305</v>
      </c>
      <c r="E252" s="38"/>
      <c r="F252" s="266" t="s">
        <v>2559</v>
      </c>
      <c r="G252" s="38"/>
      <c r="H252" s="38"/>
      <c r="I252" s="125"/>
      <c r="J252" s="38"/>
      <c r="K252" s="38"/>
      <c r="L252" s="41"/>
      <c r="M252" s="267"/>
      <c r="N252" s="268"/>
      <c r="O252" s="73"/>
      <c r="P252" s="73"/>
      <c r="Q252" s="73"/>
      <c r="R252" s="73"/>
      <c r="S252" s="73"/>
      <c r="T252" s="74"/>
      <c r="U252" s="36"/>
      <c r="V252" s="36"/>
      <c r="W252" s="36"/>
      <c r="X252" s="36"/>
      <c r="Y252" s="36"/>
      <c r="Z252" s="36"/>
      <c r="AA252" s="36"/>
      <c r="AB252" s="36"/>
      <c r="AC252" s="36"/>
      <c r="AD252" s="36"/>
      <c r="AE252" s="36"/>
      <c r="AT252" s="18" t="s">
        <v>305</v>
      </c>
      <c r="AU252" s="18" t="s">
        <v>92</v>
      </c>
    </row>
    <row r="253" spans="1:65" s="2" customFormat="1" ht="16.5" customHeight="1">
      <c r="A253" s="36"/>
      <c r="B253" s="37"/>
      <c r="C253" s="210" t="s">
        <v>500</v>
      </c>
      <c r="D253" s="210" t="s">
        <v>192</v>
      </c>
      <c r="E253" s="211" t="s">
        <v>2744</v>
      </c>
      <c r="F253" s="212" t="s">
        <v>2745</v>
      </c>
      <c r="G253" s="213" t="s">
        <v>638</v>
      </c>
      <c r="H253" s="214">
        <v>51</v>
      </c>
      <c r="I253" s="215"/>
      <c r="J253" s="216">
        <f>ROUND(I253*H253,2)</f>
        <v>0</v>
      </c>
      <c r="K253" s="212" t="s">
        <v>281</v>
      </c>
      <c r="L253" s="41"/>
      <c r="M253" s="217" t="s">
        <v>1</v>
      </c>
      <c r="N253" s="218" t="s">
        <v>48</v>
      </c>
      <c r="O253" s="73"/>
      <c r="P253" s="219">
        <f>O253*H253</f>
        <v>0</v>
      </c>
      <c r="Q253" s="219">
        <v>0</v>
      </c>
      <c r="R253" s="219">
        <f>Q253*H253</f>
        <v>0</v>
      </c>
      <c r="S253" s="219">
        <v>0</v>
      </c>
      <c r="T253" s="220">
        <f>S253*H253</f>
        <v>0</v>
      </c>
      <c r="U253" s="36"/>
      <c r="V253" s="36"/>
      <c r="W253" s="36"/>
      <c r="X253" s="36"/>
      <c r="Y253" s="36"/>
      <c r="Z253" s="36"/>
      <c r="AA253" s="36"/>
      <c r="AB253" s="36"/>
      <c r="AC253" s="36"/>
      <c r="AD253" s="36"/>
      <c r="AE253" s="36"/>
      <c r="AR253" s="221" t="s">
        <v>106</v>
      </c>
      <c r="AT253" s="221" t="s">
        <v>192</v>
      </c>
      <c r="AU253" s="221" t="s">
        <v>92</v>
      </c>
      <c r="AY253" s="18" t="s">
        <v>189</v>
      </c>
      <c r="BE253" s="222">
        <f>IF(N253="základní",J253,0)</f>
        <v>0</v>
      </c>
      <c r="BF253" s="222">
        <f>IF(N253="snížená",J253,0)</f>
        <v>0</v>
      </c>
      <c r="BG253" s="222">
        <f>IF(N253="zákl. přenesená",J253,0)</f>
        <v>0</v>
      </c>
      <c r="BH253" s="222">
        <f>IF(N253="sníž. přenesená",J253,0)</f>
        <v>0</v>
      </c>
      <c r="BI253" s="222">
        <f>IF(N253="nulová",J253,0)</f>
        <v>0</v>
      </c>
      <c r="BJ253" s="18" t="s">
        <v>90</v>
      </c>
      <c r="BK253" s="222">
        <f>ROUND(I253*H253,2)</f>
        <v>0</v>
      </c>
      <c r="BL253" s="18" t="s">
        <v>106</v>
      </c>
      <c r="BM253" s="221" t="s">
        <v>2746</v>
      </c>
    </row>
    <row r="254" spans="1:47" s="2" customFormat="1" ht="39">
      <c r="A254" s="36"/>
      <c r="B254" s="37"/>
      <c r="C254" s="38"/>
      <c r="D254" s="225" t="s">
        <v>305</v>
      </c>
      <c r="E254" s="38"/>
      <c r="F254" s="266" t="s">
        <v>2559</v>
      </c>
      <c r="G254" s="38"/>
      <c r="H254" s="38"/>
      <c r="I254" s="125"/>
      <c r="J254" s="38"/>
      <c r="K254" s="38"/>
      <c r="L254" s="41"/>
      <c r="M254" s="267"/>
      <c r="N254" s="268"/>
      <c r="O254" s="73"/>
      <c r="P254" s="73"/>
      <c r="Q254" s="73"/>
      <c r="R254" s="73"/>
      <c r="S254" s="73"/>
      <c r="T254" s="74"/>
      <c r="U254" s="36"/>
      <c r="V254" s="36"/>
      <c r="W254" s="36"/>
      <c r="X254" s="36"/>
      <c r="Y254" s="36"/>
      <c r="Z254" s="36"/>
      <c r="AA254" s="36"/>
      <c r="AB254" s="36"/>
      <c r="AC254" s="36"/>
      <c r="AD254" s="36"/>
      <c r="AE254" s="36"/>
      <c r="AT254" s="18" t="s">
        <v>305</v>
      </c>
      <c r="AU254" s="18" t="s">
        <v>92</v>
      </c>
    </row>
    <row r="255" spans="1:65" s="2" customFormat="1" ht="16.5" customHeight="1">
      <c r="A255" s="36"/>
      <c r="B255" s="37"/>
      <c r="C255" s="210" t="s">
        <v>505</v>
      </c>
      <c r="D255" s="210" t="s">
        <v>192</v>
      </c>
      <c r="E255" s="211" t="s">
        <v>2747</v>
      </c>
      <c r="F255" s="212" t="s">
        <v>2748</v>
      </c>
      <c r="G255" s="213" t="s">
        <v>638</v>
      </c>
      <c r="H255" s="214">
        <v>88</v>
      </c>
      <c r="I255" s="215"/>
      <c r="J255" s="216">
        <f>ROUND(I255*H255,2)</f>
        <v>0</v>
      </c>
      <c r="K255" s="212" t="s">
        <v>281</v>
      </c>
      <c r="L255" s="41"/>
      <c r="M255" s="217" t="s">
        <v>1</v>
      </c>
      <c r="N255" s="218" t="s">
        <v>48</v>
      </c>
      <c r="O255" s="73"/>
      <c r="P255" s="219">
        <f>O255*H255</f>
        <v>0</v>
      </c>
      <c r="Q255" s="219">
        <v>0</v>
      </c>
      <c r="R255" s="219">
        <f>Q255*H255</f>
        <v>0</v>
      </c>
      <c r="S255" s="219">
        <v>0</v>
      </c>
      <c r="T255" s="220">
        <f>S255*H255</f>
        <v>0</v>
      </c>
      <c r="U255" s="36"/>
      <c r="V255" s="36"/>
      <c r="W255" s="36"/>
      <c r="X255" s="36"/>
      <c r="Y255" s="36"/>
      <c r="Z255" s="36"/>
      <c r="AA255" s="36"/>
      <c r="AB255" s="36"/>
      <c r="AC255" s="36"/>
      <c r="AD255" s="36"/>
      <c r="AE255" s="36"/>
      <c r="AR255" s="221" t="s">
        <v>106</v>
      </c>
      <c r="AT255" s="221" t="s">
        <v>192</v>
      </c>
      <c r="AU255" s="221" t="s">
        <v>92</v>
      </c>
      <c r="AY255" s="18" t="s">
        <v>189</v>
      </c>
      <c r="BE255" s="222">
        <f>IF(N255="základní",J255,0)</f>
        <v>0</v>
      </c>
      <c r="BF255" s="222">
        <f>IF(N255="snížená",J255,0)</f>
        <v>0</v>
      </c>
      <c r="BG255" s="222">
        <f>IF(N255="zákl. přenesená",J255,0)</f>
        <v>0</v>
      </c>
      <c r="BH255" s="222">
        <f>IF(N255="sníž. přenesená",J255,0)</f>
        <v>0</v>
      </c>
      <c r="BI255" s="222">
        <f>IF(N255="nulová",J255,0)</f>
        <v>0</v>
      </c>
      <c r="BJ255" s="18" t="s">
        <v>90</v>
      </c>
      <c r="BK255" s="222">
        <f>ROUND(I255*H255,2)</f>
        <v>0</v>
      </c>
      <c r="BL255" s="18" t="s">
        <v>106</v>
      </c>
      <c r="BM255" s="221" t="s">
        <v>2749</v>
      </c>
    </row>
    <row r="256" spans="1:47" s="2" customFormat="1" ht="39">
      <c r="A256" s="36"/>
      <c r="B256" s="37"/>
      <c r="C256" s="38"/>
      <c r="D256" s="225" t="s">
        <v>305</v>
      </c>
      <c r="E256" s="38"/>
      <c r="F256" s="266" t="s">
        <v>2559</v>
      </c>
      <c r="G256" s="38"/>
      <c r="H256" s="38"/>
      <c r="I256" s="125"/>
      <c r="J256" s="38"/>
      <c r="K256" s="38"/>
      <c r="L256" s="41"/>
      <c r="M256" s="267"/>
      <c r="N256" s="268"/>
      <c r="O256" s="73"/>
      <c r="P256" s="73"/>
      <c r="Q256" s="73"/>
      <c r="R256" s="73"/>
      <c r="S256" s="73"/>
      <c r="T256" s="74"/>
      <c r="U256" s="36"/>
      <c r="V256" s="36"/>
      <c r="W256" s="36"/>
      <c r="X256" s="36"/>
      <c r="Y256" s="36"/>
      <c r="Z256" s="36"/>
      <c r="AA256" s="36"/>
      <c r="AB256" s="36"/>
      <c r="AC256" s="36"/>
      <c r="AD256" s="36"/>
      <c r="AE256" s="36"/>
      <c r="AT256" s="18" t="s">
        <v>305</v>
      </c>
      <c r="AU256" s="18" t="s">
        <v>92</v>
      </c>
    </row>
    <row r="257" spans="1:65" s="2" customFormat="1" ht="16.5" customHeight="1">
      <c r="A257" s="36"/>
      <c r="B257" s="37"/>
      <c r="C257" s="210" t="s">
        <v>510</v>
      </c>
      <c r="D257" s="210" t="s">
        <v>192</v>
      </c>
      <c r="E257" s="211" t="s">
        <v>2750</v>
      </c>
      <c r="F257" s="212" t="s">
        <v>2751</v>
      </c>
      <c r="G257" s="213" t="s">
        <v>638</v>
      </c>
      <c r="H257" s="214">
        <v>46</v>
      </c>
      <c r="I257" s="215"/>
      <c r="J257" s="216">
        <f>ROUND(I257*H257,2)</f>
        <v>0</v>
      </c>
      <c r="K257" s="212" t="s">
        <v>281</v>
      </c>
      <c r="L257" s="41"/>
      <c r="M257" s="217" t="s">
        <v>1</v>
      </c>
      <c r="N257" s="218" t="s">
        <v>48</v>
      </c>
      <c r="O257" s="73"/>
      <c r="P257" s="219">
        <f>O257*H257</f>
        <v>0</v>
      </c>
      <c r="Q257" s="219">
        <v>0</v>
      </c>
      <c r="R257" s="219">
        <f>Q257*H257</f>
        <v>0</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2752</v>
      </c>
    </row>
    <row r="258" spans="1:47" s="2" customFormat="1" ht="39">
      <c r="A258" s="36"/>
      <c r="B258" s="37"/>
      <c r="C258" s="38"/>
      <c r="D258" s="225" t="s">
        <v>305</v>
      </c>
      <c r="E258" s="38"/>
      <c r="F258" s="266" t="s">
        <v>2559</v>
      </c>
      <c r="G258" s="38"/>
      <c r="H258" s="38"/>
      <c r="I258" s="125"/>
      <c r="J258" s="38"/>
      <c r="K258" s="38"/>
      <c r="L258" s="41"/>
      <c r="M258" s="267"/>
      <c r="N258" s="268"/>
      <c r="O258" s="73"/>
      <c r="P258" s="73"/>
      <c r="Q258" s="73"/>
      <c r="R258" s="73"/>
      <c r="S258" s="73"/>
      <c r="T258" s="74"/>
      <c r="U258" s="36"/>
      <c r="V258" s="36"/>
      <c r="W258" s="36"/>
      <c r="X258" s="36"/>
      <c r="Y258" s="36"/>
      <c r="Z258" s="36"/>
      <c r="AA258" s="36"/>
      <c r="AB258" s="36"/>
      <c r="AC258" s="36"/>
      <c r="AD258" s="36"/>
      <c r="AE258" s="36"/>
      <c r="AT258" s="18" t="s">
        <v>305</v>
      </c>
      <c r="AU258" s="18" t="s">
        <v>92</v>
      </c>
    </row>
    <row r="259" spans="1:65" s="2" customFormat="1" ht="16.5" customHeight="1">
      <c r="A259" s="36"/>
      <c r="B259" s="37"/>
      <c r="C259" s="210" t="s">
        <v>515</v>
      </c>
      <c r="D259" s="210" t="s">
        <v>192</v>
      </c>
      <c r="E259" s="211" t="s">
        <v>2753</v>
      </c>
      <c r="F259" s="212" t="s">
        <v>2754</v>
      </c>
      <c r="G259" s="213" t="s">
        <v>638</v>
      </c>
      <c r="H259" s="214">
        <v>16</v>
      </c>
      <c r="I259" s="215"/>
      <c r="J259" s="216">
        <f>ROUND(I259*H259,2)</f>
        <v>0</v>
      </c>
      <c r="K259" s="212" t="s">
        <v>281</v>
      </c>
      <c r="L259" s="41"/>
      <c r="M259" s="217" t="s">
        <v>1</v>
      </c>
      <c r="N259" s="218" t="s">
        <v>48</v>
      </c>
      <c r="O259" s="73"/>
      <c r="P259" s="219">
        <f>O259*H259</f>
        <v>0</v>
      </c>
      <c r="Q259" s="219">
        <v>0</v>
      </c>
      <c r="R259" s="219">
        <f>Q259*H259</f>
        <v>0</v>
      </c>
      <c r="S259" s="219">
        <v>0</v>
      </c>
      <c r="T259" s="220">
        <f>S259*H259</f>
        <v>0</v>
      </c>
      <c r="U259" s="36"/>
      <c r="V259" s="36"/>
      <c r="W259" s="36"/>
      <c r="X259" s="36"/>
      <c r="Y259" s="36"/>
      <c r="Z259" s="36"/>
      <c r="AA259" s="36"/>
      <c r="AB259" s="36"/>
      <c r="AC259" s="36"/>
      <c r="AD259" s="36"/>
      <c r="AE259" s="36"/>
      <c r="AR259" s="221" t="s">
        <v>106</v>
      </c>
      <c r="AT259" s="221" t="s">
        <v>192</v>
      </c>
      <c r="AU259" s="221" t="s">
        <v>92</v>
      </c>
      <c r="AY259" s="18" t="s">
        <v>189</v>
      </c>
      <c r="BE259" s="222">
        <f>IF(N259="základní",J259,0)</f>
        <v>0</v>
      </c>
      <c r="BF259" s="222">
        <f>IF(N259="snížená",J259,0)</f>
        <v>0</v>
      </c>
      <c r="BG259" s="222">
        <f>IF(N259="zákl. přenesená",J259,0)</f>
        <v>0</v>
      </c>
      <c r="BH259" s="222">
        <f>IF(N259="sníž. přenesená",J259,0)</f>
        <v>0</v>
      </c>
      <c r="BI259" s="222">
        <f>IF(N259="nulová",J259,0)</f>
        <v>0</v>
      </c>
      <c r="BJ259" s="18" t="s">
        <v>90</v>
      </c>
      <c r="BK259" s="222">
        <f>ROUND(I259*H259,2)</f>
        <v>0</v>
      </c>
      <c r="BL259" s="18" t="s">
        <v>106</v>
      </c>
      <c r="BM259" s="221" t="s">
        <v>2755</v>
      </c>
    </row>
    <row r="260" spans="1:47" s="2" customFormat="1" ht="39">
      <c r="A260" s="36"/>
      <c r="B260" s="37"/>
      <c r="C260" s="38"/>
      <c r="D260" s="225" t="s">
        <v>305</v>
      </c>
      <c r="E260" s="38"/>
      <c r="F260" s="266" t="s">
        <v>2559</v>
      </c>
      <c r="G260" s="38"/>
      <c r="H260" s="38"/>
      <c r="I260" s="125"/>
      <c r="J260" s="38"/>
      <c r="K260" s="38"/>
      <c r="L260" s="41"/>
      <c r="M260" s="267"/>
      <c r="N260" s="268"/>
      <c r="O260" s="73"/>
      <c r="P260" s="73"/>
      <c r="Q260" s="73"/>
      <c r="R260" s="73"/>
      <c r="S260" s="73"/>
      <c r="T260" s="74"/>
      <c r="U260" s="36"/>
      <c r="V260" s="36"/>
      <c r="W260" s="36"/>
      <c r="X260" s="36"/>
      <c r="Y260" s="36"/>
      <c r="Z260" s="36"/>
      <c r="AA260" s="36"/>
      <c r="AB260" s="36"/>
      <c r="AC260" s="36"/>
      <c r="AD260" s="36"/>
      <c r="AE260" s="36"/>
      <c r="AT260" s="18" t="s">
        <v>305</v>
      </c>
      <c r="AU260" s="18" t="s">
        <v>92</v>
      </c>
    </row>
    <row r="261" spans="1:65" s="2" customFormat="1" ht="16.5" customHeight="1">
      <c r="A261" s="36"/>
      <c r="B261" s="37"/>
      <c r="C261" s="210" t="s">
        <v>521</v>
      </c>
      <c r="D261" s="210" t="s">
        <v>192</v>
      </c>
      <c r="E261" s="211" t="s">
        <v>2756</v>
      </c>
      <c r="F261" s="212" t="s">
        <v>2757</v>
      </c>
      <c r="G261" s="213" t="s">
        <v>638</v>
      </c>
      <c r="H261" s="214">
        <v>1</v>
      </c>
      <c r="I261" s="215"/>
      <c r="J261" s="216">
        <f>ROUND(I261*H261,2)</f>
        <v>0</v>
      </c>
      <c r="K261" s="212" t="s">
        <v>281</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2758</v>
      </c>
    </row>
    <row r="262" spans="1:47" s="2" customFormat="1" ht="39">
      <c r="A262" s="36"/>
      <c r="B262" s="37"/>
      <c r="C262" s="38"/>
      <c r="D262" s="225" t="s">
        <v>305</v>
      </c>
      <c r="E262" s="38"/>
      <c r="F262" s="266" t="s">
        <v>2559</v>
      </c>
      <c r="G262" s="38"/>
      <c r="H262" s="38"/>
      <c r="I262" s="125"/>
      <c r="J262" s="38"/>
      <c r="K262" s="38"/>
      <c r="L262" s="41"/>
      <c r="M262" s="267"/>
      <c r="N262" s="268"/>
      <c r="O262" s="73"/>
      <c r="P262" s="73"/>
      <c r="Q262" s="73"/>
      <c r="R262" s="73"/>
      <c r="S262" s="73"/>
      <c r="T262" s="74"/>
      <c r="U262" s="36"/>
      <c r="V262" s="36"/>
      <c r="W262" s="36"/>
      <c r="X262" s="36"/>
      <c r="Y262" s="36"/>
      <c r="Z262" s="36"/>
      <c r="AA262" s="36"/>
      <c r="AB262" s="36"/>
      <c r="AC262" s="36"/>
      <c r="AD262" s="36"/>
      <c r="AE262" s="36"/>
      <c r="AT262" s="18" t="s">
        <v>305</v>
      </c>
      <c r="AU262" s="18" t="s">
        <v>92</v>
      </c>
    </row>
    <row r="263" spans="1:65" s="2" customFormat="1" ht="16.5" customHeight="1">
      <c r="A263" s="36"/>
      <c r="B263" s="37"/>
      <c r="C263" s="210" t="s">
        <v>526</v>
      </c>
      <c r="D263" s="210" t="s">
        <v>192</v>
      </c>
      <c r="E263" s="211" t="s">
        <v>2759</v>
      </c>
      <c r="F263" s="212" t="s">
        <v>2760</v>
      </c>
      <c r="G263" s="213" t="s">
        <v>638</v>
      </c>
      <c r="H263" s="214">
        <v>3</v>
      </c>
      <c r="I263" s="215"/>
      <c r="J263" s="216">
        <f>ROUND(I263*H263,2)</f>
        <v>0</v>
      </c>
      <c r="K263" s="212" t="s">
        <v>281</v>
      </c>
      <c r="L263" s="41"/>
      <c r="M263" s="217" t="s">
        <v>1</v>
      </c>
      <c r="N263" s="218" t="s">
        <v>48</v>
      </c>
      <c r="O263" s="73"/>
      <c r="P263" s="219">
        <f>O263*H263</f>
        <v>0</v>
      </c>
      <c r="Q263" s="219">
        <v>0</v>
      </c>
      <c r="R263" s="219">
        <f>Q263*H263</f>
        <v>0</v>
      </c>
      <c r="S263" s="219">
        <v>0</v>
      </c>
      <c r="T263" s="220">
        <f>S263*H263</f>
        <v>0</v>
      </c>
      <c r="U263" s="36"/>
      <c r="V263" s="36"/>
      <c r="W263" s="36"/>
      <c r="X263" s="36"/>
      <c r="Y263" s="36"/>
      <c r="Z263" s="36"/>
      <c r="AA263" s="36"/>
      <c r="AB263" s="36"/>
      <c r="AC263" s="36"/>
      <c r="AD263" s="36"/>
      <c r="AE263" s="36"/>
      <c r="AR263" s="221" t="s">
        <v>106</v>
      </c>
      <c r="AT263" s="221" t="s">
        <v>192</v>
      </c>
      <c r="AU263" s="221" t="s">
        <v>92</v>
      </c>
      <c r="AY263" s="18" t="s">
        <v>189</v>
      </c>
      <c r="BE263" s="222">
        <f>IF(N263="základní",J263,0)</f>
        <v>0</v>
      </c>
      <c r="BF263" s="222">
        <f>IF(N263="snížená",J263,0)</f>
        <v>0</v>
      </c>
      <c r="BG263" s="222">
        <f>IF(N263="zákl. přenesená",J263,0)</f>
        <v>0</v>
      </c>
      <c r="BH263" s="222">
        <f>IF(N263="sníž. přenesená",J263,0)</f>
        <v>0</v>
      </c>
      <c r="BI263" s="222">
        <f>IF(N263="nulová",J263,0)</f>
        <v>0</v>
      </c>
      <c r="BJ263" s="18" t="s">
        <v>90</v>
      </c>
      <c r="BK263" s="222">
        <f>ROUND(I263*H263,2)</f>
        <v>0</v>
      </c>
      <c r="BL263" s="18" t="s">
        <v>106</v>
      </c>
      <c r="BM263" s="221" t="s">
        <v>2761</v>
      </c>
    </row>
    <row r="264" spans="1:47" s="2" customFormat="1" ht="39">
      <c r="A264" s="36"/>
      <c r="B264" s="37"/>
      <c r="C264" s="38"/>
      <c r="D264" s="225" t="s">
        <v>305</v>
      </c>
      <c r="E264" s="38"/>
      <c r="F264" s="266" t="s">
        <v>2559</v>
      </c>
      <c r="G264" s="38"/>
      <c r="H264" s="38"/>
      <c r="I264" s="125"/>
      <c r="J264" s="38"/>
      <c r="K264" s="38"/>
      <c r="L264" s="41"/>
      <c r="M264" s="267"/>
      <c r="N264" s="268"/>
      <c r="O264" s="73"/>
      <c r="P264" s="73"/>
      <c r="Q264" s="73"/>
      <c r="R264" s="73"/>
      <c r="S264" s="73"/>
      <c r="T264" s="74"/>
      <c r="U264" s="36"/>
      <c r="V264" s="36"/>
      <c r="W264" s="36"/>
      <c r="X264" s="36"/>
      <c r="Y264" s="36"/>
      <c r="Z264" s="36"/>
      <c r="AA264" s="36"/>
      <c r="AB264" s="36"/>
      <c r="AC264" s="36"/>
      <c r="AD264" s="36"/>
      <c r="AE264" s="36"/>
      <c r="AT264" s="18" t="s">
        <v>305</v>
      </c>
      <c r="AU264" s="18" t="s">
        <v>92</v>
      </c>
    </row>
    <row r="265" spans="1:65" s="2" customFormat="1" ht="16.5" customHeight="1">
      <c r="A265" s="36"/>
      <c r="B265" s="37"/>
      <c r="C265" s="210" t="s">
        <v>529</v>
      </c>
      <c r="D265" s="210" t="s">
        <v>192</v>
      </c>
      <c r="E265" s="211" t="s">
        <v>2762</v>
      </c>
      <c r="F265" s="212" t="s">
        <v>2763</v>
      </c>
      <c r="G265" s="213" t="s">
        <v>638</v>
      </c>
      <c r="H265" s="214">
        <v>1</v>
      </c>
      <c r="I265" s="215"/>
      <c r="J265" s="216">
        <f>ROUND(I265*H265,2)</f>
        <v>0</v>
      </c>
      <c r="K265" s="212" t="s">
        <v>281</v>
      </c>
      <c r="L265" s="41"/>
      <c r="M265" s="217" t="s">
        <v>1</v>
      </c>
      <c r="N265" s="218" t="s">
        <v>48</v>
      </c>
      <c r="O265" s="73"/>
      <c r="P265" s="219">
        <f>O265*H265</f>
        <v>0</v>
      </c>
      <c r="Q265" s="219">
        <v>0</v>
      </c>
      <c r="R265" s="219">
        <f>Q265*H265</f>
        <v>0</v>
      </c>
      <c r="S265" s="219">
        <v>0</v>
      </c>
      <c r="T265" s="220">
        <f>S265*H265</f>
        <v>0</v>
      </c>
      <c r="U265" s="36"/>
      <c r="V265" s="36"/>
      <c r="W265" s="36"/>
      <c r="X265" s="36"/>
      <c r="Y265" s="36"/>
      <c r="Z265" s="36"/>
      <c r="AA265" s="36"/>
      <c r="AB265" s="36"/>
      <c r="AC265" s="36"/>
      <c r="AD265" s="36"/>
      <c r="AE265" s="36"/>
      <c r="AR265" s="221" t="s">
        <v>106</v>
      </c>
      <c r="AT265" s="221" t="s">
        <v>192</v>
      </c>
      <c r="AU265" s="221" t="s">
        <v>92</v>
      </c>
      <c r="AY265" s="18" t="s">
        <v>189</v>
      </c>
      <c r="BE265" s="222">
        <f>IF(N265="základní",J265,0)</f>
        <v>0</v>
      </c>
      <c r="BF265" s="222">
        <f>IF(N265="snížená",J265,0)</f>
        <v>0</v>
      </c>
      <c r="BG265" s="222">
        <f>IF(N265="zákl. přenesená",J265,0)</f>
        <v>0</v>
      </c>
      <c r="BH265" s="222">
        <f>IF(N265="sníž. přenesená",J265,0)</f>
        <v>0</v>
      </c>
      <c r="BI265" s="222">
        <f>IF(N265="nulová",J265,0)</f>
        <v>0</v>
      </c>
      <c r="BJ265" s="18" t="s">
        <v>90</v>
      </c>
      <c r="BK265" s="222">
        <f>ROUND(I265*H265,2)</f>
        <v>0</v>
      </c>
      <c r="BL265" s="18" t="s">
        <v>106</v>
      </c>
      <c r="BM265" s="221" t="s">
        <v>2764</v>
      </c>
    </row>
    <row r="266" spans="1:47" s="2" customFormat="1" ht="39">
      <c r="A266" s="36"/>
      <c r="B266" s="37"/>
      <c r="C266" s="38"/>
      <c r="D266" s="225" t="s">
        <v>305</v>
      </c>
      <c r="E266" s="38"/>
      <c r="F266" s="266" t="s">
        <v>2559</v>
      </c>
      <c r="G266" s="38"/>
      <c r="H266" s="38"/>
      <c r="I266" s="125"/>
      <c r="J266" s="38"/>
      <c r="K266" s="38"/>
      <c r="L266" s="41"/>
      <c r="M266" s="267"/>
      <c r="N266" s="268"/>
      <c r="O266" s="73"/>
      <c r="P266" s="73"/>
      <c r="Q266" s="73"/>
      <c r="R266" s="73"/>
      <c r="S266" s="73"/>
      <c r="T266" s="74"/>
      <c r="U266" s="36"/>
      <c r="V266" s="36"/>
      <c r="W266" s="36"/>
      <c r="X266" s="36"/>
      <c r="Y266" s="36"/>
      <c r="Z266" s="36"/>
      <c r="AA266" s="36"/>
      <c r="AB266" s="36"/>
      <c r="AC266" s="36"/>
      <c r="AD266" s="36"/>
      <c r="AE266" s="36"/>
      <c r="AT266" s="18" t="s">
        <v>305</v>
      </c>
      <c r="AU266" s="18" t="s">
        <v>92</v>
      </c>
    </row>
    <row r="267" spans="1:65" s="2" customFormat="1" ht="16.5" customHeight="1">
      <c r="A267" s="36"/>
      <c r="B267" s="37"/>
      <c r="C267" s="210" t="s">
        <v>533</v>
      </c>
      <c r="D267" s="210" t="s">
        <v>192</v>
      </c>
      <c r="E267" s="211" t="s">
        <v>2765</v>
      </c>
      <c r="F267" s="212" t="s">
        <v>2766</v>
      </c>
      <c r="G267" s="213" t="s">
        <v>638</v>
      </c>
      <c r="H267" s="214">
        <v>7</v>
      </c>
      <c r="I267" s="215"/>
      <c r="J267" s="216">
        <f>ROUND(I267*H267,2)</f>
        <v>0</v>
      </c>
      <c r="K267" s="212" t="s">
        <v>281</v>
      </c>
      <c r="L267" s="41"/>
      <c r="M267" s="217" t="s">
        <v>1</v>
      </c>
      <c r="N267" s="218" t="s">
        <v>48</v>
      </c>
      <c r="O267" s="73"/>
      <c r="P267" s="219">
        <f>O267*H267</f>
        <v>0</v>
      </c>
      <c r="Q267" s="219">
        <v>0</v>
      </c>
      <c r="R267" s="219">
        <f>Q267*H267</f>
        <v>0</v>
      </c>
      <c r="S267" s="219">
        <v>0</v>
      </c>
      <c r="T267" s="220">
        <f>S267*H267</f>
        <v>0</v>
      </c>
      <c r="U267" s="36"/>
      <c r="V267" s="36"/>
      <c r="W267" s="36"/>
      <c r="X267" s="36"/>
      <c r="Y267" s="36"/>
      <c r="Z267" s="36"/>
      <c r="AA267" s="36"/>
      <c r="AB267" s="36"/>
      <c r="AC267" s="36"/>
      <c r="AD267" s="36"/>
      <c r="AE267" s="36"/>
      <c r="AR267" s="221" t="s">
        <v>106</v>
      </c>
      <c r="AT267" s="221" t="s">
        <v>192</v>
      </c>
      <c r="AU267" s="221" t="s">
        <v>92</v>
      </c>
      <c r="AY267" s="18" t="s">
        <v>189</v>
      </c>
      <c r="BE267" s="222">
        <f>IF(N267="základní",J267,0)</f>
        <v>0</v>
      </c>
      <c r="BF267" s="222">
        <f>IF(N267="snížená",J267,0)</f>
        <v>0</v>
      </c>
      <c r="BG267" s="222">
        <f>IF(N267="zákl. přenesená",J267,0)</f>
        <v>0</v>
      </c>
      <c r="BH267" s="222">
        <f>IF(N267="sníž. přenesená",J267,0)</f>
        <v>0</v>
      </c>
      <c r="BI267" s="222">
        <f>IF(N267="nulová",J267,0)</f>
        <v>0</v>
      </c>
      <c r="BJ267" s="18" t="s">
        <v>90</v>
      </c>
      <c r="BK267" s="222">
        <f>ROUND(I267*H267,2)</f>
        <v>0</v>
      </c>
      <c r="BL267" s="18" t="s">
        <v>106</v>
      </c>
      <c r="BM267" s="221" t="s">
        <v>2767</v>
      </c>
    </row>
    <row r="268" spans="1:47" s="2" customFormat="1" ht="39">
      <c r="A268" s="36"/>
      <c r="B268" s="37"/>
      <c r="C268" s="38"/>
      <c r="D268" s="225" t="s">
        <v>305</v>
      </c>
      <c r="E268" s="38"/>
      <c r="F268" s="266" t="s">
        <v>2559</v>
      </c>
      <c r="G268" s="38"/>
      <c r="H268" s="38"/>
      <c r="I268" s="125"/>
      <c r="J268" s="38"/>
      <c r="K268" s="38"/>
      <c r="L268" s="41"/>
      <c r="M268" s="267"/>
      <c r="N268" s="268"/>
      <c r="O268" s="73"/>
      <c r="P268" s="73"/>
      <c r="Q268" s="73"/>
      <c r="R268" s="73"/>
      <c r="S268" s="73"/>
      <c r="T268" s="74"/>
      <c r="U268" s="36"/>
      <c r="V268" s="36"/>
      <c r="W268" s="36"/>
      <c r="X268" s="36"/>
      <c r="Y268" s="36"/>
      <c r="Z268" s="36"/>
      <c r="AA268" s="36"/>
      <c r="AB268" s="36"/>
      <c r="AC268" s="36"/>
      <c r="AD268" s="36"/>
      <c r="AE268" s="36"/>
      <c r="AT268" s="18" t="s">
        <v>305</v>
      </c>
      <c r="AU268" s="18" t="s">
        <v>92</v>
      </c>
    </row>
    <row r="269" spans="1:65" s="2" customFormat="1" ht="16.5" customHeight="1">
      <c r="A269" s="36"/>
      <c r="B269" s="37"/>
      <c r="C269" s="210" t="s">
        <v>536</v>
      </c>
      <c r="D269" s="210" t="s">
        <v>192</v>
      </c>
      <c r="E269" s="211" t="s">
        <v>2768</v>
      </c>
      <c r="F269" s="212" t="s">
        <v>2769</v>
      </c>
      <c r="G269" s="213" t="s">
        <v>618</v>
      </c>
      <c r="H269" s="214">
        <v>54</v>
      </c>
      <c r="I269" s="215"/>
      <c r="J269" s="216">
        <f>ROUND(I269*H269,2)</f>
        <v>0</v>
      </c>
      <c r="K269" s="212" t="s">
        <v>281</v>
      </c>
      <c r="L269" s="41"/>
      <c r="M269" s="217" t="s">
        <v>1</v>
      </c>
      <c r="N269" s="218" t="s">
        <v>48</v>
      </c>
      <c r="O269" s="73"/>
      <c r="P269" s="219">
        <f>O269*H269</f>
        <v>0</v>
      </c>
      <c r="Q269" s="219">
        <v>0</v>
      </c>
      <c r="R269" s="219">
        <f>Q269*H269</f>
        <v>0</v>
      </c>
      <c r="S269" s="219">
        <v>0</v>
      </c>
      <c r="T269" s="220">
        <f>S269*H269</f>
        <v>0</v>
      </c>
      <c r="U269" s="36"/>
      <c r="V269" s="36"/>
      <c r="W269" s="36"/>
      <c r="X269" s="36"/>
      <c r="Y269" s="36"/>
      <c r="Z269" s="36"/>
      <c r="AA269" s="36"/>
      <c r="AB269" s="36"/>
      <c r="AC269" s="36"/>
      <c r="AD269" s="36"/>
      <c r="AE269" s="36"/>
      <c r="AR269" s="221" t="s">
        <v>106</v>
      </c>
      <c r="AT269" s="221" t="s">
        <v>192</v>
      </c>
      <c r="AU269" s="221" t="s">
        <v>92</v>
      </c>
      <c r="AY269" s="18" t="s">
        <v>189</v>
      </c>
      <c r="BE269" s="222">
        <f>IF(N269="základní",J269,0)</f>
        <v>0</v>
      </c>
      <c r="BF269" s="222">
        <f>IF(N269="snížená",J269,0)</f>
        <v>0</v>
      </c>
      <c r="BG269" s="222">
        <f>IF(N269="zákl. přenesená",J269,0)</f>
        <v>0</v>
      </c>
      <c r="BH269" s="222">
        <f>IF(N269="sníž. přenesená",J269,0)</f>
        <v>0</v>
      </c>
      <c r="BI269" s="222">
        <f>IF(N269="nulová",J269,0)</f>
        <v>0</v>
      </c>
      <c r="BJ269" s="18" t="s">
        <v>90</v>
      </c>
      <c r="BK269" s="222">
        <f>ROUND(I269*H269,2)</f>
        <v>0</v>
      </c>
      <c r="BL269" s="18" t="s">
        <v>106</v>
      </c>
      <c r="BM269" s="221" t="s">
        <v>2770</v>
      </c>
    </row>
    <row r="270" spans="1:47" s="2" customFormat="1" ht="39">
      <c r="A270" s="36"/>
      <c r="B270" s="37"/>
      <c r="C270" s="38"/>
      <c r="D270" s="225" t="s">
        <v>305</v>
      </c>
      <c r="E270" s="38"/>
      <c r="F270" s="266" t="s">
        <v>2559</v>
      </c>
      <c r="G270" s="38"/>
      <c r="H270" s="38"/>
      <c r="I270" s="125"/>
      <c r="J270" s="38"/>
      <c r="K270" s="38"/>
      <c r="L270" s="41"/>
      <c r="M270" s="267"/>
      <c r="N270" s="268"/>
      <c r="O270" s="73"/>
      <c r="P270" s="73"/>
      <c r="Q270" s="73"/>
      <c r="R270" s="73"/>
      <c r="S270" s="73"/>
      <c r="T270" s="74"/>
      <c r="U270" s="36"/>
      <c r="V270" s="36"/>
      <c r="W270" s="36"/>
      <c r="X270" s="36"/>
      <c r="Y270" s="36"/>
      <c r="Z270" s="36"/>
      <c r="AA270" s="36"/>
      <c r="AB270" s="36"/>
      <c r="AC270" s="36"/>
      <c r="AD270" s="36"/>
      <c r="AE270" s="36"/>
      <c r="AT270" s="18" t="s">
        <v>305</v>
      </c>
      <c r="AU270" s="18" t="s">
        <v>92</v>
      </c>
    </row>
    <row r="271" spans="1:47" s="2" customFormat="1" ht="18" customHeight="1">
      <c r="A271" s="36"/>
      <c r="B271" s="37"/>
      <c r="C271" s="210">
        <v>72</v>
      </c>
      <c r="D271" s="210" t="s">
        <v>192</v>
      </c>
      <c r="E271" s="211" t="s">
        <v>2771</v>
      </c>
      <c r="F271" s="212" t="s">
        <v>2772</v>
      </c>
      <c r="G271" s="213" t="s">
        <v>2773</v>
      </c>
      <c r="H271" s="214">
        <v>1</v>
      </c>
      <c r="I271" s="215"/>
      <c r="J271" s="216">
        <f>ROUND(I271*H271,2)</f>
        <v>0</v>
      </c>
      <c r="K271" s="212" t="s">
        <v>281</v>
      </c>
      <c r="L271" s="41"/>
      <c r="M271" s="73"/>
      <c r="N271" s="268"/>
      <c r="O271" s="73"/>
      <c r="P271" s="73"/>
      <c r="Q271" s="73"/>
      <c r="R271" s="73"/>
      <c r="S271" s="73"/>
      <c r="T271" s="73"/>
      <c r="U271" s="36"/>
      <c r="V271" s="36"/>
      <c r="W271" s="36"/>
      <c r="X271" s="36"/>
      <c r="Y271" s="36"/>
      <c r="Z271" s="36"/>
      <c r="AA271" s="36"/>
      <c r="AB271" s="36"/>
      <c r="AC271" s="36"/>
      <c r="AD271" s="36"/>
      <c r="AE271" s="36"/>
      <c r="AT271" s="18"/>
      <c r="AU271" s="18"/>
    </row>
    <row r="272" spans="1:31" s="2" customFormat="1" ht="46.5" customHeight="1">
      <c r="A272" s="36"/>
      <c r="B272" s="56"/>
      <c r="C272" s="297"/>
      <c r="D272" s="298" t="s">
        <v>305</v>
      </c>
      <c r="E272" s="297"/>
      <c r="F272" s="299" t="s">
        <v>2774</v>
      </c>
      <c r="G272" s="297"/>
      <c r="H272" s="297"/>
      <c r="I272" s="295"/>
      <c r="J272" s="295"/>
      <c r="K272" s="296"/>
      <c r="L272" s="41"/>
      <c r="M272" s="36"/>
      <c r="O272" s="36"/>
      <c r="P272" s="36"/>
      <c r="Q272" s="36"/>
      <c r="R272" s="36"/>
      <c r="S272" s="36"/>
      <c r="T272" s="36"/>
      <c r="U272" s="36"/>
      <c r="V272" s="36"/>
      <c r="W272" s="36"/>
      <c r="X272" s="36"/>
      <c r="Y272" s="36"/>
      <c r="Z272" s="36"/>
      <c r="AA272" s="36"/>
      <c r="AB272" s="36"/>
      <c r="AC272" s="36"/>
      <c r="AD272" s="36"/>
      <c r="AE272" s="36"/>
    </row>
  </sheetData>
  <autoFilter ref="C125:K270"/>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60"/>
  <sheetViews>
    <sheetView showGridLines="0" workbookViewId="0" topLeftCell="A126">
      <selection activeCell="X144" sqref="X144"/>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100</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154</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156</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ROUND(J136,2)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ROUND((SUM(BE136:BE459)),2)</f>
        <v>0</v>
      </c>
      <c r="G37" s="36"/>
      <c r="H37" s="36"/>
      <c r="I37" s="139">
        <v>0.21</v>
      </c>
      <c r="J37" s="138">
        <f>ROUND(((SUM(BE136:BE459))*I37),2)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ROUND((SUM(BF136:BF459)),2)</f>
        <v>0</v>
      </c>
      <c r="G38" s="36"/>
      <c r="H38" s="36"/>
      <c r="I38" s="139">
        <v>0.15</v>
      </c>
      <c r="J38" s="138">
        <f>ROUND(((SUM(BF136:BF459))*I38),2)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ROUND((SUM(BG136:BG459)),2)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ROUND((SUM(BH136:BH459)),2)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ROUND((SUM(BI136:BI459)),2)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154</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D.1.1 - Architektonicko-stavební řešení</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J136</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J137</f>
        <v>0</v>
      </c>
      <c r="K101" s="170"/>
      <c r="L101" s="175"/>
    </row>
    <row r="102" spans="2:12" s="10" customFormat="1" ht="19.9" customHeight="1">
      <c r="B102" s="176"/>
      <c r="C102" s="105"/>
      <c r="D102" s="177" t="s">
        <v>163</v>
      </c>
      <c r="E102" s="178"/>
      <c r="F102" s="178"/>
      <c r="G102" s="178"/>
      <c r="H102" s="178"/>
      <c r="I102" s="179"/>
      <c r="J102" s="180">
        <f>J138</f>
        <v>0</v>
      </c>
      <c r="K102" s="105"/>
      <c r="L102" s="181"/>
    </row>
    <row r="103" spans="2:12" s="10" customFormat="1" ht="19.9" customHeight="1">
      <c r="B103" s="176"/>
      <c r="C103" s="105"/>
      <c r="D103" s="177" t="s">
        <v>164</v>
      </c>
      <c r="E103" s="178"/>
      <c r="F103" s="178"/>
      <c r="G103" s="178"/>
      <c r="H103" s="178"/>
      <c r="I103" s="179"/>
      <c r="J103" s="180">
        <f>J230</f>
        <v>0</v>
      </c>
      <c r="K103" s="105"/>
      <c r="L103" s="181"/>
    </row>
    <row r="104" spans="2:12" s="10" customFormat="1" ht="19.9" customHeight="1">
      <c r="B104" s="176"/>
      <c r="C104" s="105"/>
      <c r="D104" s="177" t="s">
        <v>165</v>
      </c>
      <c r="E104" s="178"/>
      <c r="F104" s="178"/>
      <c r="G104" s="178"/>
      <c r="H104" s="178"/>
      <c r="I104" s="179"/>
      <c r="J104" s="180">
        <f>J252</f>
        <v>0</v>
      </c>
      <c r="K104" s="105"/>
      <c r="L104" s="181"/>
    </row>
    <row r="105" spans="2:12" s="10" customFormat="1" ht="19.9" customHeight="1">
      <c r="B105" s="176"/>
      <c r="C105" s="105"/>
      <c r="D105" s="177" t="s">
        <v>166</v>
      </c>
      <c r="E105" s="178"/>
      <c r="F105" s="178"/>
      <c r="G105" s="178"/>
      <c r="H105" s="178"/>
      <c r="I105" s="179"/>
      <c r="J105" s="180">
        <f>J260</f>
        <v>0</v>
      </c>
      <c r="K105" s="105"/>
      <c r="L105" s="181"/>
    </row>
    <row r="106" spans="2:12" s="9" customFormat="1" ht="24.95" customHeight="1">
      <c r="B106" s="169"/>
      <c r="C106" s="170"/>
      <c r="D106" s="171" t="s">
        <v>167</v>
      </c>
      <c r="E106" s="172"/>
      <c r="F106" s="172"/>
      <c r="G106" s="172"/>
      <c r="H106" s="172"/>
      <c r="I106" s="173"/>
      <c r="J106" s="174">
        <f>J262</f>
        <v>0</v>
      </c>
      <c r="K106" s="170"/>
      <c r="L106" s="175"/>
    </row>
    <row r="107" spans="2:12" s="10" customFormat="1" ht="19.9" customHeight="1">
      <c r="B107" s="176"/>
      <c r="C107" s="105"/>
      <c r="D107" s="177" t="s">
        <v>168</v>
      </c>
      <c r="E107" s="178"/>
      <c r="F107" s="178"/>
      <c r="G107" s="178"/>
      <c r="H107" s="178"/>
      <c r="I107" s="179"/>
      <c r="J107" s="180">
        <f>J263</f>
        <v>0</v>
      </c>
      <c r="K107" s="105"/>
      <c r="L107" s="181"/>
    </row>
    <row r="108" spans="2:12" s="10" customFormat="1" ht="19.9" customHeight="1">
      <c r="B108" s="176"/>
      <c r="C108" s="105"/>
      <c r="D108" s="177" t="s">
        <v>169</v>
      </c>
      <c r="E108" s="178"/>
      <c r="F108" s="178"/>
      <c r="G108" s="178"/>
      <c r="H108" s="178"/>
      <c r="I108" s="179"/>
      <c r="J108" s="180">
        <f>J301</f>
        <v>0</v>
      </c>
      <c r="K108" s="105"/>
      <c r="L108" s="181"/>
    </row>
    <row r="109" spans="2:12" s="10" customFormat="1" ht="19.9" customHeight="1">
      <c r="B109" s="176"/>
      <c r="C109" s="105"/>
      <c r="D109" s="177" t="s">
        <v>170</v>
      </c>
      <c r="E109" s="178"/>
      <c r="F109" s="178"/>
      <c r="G109" s="178"/>
      <c r="H109" s="178"/>
      <c r="I109" s="179"/>
      <c r="J109" s="180">
        <f>J371</f>
        <v>0</v>
      </c>
      <c r="K109" s="105"/>
      <c r="L109" s="181"/>
    </row>
    <row r="110" spans="2:12" s="10" customFormat="1" ht="19.9" customHeight="1">
      <c r="B110" s="176"/>
      <c r="C110" s="105"/>
      <c r="D110" s="177" t="s">
        <v>171</v>
      </c>
      <c r="E110" s="178"/>
      <c r="F110" s="178"/>
      <c r="G110" s="178"/>
      <c r="H110" s="178"/>
      <c r="I110" s="179"/>
      <c r="J110" s="180">
        <f>J415</f>
        <v>0</v>
      </c>
      <c r="K110" s="105"/>
      <c r="L110" s="181"/>
    </row>
    <row r="111" spans="2:12" s="10" customFormat="1" ht="19.9" customHeight="1">
      <c r="B111" s="176"/>
      <c r="C111" s="105"/>
      <c r="D111" s="177" t="s">
        <v>172</v>
      </c>
      <c r="E111" s="178"/>
      <c r="F111" s="178"/>
      <c r="G111" s="178"/>
      <c r="H111" s="178"/>
      <c r="I111" s="179"/>
      <c r="J111" s="180">
        <f>J423</f>
        <v>0</v>
      </c>
      <c r="K111" s="105"/>
      <c r="L111" s="181"/>
    </row>
    <row r="112" spans="2:12" s="10" customFormat="1" ht="19.9" customHeight="1">
      <c r="B112" s="176"/>
      <c r="C112" s="105"/>
      <c r="D112" s="177" t="s">
        <v>173</v>
      </c>
      <c r="E112" s="178"/>
      <c r="F112" s="178"/>
      <c r="G112" s="178"/>
      <c r="H112" s="178"/>
      <c r="I112" s="179"/>
      <c r="J112" s="180">
        <f>J453</f>
        <v>0</v>
      </c>
      <c r="K112" s="105"/>
      <c r="L112" s="181"/>
    </row>
    <row r="113" spans="1:31" s="2" customFormat="1" ht="21.75" customHeight="1">
      <c r="A113" s="36"/>
      <c r="B113" s="37"/>
      <c r="C113" s="38"/>
      <c r="D113" s="38"/>
      <c r="E113" s="38"/>
      <c r="F113" s="38"/>
      <c r="G113" s="38"/>
      <c r="H113" s="38"/>
      <c r="I113" s="125"/>
      <c r="J113" s="38"/>
      <c r="K113" s="38"/>
      <c r="L113" s="53"/>
      <c r="S113" s="36"/>
      <c r="T113" s="36"/>
      <c r="U113" s="36"/>
      <c r="V113" s="36"/>
      <c r="W113" s="36"/>
      <c r="X113" s="36"/>
      <c r="Y113" s="36"/>
      <c r="Z113" s="36"/>
      <c r="AA113" s="36"/>
      <c r="AB113" s="36"/>
      <c r="AC113" s="36"/>
      <c r="AD113" s="36"/>
      <c r="AE113" s="36"/>
    </row>
    <row r="114" spans="1:31" s="2" customFormat="1" ht="6.95" customHeight="1">
      <c r="A114" s="36"/>
      <c r="B114" s="56"/>
      <c r="C114" s="57"/>
      <c r="D114" s="57"/>
      <c r="E114" s="57"/>
      <c r="F114" s="57"/>
      <c r="G114" s="57"/>
      <c r="H114" s="57"/>
      <c r="I114" s="160"/>
      <c r="J114" s="57"/>
      <c r="K114" s="57"/>
      <c r="L114" s="53"/>
      <c r="S114" s="36"/>
      <c r="T114" s="36"/>
      <c r="U114" s="36"/>
      <c r="V114" s="36"/>
      <c r="W114" s="36"/>
      <c r="X114" s="36"/>
      <c r="Y114" s="36"/>
      <c r="Z114" s="36"/>
      <c r="AA114" s="36"/>
      <c r="AB114" s="36"/>
      <c r="AC114" s="36"/>
      <c r="AD114" s="36"/>
      <c r="AE114" s="36"/>
    </row>
    <row r="118" spans="1:31" s="2" customFormat="1" ht="6.95" customHeight="1">
      <c r="A118" s="36"/>
      <c r="B118" s="58"/>
      <c r="C118" s="59"/>
      <c r="D118" s="59"/>
      <c r="E118" s="59"/>
      <c r="F118" s="59"/>
      <c r="G118" s="59"/>
      <c r="H118" s="59"/>
      <c r="I118" s="163"/>
      <c r="J118" s="59"/>
      <c r="K118" s="59"/>
      <c r="L118" s="53"/>
      <c r="S118" s="36"/>
      <c r="T118" s="36"/>
      <c r="U118" s="36"/>
      <c r="V118" s="36"/>
      <c r="W118" s="36"/>
      <c r="X118" s="36"/>
      <c r="Y118" s="36"/>
      <c r="Z118" s="36"/>
      <c r="AA118" s="36"/>
      <c r="AB118" s="36"/>
      <c r="AC118" s="36"/>
      <c r="AD118" s="36"/>
      <c r="AE118" s="36"/>
    </row>
    <row r="119" spans="1:31" s="2" customFormat="1" ht="24.95" customHeight="1">
      <c r="A119" s="36"/>
      <c r="B119" s="37"/>
      <c r="C119" s="24" t="s">
        <v>174</v>
      </c>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16</v>
      </c>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352" t="str">
        <f>E7</f>
        <v>Rekonstrukce Městské knihovny, Hlavní 111, k.ú. Místek</v>
      </c>
      <c r="F122" s="353"/>
      <c r="G122" s="353"/>
      <c r="H122" s="353"/>
      <c r="I122" s="125"/>
      <c r="J122" s="38"/>
      <c r="K122" s="38"/>
      <c r="L122" s="53"/>
      <c r="S122" s="36"/>
      <c r="T122" s="36"/>
      <c r="U122" s="36"/>
      <c r="V122" s="36"/>
      <c r="W122" s="36"/>
      <c r="X122" s="36"/>
      <c r="Y122" s="36"/>
      <c r="Z122" s="36"/>
      <c r="AA122" s="36"/>
      <c r="AB122" s="36"/>
      <c r="AC122" s="36"/>
      <c r="AD122" s="36"/>
      <c r="AE122" s="36"/>
    </row>
    <row r="123" spans="2:12" s="1" customFormat="1" ht="12" customHeight="1">
      <c r="B123" s="22"/>
      <c r="C123" s="30" t="s">
        <v>151</v>
      </c>
      <c r="D123" s="23"/>
      <c r="E123" s="23"/>
      <c r="F123" s="23"/>
      <c r="G123" s="23"/>
      <c r="H123" s="23"/>
      <c r="I123" s="117"/>
      <c r="J123" s="23"/>
      <c r="K123" s="23"/>
      <c r="L123" s="21"/>
    </row>
    <row r="124" spans="2:12" s="1" customFormat="1" ht="16.5" customHeight="1">
      <c r="B124" s="22"/>
      <c r="C124" s="23"/>
      <c r="D124" s="23"/>
      <c r="E124" s="352" t="s">
        <v>152</v>
      </c>
      <c r="F124" s="319"/>
      <c r="G124" s="319"/>
      <c r="H124" s="319"/>
      <c r="I124" s="117"/>
      <c r="J124" s="23"/>
      <c r="K124" s="23"/>
      <c r="L124" s="21"/>
    </row>
    <row r="125" spans="2:12" s="1" customFormat="1" ht="12" customHeight="1">
      <c r="B125" s="22"/>
      <c r="C125" s="30" t="s">
        <v>153</v>
      </c>
      <c r="D125" s="23"/>
      <c r="E125" s="23"/>
      <c r="F125" s="23"/>
      <c r="G125" s="23"/>
      <c r="H125" s="23"/>
      <c r="I125" s="117"/>
      <c r="J125" s="23"/>
      <c r="K125" s="23"/>
      <c r="L125" s="21"/>
    </row>
    <row r="126" spans="1:31" s="2" customFormat="1" ht="16.5" customHeight="1">
      <c r="A126" s="36"/>
      <c r="B126" s="37"/>
      <c r="C126" s="38"/>
      <c r="D126" s="38"/>
      <c r="E126" s="354" t="s">
        <v>154</v>
      </c>
      <c r="F126" s="355"/>
      <c r="G126" s="355"/>
      <c r="H126" s="355"/>
      <c r="I126" s="125"/>
      <c r="J126" s="38"/>
      <c r="K126" s="38"/>
      <c r="L126" s="53"/>
      <c r="S126" s="36"/>
      <c r="T126" s="36"/>
      <c r="U126" s="36"/>
      <c r="V126" s="36"/>
      <c r="W126" s="36"/>
      <c r="X126" s="36"/>
      <c r="Y126" s="36"/>
      <c r="Z126" s="36"/>
      <c r="AA126" s="36"/>
      <c r="AB126" s="36"/>
      <c r="AC126" s="36"/>
      <c r="AD126" s="36"/>
      <c r="AE126" s="36"/>
    </row>
    <row r="127" spans="1:31" s="2" customFormat="1" ht="12" customHeight="1">
      <c r="A127" s="36"/>
      <c r="B127" s="37"/>
      <c r="C127" s="30" t="s">
        <v>155</v>
      </c>
      <c r="D127" s="38"/>
      <c r="E127" s="38"/>
      <c r="F127" s="38"/>
      <c r="G127" s="38"/>
      <c r="H127" s="38"/>
      <c r="I127" s="125"/>
      <c r="J127" s="38"/>
      <c r="K127" s="38"/>
      <c r="L127" s="53"/>
      <c r="S127" s="36"/>
      <c r="T127" s="36"/>
      <c r="U127" s="36"/>
      <c r="V127" s="36"/>
      <c r="W127" s="36"/>
      <c r="X127" s="36"/>
      <c r="Y127" s="36"/>
      <c r="Z127" s="36"/>
      <c r="AA127" s="36"/>
      <c r="AB127" s="36"/>
      <c r="AC127" s="36"/>
      <c r="AD127" s="36"/>
      <c r="AE127" s="36"/>
    </row>
    <row r="128" spans="1:31" s="2" customFormat="1" ht="16.5" customHeight="1">
      <c r="A128" s="36"/>
      <c r="B128" s="37"/>
      <c r="C128" s="38"/>
      <c r="D128" s="38"/>
      <c r="E128" s="339" t="str">
        <f>E13</f>
        <v>D.1.1 - Architektonicko-stavební řešení</v>
      </c>
      <c r="F128" s="355"/>
      <c r="G128" s="355"/>
      <c r="H128" s="355"/>
      <c r="I128" s="125"/>
      <c r="J128" s="38"/>
      <c r="K128" s="38"/>
      <c r="L128" s="53"/>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2" customFormat="1" ht="12" customHeight="1">
      <c r="A130" s="36"/>
      <c r="B130" s="37"/>
      <c r="C130" s="30" t="s">
        <v>22</v>
      </c>
      <c r="D130" s="38"/>
      <c r="E130" s="38"/>
      <c r="F130" s="28" t="str">
        <f>F16</f>
        <v>ul. Hlavní 111, k.ú. Místek</v>
      </c>
      <c r="G130" s="38"/>
      <c r="H130" s="38"/>
      <c r="I130" s="126" t="s">
        <v>24</v>
      </c>
      <c r="J130" s="68" t="str">
        <f>IF(J16="","",J16)</f>
        <v>18. 11. 2019</v>
      </c>
      <c r="K130" s="38"/>
      <c r="L130" s="53"/>
      <c r="S130" s="36"/>
      <c r="T130" s="36"/>
      <c r="U130" s="36"/>
      <c r="V130" s="36"/>
      <c r="W130" s="36"/>
      <c r="X130" s="36"/>
      <c r="Y130" s="36"/>
      <c r="Z130" s="36"/>
      <c r="AA130" s="36"/>
      <c r="AB130" s="36"/>
      <c r="AC130" s="36"/>
      <c r="AD130" s="36"/>
      <c r="AE130" s="36"/>
    </row>
    <row r="131" spans="1:31" s="2" customFormat="1" ht="6.95" customHeight="1">
      <c r="A131" s="36"/>
      <c r="B131" s="37"/>
      <c r="C131" s="38"/>
      <c r="D131" s="38"/>
      <c r="E131" s="38"/>
      <c r="F131" s="38"/>
      <c r="G131" s="38"/>
      <c r="H131" s="38"/>
      <c r="I131" s="125"/>
      <c r="J131" s="38"/>
      <c r="K131" s="38"/>
      <c r="L131" s="53"/>
      <c r="S131" s="36"/>
      <c r="T131" s="36"/>
      <c r="U131" s="36"/>
      <c r="V131" s="36"/>
      <c r="W131" s="36"/>
      <c r="X131" s="36"/>
      <c r="Y131" s="36"/>
      <c r="Z131" s="36"/>
      <c r="AA131" s="36"/>
      <c r="AB131" s="36"/>
      <c r="AC131" s="36"/>
      <c r="AD131" s="36"/>
      <c r="AE131" s="36"/>
    </row>
    <row r="132" spans="1:31" s="2" customFormat="1" ht="15.2" customHeight="1">
      <c r="A132" s="36"/>
      <c r="B132" s="37"/>
      <c r="C132" s="30" t="s">
        <v>30</v>
      </c>
      <c r="D132" s="38"/>
      <c r="E132" s="38"/>
      <c r="F132" s="28" t="str">
        <f>E19</f>
        <v>Statutární město Frýdek-Místek</v>
      </c>
      <c r="G132" s="38"/>
      <c r="H132" s="38"/>
      <c r="I132" s="126" t="s">
        <v>36</v>
      </c>
      <c r="J132" s="34" t="str">
        <f>E25</f>
        <v>PPS Kania, s.r.o</v>
      </c>
      <c r="K132" s="38"/>
      <c r="L132" s="53"/>
      <c r="S132" s="36"/>
      <c r="T132" s="36"/>
      <c r="U132" s="36"/>
      <c r="V132" s="36"/>
      <c r="W132" s="36"/>
      <c r="X132" s="36"/>
      <c r="Y132" s="36"/>
      <c r="Z132" s="36"/>
      <c r="AA132" s="36"/>
      <c r="AB132" s="36"/>
      <c r="AC132" s="36"/>
      <c r="AD132" s="36"/>
      <c r="AE132" s="36"/>
    </row>
    <row r="133" spans="1:31" s="2" customFormat="1" ht="15.2" customHeight="1">
      <c r="A133" s="36"/>
      <c r="B133" s="37"/>
      <c r="C133" s="30" t="s">
        <v>34</v>
      </c>
      <c r="D133" s="38"/>
      <c r="E133" s="38"/>
      <c r="F133" s="28" t="str">
        <f>IF(E22="","",E22)</f>
        <v>Vyplň údaj</v>
      </c>
      <c r="G133" s="38"/>
      <c r="H133" s="38"/>
      <c r="I133" s="126" t="s">
        <v>39</v>
      </c>
      <c r="J133" s="34" t="str">
        <f>E28</f>
        <v xml:space="preserve"> </v>
      </c>
      <c r="K133" s="38"/>
      <c r="L133" s="53"/>
      <c r="S133" s="36"/>
      <c r="T133" s="36"/>
      <c r="U133" s="36"/>
      <c r="V133" s="36"/>
      <c r="W133" s="36"/>
      <c r="X133" s="36"/>
      <c r="Y133" s="36"/>
      <c r="Z133" s="36"/>
      <c r="AA133" s="36"/>
      <c r="AB133" s="36"/>
      <c r="AC133" s="36"/>
      <c r="AD133" s="36"/>
      <c r="AE133" s="36"/>
    </row>
    <row r="134" spans="1:31" s="2" customFormat="1" ht="10.35" customHeight="1">
      <c r="A134" s="36"/>
      <c r="B134" s="37"/>
      <c r="C134" s="38"/>
      <c r="D134" s="38"/>
      <c r="E134" s="38"/>
      <c r="F134" s="38"/>
      <c r="G134" s="38"/>
      <c r="H134" s="38"/>
      <c r="I134" s="125"/>
      <c r="J134" s="38"/>
      <c r="K134" s="38"/>
      <c r="L134" s="53"/>
      <c r="S134" s="36"/>
      <c r="T134" s="36"/>
      <c r="U134" s="36"/>
      <c r="V134" s="36"/>
      <c r="W134" s="36"/>
      <c r="X134" s="36"/>
      <c r="Y134" s="36"/>
      <c r="Z134" s="36"/>
      <c r="AA134" s="36"/>
      <c r="AB134" s="36"/>
      <c r="AC134" s="36"/>
      <c r="AD134" s="36"/>
      <c r="AE134" s="36"/>
    </row>
    <row r="135" spans="1:31" s="11" customFormat="1" ht="29.25" customHeight="1">
      <c r="A135" s="182"/>
      <c r="B135" s="183"/>
      <c r="C135" s="184" t="s">
        <v>175</v>
      </c>
      <c r="D135" s="185" t="s">
        <v>68</v>
      </c>
      <c r="E135" s="185" t="s">
        <v>64</v>
      </c>
      <c r="F135" s="185" t="s">
        <v>65</v>
      </c>
      <c r="G135" s="185" t="s">
        <v>176</v>
      </c>
      <c r="H135" s="185" t="s">
        <v>177</v>
      </c>
      <c r="I135" s="186" t="s">
        <v>178</v>
      </c>
      <c r="J135" s="185" t="s">
        <v>159</v>
      </c>
      <c r="K135" s="187" t="s">
        <v>179</v>
      </c>
      <c r="L135" s="188"/>
      <c r="M135" s="77" t="s">
        <v>1</v>
      </c>
      <c r="N135" s="78" t="s">
        <v>47</v>
      </c>
      <c r="O135" s="78" t="s">
        <v>180</v>
      </c>
      <c r="P135" s="78" t="s">
        <v>181</v>
      </c>
      <c r="Q135" s="78" t="s">
        <v>182</v>
      </c>
      <c r="R135" s="78" t="s">
        <v>183</v>
      </c>
      <c r="S135" s="78" t="s">
        <v>184</v>
      </c>
      <c r="T135" s="79" t="s">
        <v>185</v>
      </c>
      <c r="U135" s="182"/>
      <c r="V135" s="182"/>
      <c r="W135" s="182"/>
      <c r="X135" s="182"/>
      <c r="Y135" s="182"/>
      <c r="Z135" s="182"/>
      <c r="AA135" s="182"/>
      <c r="AB135" s="182"/>
      <c r="AC135" s="182"/>
      <c r="AD135" s="182"/>
      <c r="AE135" s="182"/>
    </row>
    <row r="136" spans="1:63" s="2" customFormat="1" ht="22.9" customHeight="1">
      <c r="A136" s="36"/>
      <c r="B136" s="37"/>
      <c r="C136" s="84" t="s">
        <v>186</v>
      </c>
      <c r="D136" s="38"/>
      <c r="E136" s="38"/>
      <c r="F136" s="38"/>
      <c r="G136" s="38"/>
      <c r="H136" s="38"/>
      <c r="I136" s="125"/>
      <c r="J136" s="189">
        <f>BK136</f>
        <v>0</v>
      </c>
      <c r="K136" s="38"/>
      <c r="L136" s="41"/>
      <c r="M136" s="80"/>
      <c r="N136" s="190"/>
      <c r="O136" s="81"/>
      <c r="P136" s="191">
        <f>P137+P262</f>
        <v>0</v>
      </c>
      <c r="Q136" s="81"/>
      <c r="R136" s="191">
        <f>R137+R262</f>
        <v>59.66848616</v>
      </c>
      <c r="S136" s="81"/>
      <c r="T136" s="192">
        <f>T137+T262</f>
        <v>6.607716</v>
      </c>
      <c r="U136" s="36"/>
      <c r="V136" s="36"/>
      <c r="W136" s="36"/>
      <c r="X136" s="36"/>
      <c r="Y136" s="36"/>
      <c r="Z136" s="36"/>
      <c r="AA136" s="36"/>
      <c r="AB136" s="36"/>
      <c r="AC136" s="36"/>
      <c r="AD136" s="36"/>
      <c r="AE136" s="36"/>
      <c r="AT136" s="18" t="s">
        <v>82</v>
      </c>
      <c r="AU136" s="18" t="s">
        <v>161</v>
      </c>
      <c r="BK136" s="193">
        <f>BK137+BK262</f>
        <v>0</v>
      </c>
    </row>
    <row r="137" spans="2:63" s="12" customFormat="1" ht="25.9" customHeight="1">
      <c r="B137" s="194"/>
      <c r="C137" s="195"/>
      <c r="D137" s="196" t="s">
        <v>82</v>
      </c>
      <c r="E137" s="197" t="s">
        <v>187</v>
      </c>
      <c r="F137" s="197" t="s">
        <v>188</v>
      </c>
      <c r="G137" s="195"/>
      <c r="H137" s="195"/>
      <c r="I137" s="198"/>
      <c r="J137" s="199">
        <f>BK137</f>
        <v>0</v>
      </c>
      <c r="K137" s="195"/>
      <c r="L137" s="200"/>
      <c r="M137" s="201"/>
      <c r="N137" s="202"/>
      <c r="O137" s="202"/>
      <c r="P137" s="203">
        <f>P138+P230+P252+P260</f>
        <v>0</v>
      </c>
      <c r="Q137" s="202"/>
      <c r="R137" s="203">
        <f>R138+R230+R252+R260</f>
        <v>48.92799532</v>
      </c>
      <c r="S137" s="202"/>
      <c r="T137" s="204">
        <f>T138+T230+T252+T260</f>
        <v>0</v>
      </c>
      <c r="AR137" s="205" t="s">
        <v>90</v>
      </c>
      <c r="AT137" s="206" t="s">
        <v>82</v>
      </c>
      <c r="AU137" s="206" t="s">
        <v>83</v>
      </c>
      <c r="AY137" s="205" t="s">
        <v>189</v>
      </c>
      <c r="BK137" s="207">
        <f>BK138+BK230+BK252+BK260</f>
        <v>0</v>
      </c>
    </row>
    <row r="138" spans="2:63" s="12" customFormat="1" ht="22.9" customHeight="1">
      <c r="B138" s="194"/>
      <c r="C138" s="195"/>
      <c r="D138" s="196" t="s">
        <v>82</v>
      </c>
      <c r="E138" s="208" t="s">
        <v>190</v>
      </c>
      <c r="F138" s="208" t="s">
        <v>191</v>
      </c>
      <c r="G138" s="195"/>
      <c r="H138" s="195"/>
      <c r="I138" s="198"/>
      <c r="J138" s="209">
        <f>BK138</f>
        <v>0</v>
      </c>
      <c r="K138" s="195"/>
      <c r="L138" s="200"/>
      <c r="M138" s="201"/>
      <c r="N138" s="202"/>
      <c r="O138" s="202"/>
      <c r="P138" s="203">
        <f>SUM(P139:P229)</f>
        <v>0</v>
      </c>
      <c r="Q138" s="202"/>
      <c r="R138" s="203">
        <f>SUM(R139:R229)</f>
        <v>48.834996520000004</v>
      </c>
      <c r="S138" s="202"/>
      <c r="T138" s="204">
        <f>SUM(T139:T229)</f>
        <v>0</v>
      </c>
      <c r="AR138" s="205" t="s">
        <v>90</v>
      </c>
      <c r="AT138" s="206" t="s">
        <v>82</v>
      </c>
      <c r="AU138" s="206" t="s">
        <v>90</v>
      </c>
      <c r="AY138" s="205" t="s">
        <v>189</v>
      </c>
      <c r="BK138" s="207">
        <f>SUM(BK139:BK229)</f>
        <v>0</v>
      </c>
    </row>
    <row r="139" spans="1:65" s="2" customFormat="1" ht="16.5" customHeight="1">
      <c r="A139" s="36"/>
      <c r="B139" s="37"/>
      <c r="C139" s="210" t="s">
        <v>90</v>
      </c>
      <c r="D139" s="210" t="s">
        <v>192</v>
      </c>
      <c r="E139" s="211" t="s">
        <v>193</v>
      </c>
      <c r="F139" s="212" t="s">
        <v>194</v>
      </c>
      <c r="G139" s="213" t="s">
        <v>195</v>
      </c>
      <c r="H139" s="214">
        <v>467.974</v>
      </c>
      <c r="I139" s="215"/>
      <c r="J139" s="216">
        <f>ROUND(I139*H139,2)</f>
        <v>0</v>
      </c>
      <c r="K139" s="212" t="s">
        <v>196</v>
      </c>
      <c r="L139" s="41"/>
      <c r="M139" s="217" t="s">
        <v>1</v>
      </c>
      <c r="N139" s="218" t="s">
        <v>48</v>
      </c>
      <c r="O139" s="73"/>
      <c r="P139" s="219">
        <f>O139*H139</f>
        <v>0</v>
      </c>
      <c r="Q139" s="219">
        <v>0.00735</v>
      </c>
      <c r="R139" s="219">
        <f>Q139*H139</f>
        <v>3.4396088999999996</v>
      </c>
      <c r="S139" s="219">
        <v>0</v>
      </c>
      <c r="T139" s="220">
        <f>S139*H139</f>
        <v>0</v>
      </c>
      <c r="U139" s="36"/>
      <c r="V139" s="36"/>
      <c r="W139" s="36"/>
      <c r="X139" s="36"/>
      <c r="Y139" s="36"/>
      <c r="Z139" s="36"/>
      <c r="AA139" s="36"/>
      <c r="AB139" s="36"/>
      <c r="AC139" s="36"/>
      <c r="AD139" s="36"/>
      <c r="AE139" s="36"/>
      <c r="AR139" s="221" t="s">
        <v>106</v>
      </c>
      <c r="AT139" s="221" t="s">
        <v>192</v>
      </c>
      <c r="AU139" s="221" t="s">
        <v>92</v>
      </c>
      <c r="AY139" s="18" t="s">
        <v>189</v>
      </c>
      <c r="BE139" s="222">
        <f>IF(N139="základní",J139,0)</f>
        <v>0</v>
      </c>
      <c r="BF139" s="222">
        <f>IF(N139="snížená",J139,0)</f>
        <v>0</v>
      </c>
      <c r="BG139" s="222">
        <f>IF(N139="zákl. přenesená",J139,0)</f>
        <v>0</v>
      </c>
      <c r="BH139" s="222">
        <f>IF(N139="sníž. přenesená",J139,0)</f>
        <v>0</v>
      </c>
      <c r="BI139" s="222">
        <f>IF(N139="nulová",J139,0)</f>
        <v>0</v>
      </c>
      <c r="BJ139" s="18" t="s">
        <v>90</v>
      </c>
      <c r="BK139" s="222">
        <f>ROUND(I139*H139,2)</f>
        <v>0</v>
      </c>
      <c r="BL139" s="18" t="s">
        <v>106</v>
      </c>
      <c r="BM139" s="221" t="s">
        <v>197</v>
      </c>
    </row>
    <row r="140" spans="2:51" s="13" customFormat="1" ht="12">
      <c r="B140" s="223"/>
      <c r="C140" s="224"/>
      <c r="D140" s="225" t="s">
        <v>198</v>
      </c>
      <c r="E140" s="226" t="s">
        <v>1</v>
      </c>
      <c r="F140" s="227" t="s">
        <v>199</v>
      </c>
      <c r="G140" s="224"/>
      <c r="H140" s="226" t="s">
        <v>1</v>
      </c>
      <c r="I140" s="228"/>
      <c r="J140" s="224"/>
      <c r="K140" s="224"/>
      <c r="L140" s="229"/>
      <c r="M140" s="230"/>
      <c r="N140" s="231"/>
      <c r="O140" s="231"/>
      <c r="P140" s="231"/>
      <c r="Q140" s="231"/>
      <c r="R140" s="231"/>
      <c r="S140" s="231"/>
      <c r="T140" s="232"/>
      <c r="AT140" s="233" t="s">
        <v>198</v>
      </c>
      <c r="AU140" s="233" t="s">
        <v>92</v>
      </c>
      <c r="AV140" s="13" t="s">
        <v>90</v>
      </c>
      <c r="AW140" s="13" t="s">
        <v>38</v>
      </c>
      <c r="AX140" s="13" t="s">
        <v>83</v>
      </c>
      <c r="AY140" s="233" t="s">
        <v>189</v>
      </c>
    </row>
    <row r="141" spans="2:51" s="14" customFormat="1" ht="12">
      <c r="B141" s="234"/>
      <c r="C141" s="235"/>
      <c r="D141" s="225" t="s">
        <v>198</v>
      </c>
      <c r="E141" s="236" t="s">
        <v>1</v>
      </c>
      <c r="F141" s="237" t="s">
        <v>200</v>
      </c>
      <c r="G141" s="235"/>
      <c r="H141" s="238">
        <v>707.8</v>
      </c>
      <c r="I141" s="239"/>
      <c r="J141" s="235"/>
      <c r="K141" s="235"/>
      <c r="L141" s="240"/>
      <c r="M141" s="241"/>
      <c r="N141" s="242"/>
      <c r="O141" s="242"/>
      <c r="P141" s="242"/>
      <c r="Q141" s="242"/>
      <c r="R141" s="242"/>
      <c r="S141" s="242"/>
      <c r="T141" s="243"/>
      <c r="AT141" s="244" t="s">
        <v>198</v>
      </c>
      <c r="AU141" s="244" t="s">
        <v>92</v>
      </c>
      <c r="AV141" s="14" t="s">
        <v>92</v>
      </c>
      <c r="AW141" s="14" t="s">
        <v>38</v>
      </c>
      <c r="AX141" s="14" t="s">
        <v>83</v>
      </c>
      <c r="AY141" s="244" t="s">
        <v>189</v>
      </c>
    </row>
    <row r="142" spans="2:51" s="14" customFormat="1" ht="12">
      <c r="B142" s="234"/>
      <c r="C142" s="235"/>
      <c r="D142" s="225" t="s">
        <v>198</v>
      </c>
      <c r="E142" s="236" t="s">
        <v>1</v>
      </c>
      <c r="F142" s="237" t="s">
        <v>201</v>
      </c>
      <c r="G142" s="235"/>
      <c r="H142" s="238">
        <v>71.78</v>
      </c>
      <c r="I142" s="239"/>
      <c r="J142" s="235"/>
      <c r="K142" s="235"/>
      <c r="L142" s="240"/>
      <c r="M142" s="241"/>
      <c r="N142" s="242"/>
      <c r="O142" s="242"/>
      <c r="P142" s="242"/>
      <c r="Q142" s="242"/>
      <c r="R142" s="242"/>
      <c r="S142" s="242"/>
      <c r="T142" s="243"/>
      <c r="AT142" s="244" t="s">
        <v>198</v>
      </c>
      <c r="AU142" s="244" t="s">
        <v>92</v>
      </c>
      <c r="AV142" s="14" t="s">
        <v>92</v>
      </c>
      <c r="AW142" s="14" t="s">
        <v>38</v>
      </c>
      <c r="AX142" s="14" t="s">
        <v>83</v>
      </c>
      <c r="AY142" s="244" t="s">
        <v>189</v>
      </c>
    </row>
    <row r="143" spans="2:51" s="14" customFormat="1" ht="12">
      <c r="B143" s="234"/>
      <c r="C143" s="235"/>
      <c r="D143" s="225" t="s">
        <v>198</v>
      </c>
      <c r="E143" s="236" t="s">
        <v>1</v>
      </c>
      <c r="F143" s="237" t="s">
        <v>202</v>
      </c>
      <c r="G143" s="235"/>
      <c r="H143" s="238">
        <v>-311.606</v>
      </c>
      <c r="I143" s="239"/>
      <c r="J143" s="235"/>
      <c r="K143" s="235"/>
      <c r="L143" s="240"/>
      <c r="M143" s="241"/>
      <c r="N143" s="242"/>
      <c r="O143" s="242"/>
      <c r="P143" s="242"/>
      <c r="Q143" s="242"/>
      <c r="R143" s="242"/>
      <c r="S143" s="242"/>
      <c r="T143" s="243"/>
      <c r="AT143" s="244" t="s">
        <v>198</v>
      </c>
      <c r="AU143" s="244" t="s">
        <v>92</v>
      </c>
      <c r="AV143" s="14" t="s">
        <v>92</v>
      </c>
      <c r="AW143" s="14" t="s">
        <v>38</v>
      </c>
      <c r="AX143" s="14" t="s">
        <v>83</v>
      </c>
      <c r="AY143" s="244" t="s">
        <v>189</v>
      </c>
    </row>
    <row r="144" spans="2:51" s="15" customFormat="1" ht="12">
      <c r="B144" s="245"/>
      <c r="C144" s="246"/>
      <c r="D144" s="225" t="s">
        <v>198</v>
      </c>
      <c r="E144" s="247" t="s">
        <v>1</v>
      </c>
      <c r="F144" s="248" t="s">
        <v>203</v>
      </c>
      <c r="G144" s="246"/>
      <c r="H144" s="249">
        <v>467.974</v>
      </c>
      <c r="I144" s="250"/>
      <c r="J144" s="246"/>
      <c r="K144" s="246"/>
      <c r="L144" s="251"/>
      <c r="M144" s="252"/>
      <c r="N144" s="253"/>
      <c r="O144" s="253"/>
      <c r="P144" s="253"/>
      <c r="Q144" s="253"/>
      <c r="R144" s="253"/>
      <c r="S144" s="253"/>
      <c r="T144" s="254"/>
      <c r="AT144" s="255" t="s">
        <v>198</v>
      </c>
      <c r="AU144" s="255" t="s">
        <v>92</v>
      </c>
      <c r="AV144" s="15" t="s">
        <v>106</v>
      </c>
      <c r="AW144" s="15" t="s">
        <v>38</v>
      </c>
      <c r="AX144" s="15" t="s">
        <v>90</v>
      </c>
      <c r="AY144" s="255" t="s">
        <v>189</v>
      </c>
    </row>
    <row r="145" spans="1:65" s="2" customFormat="1" ht="16.5" customHeight="1">
      <c r="A145" s="36"/>
      <c r="B145" s="37"/>
      <c r="C145" s="210" t="s">
        <v>92</v>
      </c>
      <c r="D145" s="210" t="s">
        <v>192</v>
      </c>
      <c r="E145" s="211" t="s">
        <v>204</v>
      </c>
      <c r="F145" s="212" t="s">
        <v>205</v>
      </c>
      <c r="G145" s="213" t="s">
        <v>195</v>
      </c>
      <c r="H145" s="214">
        <v>65.374</v>
      </c>
      <c r="I145" s="215"/>
      <c r="J145" s="216">
        <f>ROUND(I145*H145,2)</f>
        <v>0</v>
      </c>
      <c r="K145" s="212" t="s">
        <v>196</v>
      </c>
      <c r="L145" s="41"/>
      <c r="M145" s="217" t="s">
        <v>1</v>
      </c>
      <c r="N145" s="218" t="s">
        <v>48</v>
      </c>
      <c r="O145" s="73"/>
      <c r="P145" s="219">
        <f>O145*H145</f>
        <v>0</v>
      </c>
      <c r="Q145" s="219">
        <v>0.00026</v>
      </c>
      <c r="R145" s="219">
        <f>Q145*H145</f>
        <v>0.016997239999999997</v>
      </c>
      <c r="S145" s="219">
        <v>0</v>
      </c>
      <c r="T145" s="220">
        <f>S145*H145</f>
        <v>0</v>
      </c>
      <c r="U145" s="36"/>
      <c r="V145" s="36"/>
      <c r="W145" s="36"/>
      <c r="X145" s="36"/>
      <c r="Y145" s="36"/>
      <c r="Z145" s="36"/>
      <c r="AA145" s="36"/>
      <c r="AB145" s="36"/>
      <c r="AC145" s="36"/>
      <c r="AD145" s="36"/>
      <c r="AE145" s="36"/>
      <c r="AR145" s="221" t="s">
        <v>106</v>
      </c>
      <c r="AT145" s="221" t="s">
        <v>192</v>
      </c>
      <c r="AU145" s="221" t="s">
        <v>92</v>
      </c>
      <c r="AY145" s="18" t="s">
        <v>189</v>
      </c>
      <c r="BE145" s="222">
        <f>IF(N145="základní",J145,0)</f>
        <v>0</v>
      </c>
      <c r="BF145" s="222">
        <f>IF(N145="snížená",J145,0)</f>
        <v>0</v>
      </c>
      <c r="BG145" s="222">
        <f>IF(N145="zákl. přenesená",J145,0)</f>
        <v>0</v>
      </c>
      <c r="BH145" s="222">
        <f>IF(N145="sníž. přenesená",J145,0)</f>
        <v>0</v>
      </c>
      <c r="BI145" s="222">
        <f>IF(N145="nulová",J145,0)</f>
        <v>0</v>
      </c>
      <c r="BJ145" s="18" t="s">
        <v>90</v>
      </c>
      <c r="BK145" s="222">
        <f>ROUND(I145*H145,2)</f>
        <v>0</v>
      </c>
      <c r="BL145" s="18" t="s">
        <v>106</v>
      </c>
      <c r="BM145" s="221" t="s">
        <v>206</v>
      </c>
    </row>
    <row r="146" spans="2:51" s="13" customFormat="1" ht="12">
      <c r="B146" s="223"/>
      <c r="C146" s="224"/>
      <c r="D146" s="225" t="s">
        <v>198</v>
      </c>
      <c r="E146" s="226" t="s">
        <v>1</v>
      </c>
      <c r="F146" s="227" t="s">
        <v>199</v>
      </c>
      <c r="G146" s="224"/>
      <c r="H146" s="226" t="s">
        <v>1</v>
      </c>
      <c r="I146" s="228"/>
      <c r="J146" s="224"/>
      <c r="K146" s="224"/>
      <c r="L146" s="229"/>
      <c r="M146" s="230"/>
      <c r="N146" s="231"/>
      <c r="O146" s="231"/>
      <c r="P146" s="231"/>
      <c r="Q146" s="231"/>
      <c r="R146" s="231"/>
      <c r="S146" s="231"/>
      <c r="T146" s="232"/>
      <c r="AT146" s="233" t="s">
        <v>198</v>
      </c>
      <c r="AU146" s="233" t="s">
        <v>92</v>
      </c>
      <c r="AV146" s="13" t="s">
        <v>90</v>
      </c>
      <c r="AW146" s="13" t="s">
        <v>38</v>
      </c>
      <c r="AX146" s="13" t="s">
        <v>83</v>
      </c>
      <c r="AY146" s="233" t="s">
        <v>189</v>
      </c>
    </row>
    <row r="147" spans="2:51" s="14" customFormat="1" ht="12">
      <c r="B147" s="234"/>
      <c r="C147" s="235"/>
      <c r="D147" s="225" t="s">
        <v>198</v>
      </c>
      <c r="E147" s="236" t="s">
        <v>1</v>
      </c>
      <c r="F147" s="237" t="s">
        <v>207</v>
      </c>
      <c r="G147" s="235"/>
      <c r="H147" s="238">
        <v>65.374</v>
      </c>
      <c r="I147" s="239"/>
      <c r="J147" s="235"/>
      <c r="K147" s="235"/>
      <c r="L147" s="240"/>
      <c r="M147" s="241"/>
      <c r="N147" s="242"/>
      <c r="O147" s="242"/>
      <c r="P147" s="242"/>
      <c r="Q147" s="242"/>
      <c r="R147" s="242"/>
      <c r="S147" s="242"/>
      <c r="T147" s="243"/>
      <c r="AT147" s="244" t="s">
        <v>198</v>
      </c>
      <c r="AU147" s="244" t="s">
        <v>92</v>
      </c>
      <c r="AV147" s="14" t="s">
        <v>92</v>
      </c>
      <c r="AW147" s="14" t="s">
        <v>38</v>
      </c>
      <c r="AX147" s="14" t="s">
        <v>83</v>
      </c>
      <c r="AY147" s="244" t="s">
        <v>189</v>
      </c>
    </row>
    <row r="148" spans="2:51" s="15" customFormat="1" ht="12">
      <c r="B148" s="245"/>
      <c r="C148" s="246"/>
      <c r="D148" s="225" t="s">
        <v>198</v>
      </c>
      <c r="E148" s="247" t="s">
        <v>1</v>
      </c>
      <c r="F148" s="248" t="s">
        <v>203</v>
      </c>
      <c r="G148" s="246"/>
      <c r="H148" s="249">
        <v>65.374</v>
      </c>
      <c r="I148" s="250"/>
      <c r="J148" s="246"/>
      <c r="K148" s="246"/>
      <c r="L148" s="251"/>
      <c r="M148" s="252"/>
      <c r="N148" s="253"/>
      <c r="O148" s="253"/>
      <c r="P148" s="253"/>
      <c r="Q148" s="253"/>
      <c r="R148" s="253"/>
      <c r="S148" s="253"/>
      <c r="T148" s="254"/>
      <c r="AT148" s="255" t="s">
        <v>198</v>
      </c>
      <c r="AU148" s="255" t="s">
        <v>92</v>
      </c>
      <c r="AV148" s="15" t="s">
        <v>106</v>
      </c>
      <c r="AW148" s="15" t="s">
        <v>38</v>
      </c>
      <c r="AX148" s="15" t="s">
        <v>90</v>
      </c>
      <c r="AY148" s="255" t="s">
        <v>189</v>
      </c>
    </row>
    <row r="149" spans="1:65" s="2" customFormat="1" ht="16.5" customHeight="1">
      <c r="A149" s="36"/>
      <c r="B149" s="37"/>
      <c r="C149" s="210" t="s">
        <v>99</v>
      </c>
      <c r="D149" s="210" t="s">
        <v>192</v>
      </c>
      <c r="E149" s="211" t="s">
        <v>208</v>
      </c>
      <c r="F149" s="212" t="s">
        <v>209</v>
      </c>
      <c r="G149" s="213" t="s">
        <v>195</v>
      </c>
      <c r="H149" s="214">
        <v>65.374</v>
      </c>
      <c r="I149" s="215"/>
      <c r="J149" s="216">
        <f>ROUND(I149*H149,2)</f>
        <v>0</v>
      </c>
      <c r="K149" s="212" t="s">
        <v>196</v>
      </c>
      <c r="L149" s="41"/>
      <c r="M149" s="217" t="s">
        <v>1</v>
      </c>
      <c r="N149" s="218" t="s">
        <v>48</v>
      </c>
      <c r="O149" s="73"/>
      <c r="P149" s="219">
        <f>O149*H149</f>
        <v>0</v>
      </c>
      <c r="Q149" s="219">
        <v>0.00438</v>
      </c>
      <c r="R149" s="219">
        <f>Q149*H149</f>
        <v>0.28633812</v>
      </c>
      <c r="S149" s="219">
        <v>0</v>
      </c>
      <c r="T149" s="220">
        <f>S149*H149</f>
        <v>0</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210</v>
      </c>
    </row>
    <row r="150" spans="2:51" s="13" customFormat="1" ht="12">
      <c r="B150" s="223"/>
      <c r="C150" s="224"/>
      <c r="D150" s="225" t="s">
        <v>198</v>
      </c>
      <c r="E150" s="226" t="s">
        <v>1</v>
      </c>
      <c r="F150" s="227" t="s">
        <v>199</v>
      </c>
      <c r="G150" s="224"/>
      <c r="H150" s="226" t="s">
        <v>1</v>
      </c>
      <c r="I150" s="228"/>
      <c r="J150" s="224"/>
      <c r="K150" s="224"/>
      <c r="L150" s="229"/>
      <c r="M150" s="230"/>
      <c r="N150" s="231"/>
      <c r="O150" s="231"/>
      <c r="P150" s="231"/>
      <c r="Q150" s="231"/>
      <c r="R150" s="231"/>
      <c r="S150" s="231"/>
      <c r="T150" s="232"/>
      <c r="AT150" s="233" t="s">
        <v>198</v>
      </c>
      <c r="AU150" s="233" t="s">
        <v>92</v>
      </c>
      <c r="AV150" s="13" t="s">
        <v>90</v>
      </c>
      <c r="AW150" s="13" t="s">
        <v>38</v>
      </c>
      <c r="AX150" s="13" t="s">
        <v>83</v>
      </c>
      <c r="AY150" s="233" t="s">
        <v>189</v>
      </c>
    </row>
    <row r="151" spans="2:51" s="14" customFormat="1" ht="12">
      <c r="B151" s="234"/>
      <c r="C151" s="235"/>
      <c r="D151" s="225" t="s">
        <v>198</v>
      </c>
      <c r="E151" s="236" t="s">
        <v>1</v>
      </c>
      <c r="F151" s="237" t="s">
        <v>207</v>
      </c>
      <c r="G151" s="235"/>
      <c r="H151" s="238">
        <v>65.374</v>
      </c>
      <c r="I151" s="239"/>
      <c r="J151" s="235"/>
      <c r="K151" s="235"/>
      <c r="L151" s="240"/>
      <c r="M151" s="241"/>
      <c r="N151" s="242"/>
      <c r="O151" s="242"/>
      <c r="P151" s="242"/>
      <c r="Q151" s="242"/>
      <c r="R151" s="242"/>
      <c r="S151" s="242"/>
      <c r="T151" s="243"/>
      <c r="AT151" s="244" t="s">
        <v>198</v>
      </c>
      <c r="AU151" s="244" t="s">
        <v>92</v>
      </c>
      <c r="AV151" s="14" t="s">
        <v>92</v>
      </c>
      <c r="AW151" s="14" t="s">
        <v>38</v>
      </c>
      <c r="AX151" s="14" t="s">
        <v>83</v>
      </c>
      <c r="AY151" s="244" t="s">
        <v>189</v>
      </c>
    </row>
    <row r="152" spans="2:51" s="13" customFormat="1" ht="12">
      <c r="B152" s="223"/>
      <c r="C152" s="224"/>
      <c r="D152" s="225" t="s">
        <v>198</v>
      </c>
      <c r="E152" s="226" t="s">
        <v>1</v>
      </c>
      <c r="F152" s="227" t="s">
        <v>211</v>
      </c>
      <c r="G152" s="224"/>
      <c r="H152" s="226" t="s">
        <v>1</v>
      </c>
      <c r="I152" s="228"/>
      <c r="J152" s="224"/>
      <c r="K152" s="224"/>
      <c r="L152" s="229"/>
      <c r="M152" s="230"/>
      <c r="N152" s="231"/>
      <c r="O152" s="231"/>
      <c r="P152" s="231"/>
      <c r="Q152" s="231"/>
      <c r="R152" s="231"/>
      <c r="S152" s="231"/>
      <c r="T152" s="232"/>
      <c r="AT152" s="233" t="s">
        <v>198</v>
      </c>
      <c r="AU152" s="233" t="s">
        <v>92</v>
      </c>
      <c r="AV152" s="13" t="s">
        <v>90</v>
      </c>
      <c r="AW152" s="13" t="s">
        <v>38</v>
      </c>
      <c r="AX152" s="13" t="s">
        <v>83</v>
      </c>
      <c r="AY152" s="233" t="s">
        <v>189</v>
      </c>
    </row>
    <row r="153" spans="2:51" s="15" customFormat="1" ht="12">
      <c r="B153" s="245"/>
      <c r="C153" s="246"/>
      <c r="D153" s="225" t="s">
        <v>198</v>
      </c>
      <c r="E153" s="247" t="s">
        <v>1</v>
      </c>
      <c r="F153" s="248" t="s">
        <v>203</v>
      </c>
      <c r="G153" s="246"/>
      <c r="H153" s="249">
        <v>65.374</v>
      </c>
      <c r="I153" s="250"/>
      <c r="J153" s="246"/>
      <c r="K153" s="246"/>
      <c r="L153" s="251"/>
      <c r="M153" s="252"/>
      <c r="N153" s="253"/>
      <c r="O153" s="253"/>
      <c r="P153" s="253"/>
      <c r="Q153" s="253"/>
      <c r="R153" s="253"/>
      <c r="S153" s="253"/>
      <c r="T153" s="254"/>
      <c r="AT153" s="255" t="s">
        <v>198</v>
      </c>
      <c r="AU153" s="255" t="s">
        <v>92</v>
      </c>
      <c r="AV153" s="15" t="s">
        <v>106</v>
      </c>
      <c r="AW153" s="15" t="s">
        <v>38</v>
      </c>
      <c r="AX153" s="15" t="s">
        <v>90</v>
      </c>
      <c r="AY153" s="255" t="s">
        <v>189</v>
      </c>
    </row>
    <row r="154" spans="1:65" s="2" customFormat="1" ht="16.5" customHeight="1">
      <c r="A154" s="36"/>
      <c r="B154" s="37"/>
      <c r="C154" s="210" t="s">
        <v>106</v>
      </c>
      <c r="D154" s="210" t="s">
        <v>192</v>
      </c>
      <c r="E154" s="211" t="s">
        <v>212</v>
      </c>
      <c r="F154" s="212" t="s">
        <v>213</v>
      </c>
      <c r="G154" s="213" t="s">
        <v>195</v>
      </c>
      <c r="H154" s="214">
        <v>97.139</v>
      </c>
      <c r="I154" s="215"/>
      <c r="J154" s="216">
        <f>ROUND(I154*H154,2)</f>
        <v>0</v>
      </c>
      <c r="K154" s="212" t="s">
        <v>196</v>
      </c>
      <c r="L154" s="41"/>
      <c r="M154" s="217" t="s">
        <v>1</v>
      </c>
      <c r="N154" s="218" t="s">
        <v>48</v>
      </c>
      <c r="O154" s="73"/>
      <c r="P154" s="219">
        <f>O154*H154</f>
        <v>0</v>
      </c>
      <c r="Q154" s="219">
        <v>0.00832</v>
      </c>
      <c r="R154" s="219">
        <f>Q154*H154</f>
        <v>0.8081964799999999</v>
      </c>
      <c r="S154" s="219">
        <v>0</v>
      </c>
      <c r="T154" s="220">
        <f>S154*H154</f>
        <v>0</v>
      </c>
      <c r="U154" s="36"/>
      <c r="V154" s="36"/>
      <c r="W154" s="36"/>
      <c r="X154" s="36"/>
      <c r="Y154" s="36"/>
      <c r="Z154" s="36"/>
      <c r="AA154" s="36"/>
      <c r="AB154" s="36"/>
      <c r="AC154" s="36"/>
      <c r="AD154" s="36"/>
      <c r="AE154" s="36"/>
      <c r="AR154" s="221" t="s">
        <v>106</v>
      </c>
      <c r="AT154" s="221" t="s">
        <v>192</v>
      </c>
      <c r="AU154" s="221" t="s">
        <v>92</v>
      </c>
      <c r="AY154" s="18" t="s">
        <v>189</v>
      </c>
      <c r="BE154" s="222">
        <f>IF(N154="základní",J154,0)</f>
        <v>0</v>
      </c>
      <c r="BF154" s="222">
        <f>IF(N154="snížená",J154,0)</f>
        <v>0</v>
      </c>
      <c r="BG154" s="222">
        <f>IF(N154="zákl. přenesená",J154,0)</f>
        <v>0</v>
      </c>
      <c r="BH154" s="222">
        <f>IF(N154="sníž. přenesená",J154,0)</f>
        <v>0</v>
      </c>
      <c r="BI154" s="222">
        <f>IF(N154="nulová",J154,0)</f>
        <v>0</v>
      </c>
      <c r="BJ154" s="18" t="s">
        <v>90</v>
      </c>
      <c r="BK154" s="222">
        <f>ROUND(I154*H154,2)</f>
        <v>0</v>
      </c>
      <c r="BL154" s="18" t="s">
        <v>106</v>
      </c>
      <c r="BM154" s="221" t="s">
        <v>214</v>
      </c>
    </row>
    <row r="155" spans="2:51" s="13" customFormat="1" ht="12">
      <c r="B155" s="223"/>
      <c r="C155" s="224"/>
      <c r="D155" s="225" t="s">
        <v>198</v>
      </c>
      <c r="E155" s="226" t="s">
        <v>1</v>
      </c>
      <c r="F155" s="227" t="s">
        <v>199</v>
      </c>
      <c r="G155" s="224"/>
      <c r="H155" s="226" t="s">
        <v>1</v>
      </c>
      <c r="I155" s="228"/>
      <c r="J155" s="224"/>
      <c r="K155" s="224"/>
      <c r="L155" s="229"/>
      <c r="M155" s="230"/>
      <c r="N155" s="231"/>
      <c r="O155" s="231"/>
      <c r="P155" s="231"/>
      <c r="Q155" s="231"/>
      <c r="R155" s="231"/>
      <c r="S155" s="231"/>
      <c r="T155" s="232"/>
      <c r="AT155" s="233" t="s">
        <v>198</v>
      </c>
      <c r="AU155" s="233" t="s">
        <v>92</v>
      </c>
      <c r="AV155" s="13" t="s">
        <v>90</v>
      </c>
      <c r="AW155" s="13" t="s">
        <v>38</v>
      </c>
      <c r="AX155" s="13" t="s">
        <v>83</v>
      </c>
      <c r="AY155" s="233" t="s">
        <v>189</v>
      </c>
    </row>
    <row r="156" spans="2:51" s="14" customFormat="1" ht="12">
      <c r="B156" s="234"/>
      <c r="C156" s="235"/>
      <c r="D156" s="225" t="s">
        <v>198</v>
      </c>
      <c r="E156" s="236" t="s">
        <v>1</v>
      </c>
      <c r="F156" s="237" t="s">
        <v>215</v>
      </c>
      <c r="G156" s="235"/>
      <c r="H156" s="238">
        <v>97.139</v>
      </c>
      <c r="I156" s="239"/>
      <c r="J156" s="235"/>
      <c r="K156" s="235"/>
      <c r="L156" s="240"/>
      <c r="M156" s="241"/>
      <c r="N156" s="242"/>
      <c r="O156" s="242"/>
      <c r="P156" s="242"/>
      <c r="Q156" s="242"/>
      <c r="R156" s="242"/>
      <c r="S156" s="242"/>
      <c r="T156" s="243"/>
      <c r="AT156" s="244" t="s">
        <v>198</v>
      </c>
      <c r="AU156" s="244" t="s">
        <v>92</v>
      </c>
      <c r="AV156" s="14" t="s">
        <v>92</v>
      </c>
      <c r="AW156" s="14" t="s">
        <v>38</v>
      </c>
      <c r="AX156" s="14" t="s">
        <v>83</v>
      </c>
      <c r="AY156" s="244" t="s">
        <v>189</v>
      </c>
    </row>
    <row r="157" spans="2:51" s="15" customFormat="1" ht="12">
      <c r="B157" s="245"/>
      <c r="C157" s="246"/>
      <c r="D157" s="225" t="s">
        <v>198</v>
      </c>
      <c r="E157" s="247" t="s">
        <v>1</v>
      </c>
      <c r="F157" s="248" t="s">
        <v>203</v>
      </c>
      <c r="G157" s="246"/>
      <c r="H157" s="249">
        <v>97.139</v>
      </c>
      <c r="I157" s="250"/>
      <c r="J157" s="246"/>
      <c r="K157" s="246"/>
      <c r="L157" s="251"/>
      <c r="M157" s="252"/>
      <c r="N157" s="253"/>
      <c r="O157" s="253"/>
      <c r="P157" s="253"/>
      <c r="Q157" s="253"/>
      <c r="R157" s="253"/>
      <c r="S157" s="253"/>
      <c r="T157" s="254"/>
      <c r="AT157" s="255" t="s">
        <v>198</v>
      </c>
      <c r="AU157" s="255" t="s">
        <v>92</v>
      </c>
      <c r="AV157" s="15" t="s">
        <v>106</v>
      </c>
      <c r="AW157" s="15" t="s">
        <v>38</v>
      </c>
      <c r="AX157" s="15" t="s">
        <v>90</v>
      </c>
      <c r="AY157" s="255" t="s">
        <v>189</v>
      </c>
    </row>
    <row r="158" spans="1:65" s="2" customFormat="1" ht="16.5" customHeight="1">
      <c r="A158" s="36"/>
      <c r="B158" s="37"/>
      <c r="C158" s="256" t="s">
        <v>216</v>
      </c>
      <c r="D158" s="256" t="s">
        <v>217</v>
      </c>
      <c r="E158" s="257" t="s">
        <v>218</v>
      </c>
      <c r="F158" s="258" t="s">
        <v>219</v>
      </c>
      <c r="G158" s="259" t="s">
        <v>195</v>
      </c>
      <c r="H158" s="260">
        <v>106.853</v>
      </c>
      <c r="I158" s="261"/>
      <c r="J158" s="262">
        <f>ROUND(I158*H158,2)</f>
        <v>0</v>
      </c>
      <c r="K158" s="258" t="s">
        <v>196</v>
      </c>
      <c r="L158" s="263"/>
      <c r="M158" s="264" t="s">
        <v>1</v>
      </c>
      <c r="N158" s="265" t="s">
        <v>48</v>
      </c>
      <c r="O158" s="73"/>
      <c r="P158" s="219">
        <f>O158*H158</f>
        <v>0</v>
      </c>
      <c r="Q158" s="219">
        <v>0.0032</v>
      </c>
      <c r="R158" s="219">
        <f>Q158*H158</f>
        <v>0.3419296</v>
      </c>
      <c r="S158" s="219">
        <v>0</v>
      </c>
      <c r="T158" s="220">
        <f>S158*H158</f>
        <v>0</v>
      </c>
      <c r="U158" s="36"/>
      <c r="V158" s="36"/>
      <c r="W158" s="36"/>
      <c r="X158" s="36"/>
      <c r="Y158" s="36"/>
      <c r="Z158" s="36"/>
      <c r="AA158" s="36"/>
      <c r="AB158" s="36"/>
      <c r="AC158" s="36"/>
      <c r="AD158" s="36"/>
      <c r="AE158" s="36"/>
      <c r="AR158" s="221" t="s">
        <v>220</v>
      </c>
      <c r="AT158" s="221" t="s">
        <v>217</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221</v>
      </c>
    </row>
    <row r="159" spans="2:51" s="14" customFormat="1" ht="12">
      <c r="B159" s="234"/>
      <c r="C159" s="235"/>
      <c r="D159" s="225" t="s">
        <v>198</v>
      </c>
      <c r="E159" s="235"/>
      <c r="F159" s="237" t="s">
        <v>222</v>
      </c>
      <c r="G159" s="235"/>
      <c r="H159" s="238">
        <v>106.853</v>
      </c>
      <c r="I159" s="239"/>
      <c r="J159" s="235"/>
      <c r="K159" s="235"/>
      <c r="L159" s="240"/>
      <c r="M159" s="241"/>
      <c r="N159" s="242"/>
      <c r="O159" s="242"/>
      <c r="P159" s="242"/>
      <c r="Q159" s="242"/>
      <c r="R159" s="242"/>
      <c r="S159" s="242"/>
      <c r="T159" s="243"/>
      <c r="AT159" s="244" t="s">
        <v>198</v>
      </c>
      <c r="AU159" s="244" t="s">
        <v>92</v>
      </c>
      <c r="AV159" s="14" t="s">
        <v>92</v>
      </c>
      <c r="AW159" s="14" t="s">
        <v>4</v>
      </c>
      <c r="AX159" s="14" t="s">
        <v>90</v>
      </c>
      <c r="AY159" s="244" t="s">
        <v>189</v>
      </c>
    </row>
    <row r="160" spans="1:65" s="2" customFormat="1" ht="16.5" customHeight="1">
      <c r="A160" s="36"/>
      <c r="B160" s="37"/>
      <c r="C160" s="210" t="s">
        <v>190</v>
      </c>
      <c r="D160" s="210" t="s">
        <v>192</v>
      </c>
      <c r="E160" s="211" t="s">
        <v>223</v>
      </c>
      <c r="F160" s="212" t="s">
        <v>224</v>
      </c>
      <c r="G160" s="213" t="s">
        <v>225</v>
      </c>
      <c r="H160" s="214">
        <v>58.65</v>
      </c>
      <c r="I160" s="215"/>
      <c r="J160" s="216">
        <f>ROUND(I160*H160,2)</f>
        <v>0</v>
      </c>
      <c r="K160" s="212" t="s">
        <v>196</v>
      </c>
      <c r="L160" s="41"/>
      <c r="M160" s="217" t="s">
        <v>1</v>
      </c>
      <c r="N160" s="218" t="s">
        <v>48</v>
      </c>
      <c r="O160" s="73"/>
      <c r="P160" s="219">
        <f>O160*H160</f>
        <v>0</v>
      </c>
      <c r="Q160" s="219">
        <v>0.00176</v>
      </c>
      <c r="R160" s="219">
        <f>Q160*H160</f>
        <v>0.103224</v>
      </c>
      <c r="S160" s="219">
        <v>0</v>
      </c>
      <c r="T160" s="220">
        <f>S160*H160</f>
        <v>0</v>
      </c>
      <c r="U160" s="36"/>
      <c r="V160" s="36"/>
      <c r="W160" s="36"/>
      <c r="X160" s="36"/>
      <c r="Y160" s="36"/>
      <c r="Z160" s="36"/>
      <c r="AA160" s="36"/>
      <c r="AB160" s="36"/>
      <c r="AC160" s="36"/>
      <c r="AD160" s="36"/>
      <c r="AE160" s="36"/>
      <c r="AR160" s="221" t="s">
        <v>106</v>
      </c>
      <c r="AT160" s="221" t="s">
        <v>192</v>
      </c>
      <c r="AU160" s="221" t="s">
        <v>92</v>
      </c>
      <c r="AY160" s="18" t="s">
        <v>189</v>
      </c>
      <c r="BE160" s="222">
        <f>IF(N160="základní",J160,0)</f>
        <v>0</v>
      </c>
      <c r="BF160" s="222">
        <f>IF(N160="snížená",J160,0)</f>
        <v>0</v>
      </c>
      <c r="BG160" s="222">
        <f>IF(N160="zákl. přenesená",J160,0)</f>
        <v>0</v>
      </c>
      <c r="BH160" s="222">
        <f>IF(N160="sníž. přenesená",J160,0)</f>
        <v>0</v>
      </c>
      <c r="BI160" s="222">
        <f>IF(N160="nulová",J160,0)</f>
        <v>0</v>
      </c>
      <c r="BJ160" s="18" t="s">
        <v>90</v>
      </c>
      <c r="BK160" s="222">
        <f>ROUND(I160*H160,2)</f>
        <v>0</v>
      </c>
      <c r="BL160" s="18" t="s">
        <v>106</v>
      </c>
      <c r="BM160" s="221" t="s">
        <v>226</v>
      </c>
    </row>
    <row r="161" spans="2:51" s="14" customFormat="1" ht="12">
      <c r="B161" s="234"/>
      <c r="C161" s="235"/>
      <c r="D161" s="225" t="s">
        <v>198</v>
      </c>
      <c r="E161" s="236" t="s">
        <v>1</v>
      </c>
      <c r="F161" s="237" t="s">
        <v>227</v>
      </c>
      <c r="G161" s="235"/>
      <c r="H161" s="238">
        <v>58.65</v>
      </c>
      <c r="I161" s="239"/>
      <c r="J161" s="235"/>
      <c r="K161" s="235"/>
      <c r="L161" s="240"/>
      <c r="M161" s="241"/>
      <c r="N161" s="242"/>
      <c r="O161" s="242"/>
      <c r="P161" s="242"/>
      <c r="Q161" s="242"/>
      <c r="R161" s="242"/>
      <c r="S161" s="242"/>
      <c r="T161" s="243"/>
      <c r="AT161" s="244" t="s">
        <v>198</v>
      </c>
      <c r="AU161" s="244" t="s">
        <v>92</v>
      </c>
      <c r="AV161" s="14" t="s">
        <v>92</v>
      </c>
      <c r="AW161" s="14" t="s">
        <v>38</v>
      </c>
      <c r="AX161" s="14" t="s">
        <v>83</v>
      </c>
      <c r="AY161" s="244" t="s">
        <v>189</v>
      </c>
    </row>
    <row r="162" spans="2:51" s="15" customFormat="1" ht="12">
      <c r="B162" s="245"/>
      <c r="C162" s="246"/>
      <c r="D162" s="225" t="s">
        <v>198</v>
      </c>
      <c r="E162" s="247" t="s">
        <v>1</v>
      </c>
      <c r="F162" s="248" t="s">
        <v>203</v>
      </c>
      <c r="G162" s="246"/>
      <c r="H162" s="249">
        <v>58.65</v>
      </c>
      <c r="I162" s="250"/>
      <c r="J162" s="246"/>
      <c r="K162" s="246"/>
      <c r="L162" s="251"/>
      <c r="M162" s="252"/>
      <c r="N162" s="253"/>
      <c r="O162" s="253"/>
      <c r="P162" s="253"/>
      <c r="Q162" s="253"/>
      <c r="R162" s="253"/>
      <c r="S162" s="253"/>
      <c r="T162" s="254"/>
      <c r="AT162" s="255" t="s">
        <v>198</v>
      </c>
      <c r="AU162" s="255" t="s">
        <v>92</v>
      </c>
      <c r="AV162" s="15" t="s">
        <v>106</v>
      </c>
      <c r="AW162" s="15" t="s">
        <v>38</v>
      </c>
      <c r="AX162" s="15" t="s">
        <v>90</v>
      </c>
      <c r="AY162" s="255" t="s">
        <v>189</v>
      </c>
    </row>
    <row r="163" spans="1:65" s="2" customFormat="1" ht="16.5" customHeight="1">
      <c r="A163" s="36"/>
      <c r="B163" s="37"/>
      <c r="C163" s="256" t="s">
        <v>228</v>
      </c>
      <c r="D163" s="256" t="s">
        <v>217</v>
      </c>
      <c r="E163" s="257" t="s">
        <v>229</v>
      </c>
      <c r="F163" s="258" t="s">
        <v>230</v>
      </c>
      <c r="G163" s="259" t="s">
        <v>195</v>
      </c>
      <c r="H163" s="260">
        <v>12.903</v>
      </c>
      <c r="I163" s="261"/>
      <c r="J163" s="262">
        <f>ROUND(I163*H163,2)</f>
        <v>0</v>
      </c>
      <c r="K163" s="258" t="s">
        <v>196</v>
      </c>
      <c r="L163" s="263"/>
      <c r="M163" s="264" t="s">
        <v>1</v>
      </c>
      <c r="N163" s="265" t="s">
        <v>48</v>
      </c>
      <c r="O163" s="73"/>
      <c r="P163" s="219">
        <f>O163*H163</f>
        <v>0</v>
      </c>
      <c r="Q163" s="219">
        <v>0.0012</v>
      </c>
      <c r="R163" s="219">
        <f>Q163*H163</f>
        <v>0.015483599999999998</v>
      </c>
      <c r="S163" s="219">
        <v>0</v>
      </c>
      <c r="T163" s="220">
        <f>S163*H163</f>
        <v>0</v>
      </c>
      <c r="U163" s="36"/>
      <c r="V163" s="36"/>
      <c r="W163" s="36"/>
      <c r="X163" s="36"/>
      <c r="Y163" s="36"/>
      <c r="Z163" s="36"/>
      <c r="AA163" s="36"/>
      <c r="AB163" s="36"/>
      <c r="AC163" s="36"/>
      <c r="AD163" s="36"/>
      <c r="AE163" s="36"/>
      <c r="AR163" s="221" t="s">
        <v>220</v>
      </c>
      <c r="AT163" s="221" t="s">
        <v>217</v>
      </c>
      <c r="AU163" s="221" t="s">
        <v>92</v>
      </c>
      <c r="AY163" s="18" t="s">
        <v>189</v>
      </c>
      <c r="BE163" s="222">
        <f>IF(N163="základní",J163,0)</f>
        <v>0</v>
      </c>
      <c r="BF163" s="222">
        <f>IF(N163="snížená",J163,0)</f>
        <v>0</v>
      </c>
      <c r="BG163" s="222">
        <f>IF(N163="zákl. přenesená",J163,0)</f>
        <v>0</v>
      </c>
      <c r="BH163" s="222">
        <f>IF(N163="sníž. přenesená",J163,0)</f>
        <v>0</v>
      </c>
      <c r="BI163" s="222">
        <f>IF(N163="nulová",J163,0)</f>
        <v>0</v>
      </c>
      <c r="BJ163" s="18" t="s">
        <v>90</v>
      </c>
      <c r="BK163" s="222">
        <f>ROUND(I163*H163,2)</f>
        <v>0</v>
      </c>
      <c r="BL163" s="18" t="s">
        <v>106</v>
      </c>
      <c r="BM163" s="221" t="s">
        <v>231</v>
      </c>
    </row>
    <row r="164" spans="2:51" s="14" customFormat="1" ht="12">
      <c r="B164" s="234"/>
      <c r="C164" s="235"/>
      <c r="D164" s="225" t="s">
        <v>198</v>
      </c>
      <c r="E164" s="235"/>
      <c r="F164" s="237" t="s">
        <v>232</v>
      </c>
      <c r="G164" s="235"/>
      <c r="H164" s="238">
        <v>12.903</v>
      </c>
      <c r="I164" s="239"/>
      <c r="J164" s="235"/>
      <c r="K164" s="235"/>
      <c r="L164" s="240"/>
      <c r="M164" s="241"/>
      <c r="N164" s="242"/>
      <c r="O164" s="242"/>
      <c r="P164" s="242"/>
      <c r="Q164" s="242"/>
      <c r="R164" s="242"/>
      <c r="S164" s="242"/>
      <c r="T164" s="243"/>
      <c r="AT164" s="244" t="s">
        <v>198</v>
      </c>
      <c r="AU164" s="244" t="s">
        <v>92</v>
      </c>
      <c r="AV164" s="14" t="s">
        <v>92</v>
      </c>
      <c r="AW164" s="14" t="s">
        <v>4</v>
      </c>
      <c r="AX164" s="14" t="s">
        <v>90</v>
      </c>
      <c r="AY164" s="244" t="s">
        <v>189</v>
      </c>
    </row>
    <row r="165" spans="1:65" s="2" customFormat="1" ht="16.5" customHeight="1">
      <c r="A165" s="36"/>
      <c r="B165" s="37"/>
      <c r="C165" s="210" t="s">
        <v>220</v>
      </c>
      <c r="D165" s="210" t="s">
        <v>192</v>
      </c>
      <c r="E165" s="211" t="s">
        <v>233</v>
      </c>
      <c r="F165" s="212" t="s">
        <v>234</v>
      </c>
      <c r="G165" s="213" t="s">
        <v>195</v>
      </c>
      <c r="H165" s="214">
        <v>530.726</v>
      </c>
      <c r="I165" s="215"/>
      <c r="J165" s="216">
        <f>ROUND(I165*H165,2)</f>
        <v>0</v>
      </c>
      <c r="K165" s="212" t="s">
        <v>196</v>
      </c>
      <c r="L165" s="41"/>
      <c r="M165" s="217" t="s">
        <v>1</v>
      </c>
      <c r="N165" s="218" t="s">
        <v>48</v>
      </c>
      <c r="O165" s="73"/>
      <c r="P165" s="219">
        <f>O165*H165</f>
        <v>0</v>
      </c>
      <c r="Q165" s="219">
        <v>0.00944</v>
      </c>
      <c r="R165" s="219">
        <f>Q165*H165</f>
        <v>5.01005344</v>
      </c>
      <c r="S165" s="219">
        <v>0</v>
      </c>
      <c r="T165" s="220">
        <f>S165*H165</f>
        <v>0</v>
      </c>
      <c r="U165" s="36"/>
      <c r="V165" s="36"/>
      <c r="W165" s="36"/>
      <c r="X165" s="36"/>
      <c r="Y165" s="36"/>
      <c r="Z165" s="36"/>
      <c r="AA165" s="36"/>
      <c r="AB165" s="36"/>
      <c r="AC165" s="36"/>
      <c r="AD165" s="36"/>
      <c r="AE165" s="36"/>
      <c r="AR165" s="221" t="s">
        <v>106</v>
      </c>
      <c r="AT165" s="221" t="s">
        <v>192</v>
      </c>
      <c r="AU165" s="221" t="s">
        <v>92</v>
      </c>
      <c r="AY165" s="18" t="s">
        <v>189</v>
      </c>
      <c r="BE165" s="222">
        <f>IF(N165="základní",J165,0)</f>
        <v>0</v>
      </c>
      <c r="BF165" s="222">
        <f>IF(N165="snížená",J165,0)</f>
        <v>0</v>
      </c>
      <c r="BG165" s="222">
        <f>IF(N165="zákl. přenesená",J165,0)</f>
        <v>0</v>
      </c>
      <c r="BH165" s="222">
        <f>IF(N165="sníž. přenesená",J165,0)</f>
        <v>0</v>
      </c>
      <c r="BI165" s="222">
        <f>IF(N165="nulová",J165,0)</f>
        <v>0</v>
      </c>
      <c r="BJ165" s="18" t="s">
        <v>90</v>
      </c>
      <c r="BK165" s="222">
        <f>ROUND(I165*H165,2)</f>
        <v>0</v>
      </c>
      <c r="BL165" s="18" t="s">
        <v>106</v>
      </c>
      <c r="BM165" s="221" t="s">
        <v>235</v>
      </c>
    </row>
    <row r="166" spans="2:51" s="13" customFormat="1" ht="12">
      <c r="B166" s="223"/>
      <c r="C166" s="224"/>
      <c r="D166" s="225" t="s">
        <v>198</v>
      </c>
      <c r="E166" s="226" t="s">
        <v>1</v>
      </c>
      <c r="F166" s="227" t="s">
        <v>199</v>
      </c>
      <c r="G166" s="224"/>
      <c r="H166" s="226" t="s">
        <v>1</v>
      </c>
      <c r="I166" s="228"/>
      <c r="J166" s="224"/>
      <c r="K166" s="224"/>
      <c r="L166" s="229"/>
      <c r="M166" s="230"/>
      <c r="N166" s="231"/>
      <c r="O166" s="231"/>
      <c r="P166" s="231"/>
      <c r="Q166" s="231"/>
      <c r="R166" s="231"/>
      <c r="S166" s="231"/>
      <c r="T166" s="232"/>
      <c r="AT166" s="233" t="s">
        <v>198</v>
      </c>
      <c r="AU166" s="233" t="s">
        <v>92</v>
      </c>
      <c r="AV166" s="13" t="s">
        <v>90</v>
      </c>
      <c r="AW166" s="13" t="s">
        <v>38</v>
      </c>
      <c r="AX166" s="13" t="s">
        <v>83</v>
      </c>
      <c r="AY166" s="233" t="s">
        <v>189</v>
      </c>
    </row>
    <row r="167" spans="2:51" s="13" customFormat="1" ht="12">
      <c r="B167" s="223"/>
      <c r="C167" s="224"/>
      <c r="D167" s="225" t="s">
        <v>198</v>
      </c>
      <c r="E167" s="226" t="s">
        <v>1</v>
      </c>
      <c r="F167" s="227" t="s">
        <v>236</v>
      </c>
      <c r="G167" s="224"/>
      <c r="H167" s="226" t="s">
        <v>1</v>
      </c>
      <c r="I167" s="228"/>
      <c r="J167" s="224"/>
      <c r="K167" s="224"/>
      <c r="L167" s="229"/>
      <c r="M167" s="230"/>
      <c r="N167" s="231"/>
      <c r="O167" s="231"/>
      <c r="P167" s="231"/>
      <c r="Q167" s="231"/>
      <c r="R167" s="231"/>
      <c r="S167" s="231"/>
      <c r="T167" s="232"/>
      <c r="AT167" s="233" t="s">
        <v>198</v>
      </c>
      <c r="AU167" s="233" t="s">
        <v>92</v>
      </c>
      <c r="AV167" s="13" t="s">
        <v>90</v>
      </c>
      <c r="AW167" s="13" t="s">
        <v>38</v>
      </c>
      <c r="AX167" s="13" t="s">
        <v>83</v>
      </c>
      <c r="AY167" s="233" t="s">
        <v>189</v>
      </c>
    </row>
    <row r="168" spans="2:51" s="14" customFormat="1" ht="12">
      <c r="B168" s="234"/>
      <c r="C168" s="235"/>
      <c r="D168" s="225" t="s">
        <v>198</v>
      </c>
      <c r="E168" s="236" t="s">
        <v>1</v>
      </c>
      <c r="F168" s="237" t="s">
        <v>237</v>
      </c>
      <c r="G168" s="235"/>
      <c r="H168" s="238">
        <v>530.726</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5" customFormat="1" ht="12">
      <c r="B169" s="245"/>
      <c r="C169" s="246"/>
      <c r="D169" s="225" t="s">
        <v>198</v>
      </c>
      <c r="E169" s="247" t="s">
        <v>1</v>
      </c>
      <c r="F169" s="248" t="s">
        <v>203</v>
      </c>
      <c r="G169" s="246"/>
      <c r="H169" s="249">
        <v>530.726</v>
      </c>
      <c r="I169" s="250"/>
      <c r="J169" s="246"/>
      <c r="K169" s="246"/>
      <c r="L169" s="251"/>
      <c r="M169" s="252"/>
      <c r="N169" s="253"/>
      <c r="O169" s="253"/>
      <c r="P169" s="253"/>
      <c r="Q169" s="253"/>
      <c r="R169" s="253"/>
      <c r="S169" s="253"/>
      <c r="T169" s="254"/>
      <c r="AT169" s="255" t="s">
        <v>198</v>
      </c>
      <c r="AU169" s="255" t="s">
        <v>92</v>
      </c>
      <c r="AV169" s="15" t="s">
        <v>106</v>
      </c>
      <c r="AW169" s="15" t="s">
        <v>38</v>
      </c>
      <c r="AX169" s="15" t="s">
        <v>90</v>
      </c>
      <c r="AY169" s="255" t="s">
        <v>189</v>
      </c>
    </row>
    <row r="170" spans="1:65" s="2" customFormat="1" ht="16.5" customHeight="1">
      <c r="A170" s="36"/>
      <c r="B170" s="37"/>
      <c r="C170" s="256" t="s">
        <v>238</v>
      </c>
      <c r="D170" s="256" t="s">
        <v>217</v>
      </c>
      <c r="E170" s="257" t="s">
        <v>239</v>
      </c>
      <c r="F170" s="258" t="s">
        <v>240</v>
      </c>
      <c r="G170" s="259" t="s">
        <v>195</v>
      </c>
      <c r="H170" s="260">
        <v>583.799</v>
      </c>
      <c r="I170" s="261"/>
      <c r="J170" s="262">
        <f>ROUND(I170*H170,2)</f>
        <v>0</v>
      </c>
      <c r="K170" s="258" t="s">
        <v>196</v>
      </c>
      <c r="L170" s="263"/>
      <c r="M170" s="264" t="s">
        <v>1</v>
      </c>
      <c r="N170" s="265" t="s">
        <v>48</v>
      </c>
      <c r="O170" s="73"/>
      <c r="P170" s="219">
        <f>O170*H170</f>
        <v>0</v>
      </c>
      <c r="Q170" s="219">
        <v>0.0165</v>
      </c>
      <c r="R170" s="219">
        <f>Q170*H170</f>
        <v>9.6326835</v>
      </c>
      <c r="S170" s="219">
        <v>0</v>
      </c>
      <c r="T170" s="220">
        <f>S170*H170</f>
        <v>0</v>
      </c>
      <c r="U170" s="36"/>
      <c r="V170" s="36"/>
      <c r="W170" s="36"/>
      <c r="X170" s="36"/>
      <c r="Y170" s="36"/>
      <c r="Z170" s="36"/>
      <c r="AA170" s="36"/>
      <c r="AB170" s="36"/>
      <c r="AC170" s="36"/>
      <c r="AD170" s="36"/>
      <c r="AE170" s="36"/>
      <c r="AR170" s="221" t="s">
        <v>220</v>
      </c>
      <c r="AT170" s="221" t="s">
        <v>217</v>
      </c>
      <c r="AU170" s="221" t="s">
        <v>92</v>
      </c>
      <c r="AY170" s="18" t="s">
        <v>189</v>
      </c>
      <c r="BE170" s="222">
        <f>IF(N170="základní",J170,0)</f>
        <v>0</v>
      </c>
      <c r="BF170" s="222">
        <f>IF(N170="snížená",J170,0)</f>
        <v>0</v>
      </c>
      <c r="BG170" s="222">
        <f>IF(N170="zákl. přenesená",J170,0)</f>
        <v>0</v>
      </c>
      <c r="BH170" s="222">
        <f>IF(N170="sníž. přenesená",J170,0)</f>
        <v>0</v>
      </c>
      <c r="BI170" s="222">
        <f>IF(N170="nulová",J170,0)</f>
        <v>0</v>
      </c>
      <c r="BJ170" s="18" t="s">
        <v>90</v>
      </c>
      <c r="BK170" s="222">
        <f>ROUND(I170*H170,2)</f>
        <v>0</v>
      </c>
      <c r="BL170" s="18" t="s">
        <v>106</v>
      </c>
      <c r="BM170" s="221" t="s">
        <v>241</v>
      </c>
    </row>
    <row r="171" spans="2:51" s="14" customFormat="1" ht="12">
      <c r="B171" s="234"/>
      <c r="C171" s="235"/>
      <c r="D171" s="225" t="s">
        <v>198</v>
      </c>
      <c r="E171" s="235"/>
      <c r="F171" s="237" t="s">
        <v>242</v>
      </c>
      <c r="G171" s="235"/>
      <c r="H171" s="238">
        <v>583.799</v>
      </c>
      <c r="I171" s="239"/>
      <c r="J171" s="235"/>
      <c r="K171" s="235"/>
      <c r="L171" s="240"/>
      <c r="M171" s="241"/>
      <c r="N171" s="242"/>
      <c r="O171" s="242"/>
      <c r="P171" s="242"/>
      <c r="Q171" s="242"/>
      <c r="R171" s="242"/>
      <c r="S171" s="242"/>
      <c r="T171" s="243"/>
      <c r="AT171" s="244" t="s">
        <v>198</v>
      </c>
      <c r="AU171" s="244" t="s">
        <v>92</v>
      </c>
      <c r="AV171" s="14" t="s">
        <v>92</v>
      </c>
      <c r="AW171" s="14" t="s">
        <v>4</v>
      </c>
      <c r="AX171" s="14" t="s">
        <v>90</v>
      </c>
      <c r="AY171" s="244" t="s">
        <v>189</v>
      </c>
    </row>
    <row r="172" spans="1:65" s="2" customFormat="1" ht="16.5" customHeight="1">
      <c r="A172" s="36"/>
      <c r="B172" s="37"/>
      <c r="C172" s="210" t="s">
        <v>243</v>
      </c>
      <c r="D172" s="210" t="s">
        <v>192</v>
      </c>
      <c r="E172" s="211" t="s">
        <v>244</v>
      </c>
      <c r="F172" s="212" t="s">
        <v>245</v>
      </c>
      <c r="G172" s="213" t="s">
        <v>225</v>
      </c>
      <c r="H172" s="214">
        <v>299.36</v>
      </c>
      <c r="I172" s="215"/>
      <c r="J172" s="216">
        <f>ROUND(I172*H172,2)</f>
        <v>0</v>
      </c>
      <c r="K172" s="212" t="s">
        <v>196</v>
      </c>
      <c r="L172" s="41"/>
      <c r="M172" s="217" t="s">
        <v>1</v>
      </c>
      <c r="N172" s="218" t="s">
        <v>48</v>
      </c>
      <c r="O172" s="73"/>
      <c r="P172" s="219">
        <f>O172*H172</f>
        <v>0</v>
      </c>
      <c r="Q172" s="219">
        <v>0.00176</v>
      </c>
      <c r="R172" s="219">
        <f>Q172*H172</f>
        <v>0.5268736</v>
      </c>
      <c r="S172" s="219">
        <v>0</v>
      </c>
      <c r="T172" s="220">
        <f>S172*H172</f>
        <v>0</v>
      </c>
      <c r="U172" s="36"/>
      <c r="V172" s="36"/>
      <c r="W172" s="36"/>
      <c r="X172" s="36"/>
      <c r="Y172" s="36"/>
      <c r="Z172" s="36"/>
      <c r="AA172" s="36"/>
      <c r="AB172" s="36"/>
      <c r="AC172" s="36"/>
      <c r="AD172" s="36"/>
      <c r="AE172" s="36"/>
      <c r="AR172" s="221" t="s">
        <v>106</v>
      </c>
      <c r="AT172" s="221" t="s">
        <v>192</v>
      </c>
      <c r="AU172" s="221" t="s">
        <v>92</v>
      </c>
      <c r="AY172" s="18" t="s">
        <v>189</v>
      </c>
      <c r="BE172" s="222">
        <f>IF(N172="základní",J172,0)</f>
        <v>0</v>
      </c>
      <c r="BF172" s="222">
        <f>IF(N172="snížená",J172,0)</f>
        <v>0</v>
      </c>
      <c r="BG172" s="222">
        <f>IF(N172="zákl. přenesená",J172,0)</f>
        <v>0</v>
      </c>
      <c r="BH172" s="222">
        <f>IF(N172="sníž. přenesená",J172,0)</f>
        <v>0</v>
      </c>
      <c r="BI172" s="222">
        <f>IF(N172="nulová",J172,0)</f>
        <v>0</v>
      </c>
      <c r="BJ172" s="18" t="s">
        <v>90</v>
      </c>
      <c r="BK172" s="222">
        <f>ROUND(I172*H172,2)</f>
        <v>0</v>
      </c>
      <c r="BL172" s="18" t="s">
        <v>106</v>
      </c>
      <c r="BM172" s="221" t="s">
        <v>246</v>
      </c>
    </row>
    <row r="173" spans="1:65" s="2" customFormat="1" ht="16.5" customHeight="1">
      <c r="A173" s="36"/>
      <c r="B173" s="37"/>
      <c r="C173" s="256" t="s">
        <v>247</v>
      </c>
      <c r="D173" s="256" t="s">
        <v>217</v>
      </c>
      <c r="E173" s="257" t="s">
        <v>248</v>
      </c>
      <c r="F173" s="258" t="s">
        <v>249</v>
      </c>
      <c r="G173" s="259" t="s">
        <v>195</v>
      </c>
      <c r="H173" s="260">
        <v>65.859</v>
      </c>
      <c r="I173" s="261"/>
      <c r="J173" s="262">
        <f>ROUND(I173*H173,2)</f>
        <v>0</v>
      </c>
      <c r="K173" s="258" t="s">
        <v>196</v>
      </c>
      <c r="L173" s="263"/>
      <c r="M173" s="264" t="s">
        <v>1</v>
      </c>
      <c r="N173" s="265" t="s">
        <v>48</v>
      </c>
      <c r="O173" s="73"/>
      <c r="P173" s="219">
        <f>O173*H173</f>
        <v>0</v>
      </c>
      <c r="Q173" s="219">
        <v>0.006</v>
      </c>
      <c r="R173" s="219">
        <f>Q173*H173</f>
        <v>0.39515399999999995</v>
      </c>
      <c r="S173" s="219">
        <v>0</v>
      </c>
      <c r="T173" s="220">
        <f>S173*H173</f>
        <v>0</v>
      </c>
      <c r="U173" s="36"/>
      <c r="V173" s="36"/>
      <c r="W173" s="36"/>
      <c r="X173" s="36"/>
      <c r="Y173" s="36"/>
      <c r="Z173" s="36"/>
      <c r="AA173" s="36"/>
      <c r="AB173" s="36"/>
      <c r="AC173" s="36"/>
      <c r="AD173" s="36"/>
      <c r="AE173" s="36"/>
      <c r="AR173" s="221" t="s">
        <v>220</v>
      </c>
      <c r="AT173" s="221" t="s">
        <v>217</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250</v>
      </c>
    </row>
    <row r="174" spans="2:51" s="14" customFormat="1" ht="12">
      <c r="B174" s="234"/>
      <c r="C174" s="235"/>
      <c r="D174" s="225" t="s">
        <v>198</v>
      </c>
      <c r="E174" s="235"/>
      <c r="F174" s="237" t="s">
        <v>251</v>
      </c>
      <c r="G174" s="235"/>
      <c r="H174" s="238">
        <v>65.859</v>
      </c>
      <c r="I174" s="239"/>
      <c r="J174" s="235"/>
      <c r="K174" s="235"/>
      <c r="L174" s="240"/>
      <c r="M174" s="241"/>
      <c r="N174" s="242"/>
      <c r="O174" s="242"/>
      <c r="P174" s="242"/>
      <c r="Q174" s="242"/>
      <c r="R174" s="242"/>
      <c r="S174" s="242"/>
      <c r="T174" s="243"/>
      <c r="AT174" s="244" t="s">
        <v>198</v>
      </c>
      <c r="AU174" s="244" t="s">
        <v>92</v>
      </c>
      <c r="AV174" s="14" t="s">
        <v>92</v>
      </c>
      <c r="AW174" s="14" t="s">
        <v>4</v>
      </c>
      <c r="AX174" s="14" t="s">
        <v>90</v>
      </c>
      <c r="AY174" s="244" t="s">
        <v>189</v>
      </c>
    </row>
    <row r="175" spans="1:65" s="2" customFormat="1" ht="16.5" customHeight="1">
      <c r="A175" s="36"/>
      <c r="B175" s="37"/>
      <c r="C175" s="210" t="s">
        <v>252</v>
      </c>
      <c r="D175" s="210" t="s">
        <v>192</v>
      </c>
      <c r="E175" s="211" t="s">
        <v>253</v>
      </c>
      <c r="F175" s="212" t="s">
        <v>254</v>
      </c>
      <c r="G175" s="213" t="s">
        <v>195</v>
      </c>
      <c r="H175" s="214">
        <v>65.374</v>
      </c>
      <c r="I175" s="215"/>
      <c r="J175" s="216">
        <f>ROUND(I175*H175,2)</f>
        <v>0</v>
      </c>
      <c r="K175" s="212" t="s">
        <v>196</v>
      </c>
      <c r="L175" s="41"/>
      <c r="M175" s="217" t="s">
        <v>1</v>
      </c>
      <c r="N175" s="218" t="s">
        <v>48</v>
      </c>
      <c r="O175" s="73"/>
      <c r="P175" s="219">
        <f>O175*H175</f>
        <v>0</v>
      </c>
      <c r="Q175" s="219">
        <v>0.00319</v>
      </c>
      <c r="R175" s="219">
        <f>Q175*H175</f>
        <v>0.20854306</v>
      </c>
      <c r="S175" s="219">
        <v>0</v>
      </c>
      <c r="T175" s="220">
        <f>S175*H175</f>
        <v>0</v>
      </c>
      <c r="U175" s="36"/>
      <c r="V175" s="36"/>
      <c r="W175" s="36"/>
      <c r="X175" s="36"/>
      <c r="Y175" s="36"/>
      <c r="Z175" s="36"/>
      <c r="AA175" s="36"/>
      <c r="AB175" s="36"/>
      <c r="AC175" s="36"/>
      <c r="AD175" s="36"/>
      <c r="AE175" s="36"/>
      <c r="AR175" s="221" t="s">
        <v>106</v>
      </c>
      <c r="AT175" s="221" t="s">
        <v>192</v>
      </c>
      <c r="AU175" s="221" t="s">
        <v>92</v>
      </c>
      <c r="AY175" s="18" t="s">
        <v>189</v>
      </c>
      <c r="BE175" s="222">
        <f>IF(N175="základní",J175,0)</f>
        <v>0</v>
      </c>
      <c r="BF175" s="222">
        <f>IF(N175="snížená",J175,0)</f>
        <v>0</v>
      </c>
      <c r="BG175" s="222">
        <f>IF(N175="zákl. přenesená",J175,0)</f>
        <v>0</v>
      </c>
      <c r="BH175" s="222">
        <f>IF(N175="sníž. přenesená",J175,0)</f>
        <v>0</v>
      </c>
      <c r="BI175" s="222">
        <f>IF(N175="nulová",J175,0)</f>
        <v>0</v>
      </c>
      <c r="BJ175" s="18" t="s">
        <v>90</v>
      </c>
      <c r="BK175" s="222">
        <f>ROUND(I175*H175,2)</f>
        <v>0</v>
      </c>
      <c r="BL175" s="18" t="s">
        <v>106</v>
      </c>
      <c r="BM175" s="221" t="s">
        <v>255</v>
      </c>
    </row>
    <row r="176" spans="2:51" s="13" customFormat="1" ht="12">
      <c r="B176" s="223"/>
      <c r="C176" s="224"/>
      <c r="D176" s="225" t="s">
        <v>198</v>
      </c>
      <c r="E176" s="226" t="s">
        <v>1</v>
      </c>
      <c r="F176" s="227" t="s">
        <v>199</v>
      </c>
      <c r="G176" s="224"/>
      <c r="H176" s="226" t="s">
        <v>1</v>
      </c>
      <c r="I176" s="228"/>
      <c r="J176" s="224"/>
      <c r="K176" s="224"/>
      <c r="L176" s="229"/>
      <c r="M176" s="230"/>
      <c r="N176" s="231"/>
      <c r="O176" s="231"/>
      <c r="P176" s="231"/>
      <c r="Q176" s="231"/>
      <c r="R176" s="231"/>
      <c r="S176" s="231"/>
      <c r="T176" s="232"/>
      <c r="AT176" s="233" t="s">
        <v>198</v>
      </c>
      <c r="AU176" s="233" t="s">
        <v>92</v>
      </c>
      <c r="AV176" s="13" t="s">
        <v>90</v>
      </c>
      <c r="AW176" s="13" t="s">
        <v>38</v>
      </c>
      <c r="AX176" s="13" t="s">
        <v>83</v>
      </c>
      <c r="AY176" s="233" t="s">
        <v>189</v>
      </c>
    </row>
    <row r="177" spans="2:51" s="14" customFormat="1" ht="12">
      <c r="B177" s="234"/>
      <c r="C177" s="235"/>
      <c r="D177" s="225" t="s">
        <v>198</v>
      </c>
      <c r="E177" s="236" t="s">
        <v>1</v>
      </c>
      <c r="F177" s="237" t="s">
        <v>207</v>
      </c>
      <c r="G177" s="235"/>
      <c r="H177" s="238">
        <v>65.374</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3" customFormat="1" ht="12">
      <c r="B178" s="223"/>
      <c r="C178" s="224"/>
      <c r="D178" s="225" t="s">
        <v>198</v>
      </c>
      <c r="E178" s="226" t="s">
        <v>1</v>
      </c>
      <c r="F178" s="227" t="s">
        <v>211</v>
      </c>
      <c r="G178" s="224"/>
      <c r="H178" s="226" t="s">
        <v>1</v>
      </c>
      <c r="I178" s="228"/>
      <c r="J178" s="224"/>
      <c r="K178" s="224"/>
      <c r="L178" s="229"/>
      <c r="M178" s="230"/>
      <c r="N178" s="231"/>
      <c r="O178" s="231"/>
      <c r="P178" s="231"/>
      <c r="Q178" s="231"/>
      <c r="R178" s="231"/>
      <c r="S178" s="231"/>
      <c r="T178" s="232"/>
      <c r="AT178" s="233" t="s">
        <v>198</v>
      </c>
      <c r="AU178" s="233" t="s">
        <v>92</v>
      </c>
      <c r="AV178" s="13" t="s">
        <v>90</v>
      </c>
      <c r="AW178" s="13" t="s">
        <v>38</v>
      </c>
      <c r="AX178" s="13" t="s">
        <v>83</v>
      </c>
      <c r="AY178" s="233" t="s">
        <v>189</v>
      </c>
    </row>
    <row r="179" spans="2:51" s="15" customFormat="1" ht="12">
      <c r="B179" s="245"/>
      <c r="C179" s="246"/>
      <c r="D179" s="225" t="s">
        <v>198</v>
      </c>
      <c r="E179" s="247" t="s">
        <v>1</v>
      </c>
      <c r="F179" s="248" t="s">
        <v>203</v>
      </c>
      <c r="G179" s="246"/>
      <c r="H179" s="249">
        <v>65.374</v>
      </c>
      <c r="I179" s="250"/>
      <c r="J179" s="246"/>
      <c r="K179" s="246"/>
      <c r="L179" s="251"/>
      <c r="M179" s="252"/>
      <c r="N179" s="253"/>
      <c r="O179" s="253"/>
      <c r="P179" s="253"/>
      <c r="Q179" s="253"/>
      <c r="R179" s="253"/>
      <c r="S179" s="253"/>
      <c r="T179" s="254"/>
      <c r="AT179" s="255" t="s">
        <v>198</v>
      </c>
      <c r="AU179" s="255" t="s">
        <v>92</v>
      </c>
      <c r="AV179" s="15" t="s">
        <v>106</v>
      </c>
      <c r="AW179" s="15" t="s">
        <v>38</v>
      </c>
      <c r="AX179" s="15" t="s">
        <v>90</v>
      </c>
      <c r="AY179" s="255" t="s">
        <v>189</v>
      </c>
    </row>
    <row r="180" spans="1:65" s="2" customFormat="1" ht="16.5" customHeight="1">
      <c r="A180" s="36"/>
      <c r="B180" s="37"/>
      <c r="C180" s="210" t="s">
        <v>256</v>
      </c>
      <c r="D180" s="210" t="s">
        <v>192</v>
      </c>
      <c r="E180" s="211" t="s">
        <v>257</v>
      </c>
      <c r="F180" s="212" t="s">
        <v>258</v>
      </c>
      <c r="G180" s="213" t="s">
        <v>195</v>
      </c>
      <c r="H180" s="214">
        <v>97.139</v>
      </c>
      <c r="I180" s="215"/>
      <c r="J180" s="216">
        <f>ROUND(I180*H180,2)</f>
        <v>0</v>
      </c>
      <c r="K180" s="212" t="s">
        <v>196</v>
      </c>
      <c r="L180" s="41"/>
      <c r="M180" s="217" t="s">
        <v>1</v>
      </c>
      <c r="N180" s="218" t="s">
        <v>48</v>
      </c>
      <c r="O180" s="73"/>
      <c r="P180" s="219">
        <f>O180*H180</f>
        <v>0</v>
      </c>
      <c r="Q180" s="219">
        <v>6E-05</v>
      </c>
      <c r="R180" s="219">
        <f>Q180*H180</f>
        <v>0.0058283399999999996</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259</v>
      </c>
    </row>
    <row r="181" spans="2:51" s="13" customFormat="1" ht="12">
      <c r="B181" s="223"/>
      <c r="C181" s="224"/>
      <c r="D181" s="225" t="s">
        <v>198</v>
      </c>
      <c r="E181" s="226" t="s">
        <v>1</v>
      </c>
      <c r="F181" s="227" t="s">
        <v>199</v>
      </c>
      <c r="G181" s="224"/>
      <c r="H181" s="226" t="s">
        <v>1</v>
      </c>
      <c r="I181" s="228"/>
      <c r="J181" s="224"/>
      <c r="K181" s="224"/>
      <c r="L181" s="229"/>
      <c r="M181" s="230"/>
      <c r="N181" s="231"/>
      <c r="O181" s="231"/>
      <c r="P181" s="231"/>
      <c r="Q181" s="231"/>
      <c r="R181" s="231"/>
      <c r="S181" s="231"/>
      <c r="T181" s="232"/>
      <c r="AT181" s="233" t="s">
        <v>198</v>
      </c>
      <c r="AU181" s="233" t="s">
        <v>92</v>
      </c>
      <c r="AV181" s="13" t="s">
        <v>90</v>
      </c>
      <c r="AW181" s="13" t="s">
        <v>38</v>
      </c>
      <c r="AX181" s="13" t="s">
        <v>83</v>
      </c>
      <c r="AY181" s="233" t="s">
        <v>189</v>
      </c>
    </row>
    <row r="182" spans="2:51" s="14" customFormat="1" ht="12">
      <c r="B182" s="234"/>
      <c r="C182" s="235"/>
      <c r="D182" s="225" t="s">
        <v>198</v>
      </c>
      <c r="E182" s="236" t="s">
        <v>1</v>
      </c>
      <c r="F182" s="237" t="s">
        <v>215</v>
      </c>
      <c r="G182" s="235"/>
      <c r="H182" s="238">
        <v>97.139</v>
      </c>
      <c r="I182" s="239"/>
      <c r="J182" s="235"/>
      <c r="K182" s="235"/>
      <c r="L182" s="240"/>
      <c r="M182" s="241"/>
      <c r="N182" s="242"/>
      <c r="O182" s="242"/>
      <c r="P182" s="242"/>
      <c r="Q182" s="242"/>
      <c r="R182" s="242"/>
      <c r="S182" s="242"/>
      <c r="T182" s="243"/>
      <c r="AT182" s="244" t="s">
        <v>198</v>
      </c>
      <c r="AU182" s="244" t="s">
        <v>92</v>
      </c>
      <c r="AV182" s="14" t="s">
        <v>92</v>
      </c>
      <c r="AW182" s="14" t="s">
        <v>38</v>
      </c>
      <c r="AX182" s="14" t="s">
        <v>83</v>
      </c>
      <c r="AY182" s="244" t="s">
        <v>189</v>
      </c>
    </row>
    <row r="183" spans="2:51" s="15" customFormat="1" ht="12">
      <c r="B183" s="245"/>
      <c r="C183" s="246"/>
      <c r="D183" s="225" t="s">
        <v>198</v>
      </c>
      <c r="E183" s="247" t="s">
        <v>1</v>
      </c>
      <c r="F183" s="248" t="s">
        <v>203</v>
      </c>
      <c r="G183" s="246"/>
      <c r="H183" s="249">
        <v>97.139</v>
      </c>
      <c r="I183" s="250"/>
      <c r="J183" s="246"/>
      <c r="K183" s="246"/>
      <c r="L183" s="251"/>
      <c r="M183" s="252"/>
      <c r="N183" s="253"/>
      <c r="O183" s="253"/>
      <c r="P183" s="253"/>
      <c r="Q183" s="253"/>
      <c r="R183" s="253"/>
      <c r="S183" s="253"/>
      <c r="T183" s="254"/>
      <c r="AT183" s="255" t="s">
        <v>198</v>
      </c>
      <c r="AU183" s="255" t="s">
        <v>92</v>
      </c>
      <c r="AV183" s="15" t="s">
        <v>106</v>
      </c>
      <c r="AW183" s="15" t="s">
        <v>38</v>
      </c>
      <c r="AX183" s="15" t="s">
        <v>90</v>
      </c>
      <c r="AY183" s="255" t="s">
        <v>189</v>
      </c>
    </row>
    <row r="184" spans="1:65" s="2" customFormat="1" ht="16.5" customHeight="1">
      <c r="A184" s="36"/>
      <c r="B184" s="37"/>
      <c r="C184" s="210" t="s">
        <v>260</v>
      </c>
      <c r="D184" s="210" t="s">
        <v>192</v>
      </c>
      <c r="E184" s="211" t="s">
        <v>261</v>
      </c>
      <c r="F184" s="212" t="s">
        <v>262</v>
      </c>
      <c r="G184" s="213" t="s">
        <v>195</v>
      </c>
      <c r="H184" s="214">
        <v>530.726</v>
      </c>
      <c r="I184" s="215"/>
      <c r="J184" s="216">
        <f>ROUND(I184*H184,2)</f>
        <v>0</v>
      </c>
      <c r="K184" s="212" t="s">
        <v>196</v>
      </c>
      <c r="L184" s="41"/>
      <c r="M184" s="217" t="s">
        <v>1</v>
      </c>
      <c r="N184" s="218" t="s">
        <v>48</v>
      </c>
      <c r="O184" s="73"/>
      <c r="P184" s="219">
        <f>O184*H184</f>
        <v>0</v>
      </c>
      <c r="Q184" s="219">
        <v>6E-05</v>
      </c>
      <c r="R184" s="219">
        <f>Q184*H184</f>
        <v>0.03184356</v>
      </c>
      <c r="S184" s="219">
        <v>0</v>
      </c>
      <c r="T184" s="220">
        <f>S184*H184</f>
        <v>0</v>
      </c>
      <c r="U184" s="36"/>
      <c r="V184" s="36"/>
      <c r="W184" s="36"/>
      <c r="X184" s="36"/>
      <c r="Y184" s="36"/>
      <c r="Z184" s="36"/>
      <c r="AA184" s="36"/>
      <c r="AB184" s="36"/>
      <c r="AC184" s="36"/>
      <c r="AD184" s="36"/>
      <c r="AE184" s="36"/>
      <c r="AR184" s="221" t="s">
        <v>106</v>
      </c>
      <c r="AT184" s="221" t="s">
        <v>192</v>
      </c>
      <c r="AU184" s="221" t="s">
        <v>92</v>
      </c>
      <c r="AY184" s="18" t="s">
        <v>189</v>
      </c>
      <c r="BE184" s="222">
        <f>IF(N184="základní",J184,0)</f>
        <v>0</v>
      </c>
      <c r="BF184" s="222">
        <f>IF(N184="snížená",J184,0)</f>
        <v>0</v>
      </c>
      <c r="BG184" s="222">
        <f>IF(N184="zákl. přenesená",J184,0)</f>
        <v>0</v>
      </c>
      <c r="BH184" s="222">
        <f>IF(N184="sníž. přenesená",J184,0)</f>
        <v>0</v>
      </c>
      <c r="BI184" s="222">
        <f>IF(N184="nulová",J184,0)</f>
        <v>0</v>
      </c>
      <c r="BJ184" s="18" t="s">
        <v>90</v>
      </c>
      <c r="BK184" s="222">
        <f>ROUND(I184*H184,2)</f>
        <v>0</v>
      </c>
      <c r="BL184" s="18" t="s">
        <v>106</v>
      </c>
      <c r="BM184" s="221" t="s">
        <v>263</v>
      </c>
    </row>
    <row r="185" spans="2:51" s="13" customFormat="1" ht="12">
      <c r="B185" s="223"/>
      <c r="C185" s="224"/>
      <c r="D185" s="225" t="s">
        <v>198</v>
      </c>
      <c r="E185" s="226" t="s">
        <v>1</v>
      </c>
      <c r="F185" s="227" t="s">
        <v>199</v>
      </c>
      <c r="G185" s="224"/>
      <c r="H185" s="226" t="s">
        <v>1</v>
      </c>
      <c r="I185" s="228"/>
      <c r="J185" s="224"/>
      <c r="K185" s="224"/>
      <c r="L185" s="229"/>
      <c r="M185" s="230"/>
      <c r="N185" s="231"/>
      <c r="O185" s="231"/>
      <c r="P185" s="231"/>
      <c r="Q185" s="231"/>
      <c r="R185" s="231"/>
      <c r="S185" s="231"/>
      <c r="T185" s="232"/>
      <c r="AT185" s="233" t="s">
        <v>198</v>
      </c>
      <c r="AU185" s="233" t="s">
        <v>92</v>
      </c>
      <c r="AV185" s="13" t="s">
        <v>90</v>
      </c>
      <c r="AW185" s="13" t="s">
        <v>38</v>
      </c>
      <c r="AX185" s="13" t="s">
        <v>83</v>
      </c>
      <c r="AY185" s="233" t="s">
        <v>189</v>
      </c>
    </row>
    <row r="186" spans="2:51" s="14" customFormat="1" ht="12">
      <c r="B186" s="234"/>
      <c r="C186" s="235"/>
      <c r="D186" s="225" t="s">
        <v>198</v>
      </c>
      <c r="E186" s="236" t="s">
        <v>1</v>
      </c>
      <c r="F186" s="237" t="s">
        <v>264</v>
      </c>
      <c r="G186" s="235"/>
      <c r="H186" s="238">
        <v>530.726</v>
      </c>
      <c r="I186" s="239"/>
      <c r="J186" s="235"/>
      <c r="K186" s="235"/>
      <c r="L186" s="240"/>
      <c r="M186" s="241"/>
      <c r="N186" s="242"/>
      <c r="O186" s="242"/>
      <c r="P186" s="242"/>
      <c r="Q186" s="242"/>
      <c r="R186" s="242"/>
      <c r="S186" s="242"/>
      <c r="T186" s="243"/>
      <c r="AT186" s="244" t="s">
        <v>198</v>
      </c>
      <c r="AU186" s="244" t="s">
        <v>92</v>
      </c>
      <c r="AV186" s="14" t="s">
        <v>92</v>
      </c>
      <c r="AW186" s="14" t="s">
        <v>38</v>
      </c>
      <c r="AX186" s="14" t="s">
        <v>83</v>
      </c>
      <c r="AY186" s="244" t="s">
        <v>189</v>
      </c>
    </row>
    <row r="187" spans="2:51" s="15" customFormat="1" ht="12">
      <c r="B187" s="245"/>
      <c r="C187" s="246"/>
      <c r="D187" s="225" t="s">
        <v>198</v>
      </c>
      <c r="E187" s="247" t="s">
        <v>1</v>
      </c>
      <c r="F187" s="248" t="s">
        <v>203</v>
      </c>
      <c r="G187" s="246"/>
      <c r="H187" s="249">
        <v>530.726</v>
      </c>
      <c r="I187" s="250"/>
      <c r="J187" s="246"/>
      <c r="K187" s="246"/>
      <c r="L187" s="251"/>
      <c r="M187" s="252"/>
      <c r="N187" s="253"/>
      <c r="O187" s="253"/>
      <c r="P187" s="253"/>
      <c r="Q187" s="253"/>
      <c r="R187" s="253"/>
      <c r="S187" s="253"/>
      <c r="T187" s="254"/>
      <c r="AT187" s="255" t="s">
        <v>198</v>
      </c>
      <c r="AU187" s="255" t="s">
        <v>92</v>
      </c>
      <c r="AV187" s="15" t="s">
        <v>106</v>
      </c>
      <c r="AW187" s="15" t="s">
        <v>38</v>
      </c>
      <c r="AX187" s="15" t="s">
        <v>90</v>
      </c>
      <c r="AY187" s="255" t="s">
        <v>189</v>
      </c>
    </row>
    <row r="188" spans="1:65" s="2" customFormat="1" ht="16.5" customHeight="1">
      <c r="A188" s="36"/>
      <c r="B188" s="37"/>
      <c r="C188" s="210" t="s">
        <v>8</v>
      </c>
      <c r="D188" s="210" t="s">
        <v>192</v>
      </c>
      <c r="E188" s="211" t="s">
        <v>265</v>
      </c>
      <c r="F188" s="212" t="s">
        <v>266</v>
      </c>
      <c r="G188" s="213" t="s">
        <v>195</v>
      </c>
      <c r="H188" s="214">
        <v>693.724</v>
      </c>
      <c r="I188" s="215"/>
      <c r="J188" s="216">
        <f>ROUND(I188*H188,2)</f>
        <v>0</v>
      </c>
      <c r="K188" s="212" t="s">
        <v>196</v>
      </c>
      <c r="L188" s="41"/>
      <c r="M188" s="217" t="s">
        <v>1</v>
      </c>
      <c r="N188" s="218" t="s">
        <v>48</v>
      </c>
      <c r="O188" s="73"/>
      <c r="P188" s="219">
        <f>O188*H188</f>
        <v>0</v>
      </c>
      <c r="Q188" s="219">
        <v>0</v>
      </c>
      <c r="R188" s="219">
        <f>Q188*H188</f>
        <v>0</v>
      </c>
      <c r="S188" s="219">
        <v>0</v>
      </c>
      <c r="T188" s="220">
        <f>S188*H188</f>
        <v>0</v>
      </c>
      <c r="U188" s="36"/>
      <c r="V188" s="36"/>
      <c r="W188" s="36"/>
      <c r="X188" s="36"/>
      <c r="Y188" s="36"/>
      <c r="Z188" s="36"/>
      <c r="AA188" s="36"/>
      <c r="AB188" s="36"/>
      <c r="AC188" s="36"/>
      <c r="AD188" s="36"/>
      <c r="AE188" s="36"/>
      <c r="AR188" s="221" t="s">
        <v>106</v>
      </c>
      <c r="AT188" s="221" t="s">
        <v>192</v>
      </c>
      <c r="AU188" s="221" t="s">
        <v>92</v>
      </c>
      <c r="AY188" s="18" t="s">
        <v>189</v>
      </c>
      <c r="BE188" s="222">
        <f>IF(N188="základní",J188,0)</f>
        <v>0</v>
      </c>
      <c r="BF188" s="222">
        <f>IF(N188="snížená",J188,0)</f>
        <v>0</v>
      </c>
      <c r="BG188" s="222">
        <f>IF(N188="zákl. přenesená",J188,0)</f>
        <v>0</v>
      </c>
      <c r="BH188" s="222">
        <f>IF(N188="sníž. přenesená",J188,0)</f>
        <v>0</v>
      </c>
      <c r="BI188" s="222">
        <f>IF(N188="nulová",J188,0)</f>
        <v>0</v>
      </c>
      <c r="BJ188" s="18" t="s">
        <v>90</v>
      </c>
      <c r="BK188" s="222">
        <f>ROUND(I188*H188,2)</f>
        <v>0</v>
      </c>
      <c r="BL188" s="18" t="s">
        <v>106</v>
      </c>
      <c r="BM188" s="221" t="s">
        <v>267</v>
      </c>
    </row>
    <row r="189" spans="2:51" s="14" customFormat="1" ht="12">
      <c r="B189" s="234"/>
      <c r="C189" s="235"/>
      <c r="D189" s="225" t="s">
        <v>198</v>
      </c>
      <c r="E189" s="236" t="s">
        <v>1</v>
      </c>
      <c r="F189" s="237" t="s">
        <v>268</v>
      </c>
      <c r="G189" s="235"/>
      <c r="H189" s="238">
        <v>693.724</v>
      </c>
      <c r="I189" s="239"/>
      <c r="J189" s="235"/>
      <c r="K189" s="235"/>
      <c r="L189" s="240"/>
      <c r="M189" s="241"/>
      <c r="N189" s="242"/>
      <c r="O189" s="242"/>
      <c r="P189" s="242"/>
      <c r="Q189" s="242"/>
      <c r="R189" s="242"/>
      <c r="S189" s="242"/>
      <c r="T189" s="243"/>
      <c r="AT189" s="244" t="s">
        <v>198</v>
      </c>
      <c r="AU189" s="244" t="s">
        <v>92</v>
      </c>
      <c r="AV189" s="14" t="s">
        <v>92</v>
      </c>
      <c r="AW189" s="14" t="s">
        <v>38</v>
      </c>
      <c r="AX189" s="14" t="s">
        <v>83</v>
      </c>
      <c r="AY189" s="244" t="s">
        <v>189</v>
      </c>
    </row>
    <row r="190" spans="2:51" s="15" customFormat="1" ht="12">
      <c r="B190" s="245"/>
      <c r="C190" s="246"/>
      <c r="D190" s="225" t="s">
        <v>198</v>
      </c>
      <c r="E190" s="247" t="s">
        <v>1</v>
      </c>
      <c r="F190" s="248" t="s">
        <v>203</v>
      </c>
      <c r="G190" s="246"/>
      <c r="H190" s="249">
        <v>693.724</v>
      </c>
      <c r="I190" s="250"/>
      <c r="J190" s="246"/>
      <c r="K190" s="246"/>
      <c r="L190" s="251"/>
      <c r="M190" s="252"/>
      <c r="N190" s="253"/>
      <c r="O190" s="253"/>
      <c r="P190" s="253"/>
      <c r="Q190" s="253"/>
      <c r="R190" s="253"/>
      <c r="S190" s="253"/>
      <c r="T190" s="254"/>
      <c r="AT190" s="255" t="s">
        <v>198</v>
      </c>
      <c r="AU190" s="255" t="s">
        <v>92</v>
      </c>
      <c r="AV190" s="15" t="s">
        <v>106</v>
      </c>
      <c r="AW190" s="15" t="s">
        <v>38</v>
      </c>
      <c r="AX190" s="15" t="s">
        <v>90</v>
      </c>
      <c r="AY190" s="255" t="s">
        <v>189</v>
      </c>
    </row>
    <row r="191" spans="1:65" s="2" customFormat="1" ht="16.5" customHeight="1">
      <c r="A191" s="36"/>
      <c r="B191" s="37"/>
      <c r="C191" s="210" t="s">
        <v>269</v>
      </c>
      <c r="D191" s="210" t="s">
        <v>192</v>
      </c>
      <c r="E191" s="211" t="s">
        <v>270</v>
      </c>
      <c r="F191" s="212" t="s">
        <v>271</v>
      </c>
      <c r="G191" s="213" t="s">
        <v>195</v>
      </c>
      <c r="H191" s="214">
        <v>467.974</v>
      </c>
      <c r="I191" s="215"/>
      <c r="J191" s="216">
        <f>ROUND(I191*H191,2)</f>
        <v>0</v>
      </c>
      <c r="K191" s="212" t="s">
        <v>196</v>
      </c>
      <c r="L191" s="41"/>
      <c r="M191" s="217" t="s">
        <v>1</v>
      </c>
      <c r="N191" s="218" t="s">
        <v>48</v>
      </c>
      <c r="O191" s="73"/>
      <c r="P191" s="219">
        <f>O191*H191</f>
        <v>0</v>
      </c>
      <c r="Q191" s="219">
        <v>0.0315</v>
      </c>
      <c r="R191" s="219">
        <f>Q191*H191</f>
        <v>14.741181</v>
      </c>
      <c r="S191" s="219">
        <v>0</v>
      </c>
      <c r="T191" s="220">
        <f>S191*H191</f>
        <v>0</v>
      </c>
      <c r="U191" s="36"/>
      <c r="V191" s="36"/>
      <c r="W191" s="36"/>
      <c r="X191" s="36"/>
      <c r="Y191" s="36"/>
      <c r="Z191" s="36"/>
      <c r="AA191" s="36"/>
      <c r="AB191" s="36"/>
      <c r="AC191" s="36"/>
      <c r="AD191" s="36"/>
      <c r="AE191" s="36"/>
      <c r="AR191" s="221" t="s">
        <v>106</v>
      </c>
      <c r="AT191" s="221" t="s">
        <v>192</v>
      </c>
      <c r="AU191" s="221" t="s">
        <v>92</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272</v>
      </c>
    </row>
    <row r="192" spans="2:51" s="13" customFormat="1" ht="12">
      <c r="B192" s="223"/>
      <c r="C192" s="224"/>
      <c r="D192" s="225" t="s">
        <v>198</v>
      </c>
      <c r="E192" s="226" t="s">
        <v>1</v>
      </c>
      <c r="F192" s="227" t="s">
        <v>199</v>
      </c>
      <c r="G192" s="224"/>
      <c r="H192" s="226" t="s">
        <v>1</v>
      </c>
      <c r="I192" s="228"/>
      <c r="J192" s="224"/>
      <c r="K192" s="224"/>
      <c r="L192" s="229"/>
      <c r="M192" s="230"/>
      <c r="N192" s="231"/>
      <c r="O192" s="231"/>
      <c r="P192" s="231"/>
      <c r="Q192" s="231"/>
      <c r="R192" s="231"/>
      <c r="S192" s="231"/>
      <c r="T192" s="232"/>
      <c r="AT192" s="233" t="s">
        <v>198</v>
      </c>
      <c r="AU192" s="233" t="s">
        <v>92</v>
      </c>
      <c r="AV192" s="13" t="s">
        <v>90</v>
      </c>
      <c r="AW192" s="13" t="s">
        <v>38</v>
      </c>
      <c r="AX192" s="13" t="s">
        <v>83</v>
      </c>
      <c r="AY192" s="233" t="s">
        <v>189</v>
      </c>
    </row>
    <row r="193" spans="2:51" s="14" customFormat="1" ht="12">
      <c r="B193" s="234"/>
      <c r="C193" s="235"/>
      <c r="D193" s="225" t="s">
        <v>198</v>
      </c>
      <c r="E193" s="236" t="s">
        <v>1</v>
      </c>
      <c r="F193" s="237" t="s">
        <v>200</v>
      </c>
      <c r="G193" s="235"/>
      <c r="H193" s="238">
        <v>707.8</v>
      </c>
      <c r="I193" s="239"/>
      <c r="J193" s="235"/>
      <c r="K193" s="235"/>
      <c r="L193" s="240"/>
      <c r="M193" s="241"/>
      <c r="N193" s="242"/>
      <c r="O193" s="242"/>
      <c r="P193" s="242"/>
      <c r="Q193" s="242"/>
      <c r="R193" s="242"/>
      <c r="S193" s="242"/>
      <c r="T193" s="243"/>
      <c r="AT193" s="244" t="s">
        <v>198</v>
      </c>
      <c r="AU193" s="244" t="s">
        <v>92</v>
      </c>
      <c r="AV193" s="14" t="s">
        <v>92</v>
      </c>
      <c r="AW193" s="14" t="s">
        <v>38</v>
      </c>
      <c r="AX193" s="14" t="s">
        <v>83</v>
      </c>
      <c r="AY193" s="244" t="s">
        <v>189</v>
      </c>
    </row>
    <row r="194" spans="2:51" s="14" customFormat="1" ht="12">
      <c r="B194" s="234"/>
      <c r="C194" s="235"/>
      <c r="D194" s="225" t="s">
        <v>198</v>
      </c>
      <c r="E194" s="236" t="s">
        <v>1</v>
      </c>
      <c r="F194" s="237" t="s">
        <v>201</v>
      </c>
      <c r="G194" s="235"/>
      <c r="H194" s="238">
        <v>71.78</v>
      </c>
      <c r="I194" s="239"/>
      <c r="J194" s="235"/>
      <c r="K194" s="235"/>
      <c r="L194" s="240"/>
      <c r="M194" s="241"/>
      <c r="N194" s="242"/>
      <c r="O194" s="242"/>
      <c r="P194" s="242"/>
      <c r="Q194" s="242"/>
      <c r="R194" s="242"/>
      <c r="S194" s="242"/>
      <c r="T194" s="243"/>
      <c r="AT194" s="244" t="s">
        <v>198</v>
      </c>
      <c r="AU194" s="244" t="s">
        <v>92</v>
      </c>
      <c r="AV194" s="14" t="s">
        <v>92</v>
      </c>
      <c r="AW194" s="14" t="s">
        <v>38</v>
      </c>
      <c r="AX194" s="14" t="s">
        <v>83</v>
      </c>
      <c r="AY194" s="244" t="s">
        <v>189</v>
      </c>
    </row>
    <row r="195" spans="2:51" s="14" customFormat="1" ht="12">
      <c r="B195" s="234"/>
      <c r="C195" s="235"/>
      <c r="D195" s="225" t="s">
        <v>198</v>
      </c>
      <c r="E195" s="236" t="s">
        <v>1</v>
      </c>
      <c r="F195" s="237" t="s">
        <v>202</v>
      </c>
      <c r="G195" s="235"/>
      <c r="H195" s="238">
        <v>-311.606</v>
      </c>
      <c r="I195" s="239"/>
      <c r="J195" s="235"/>
      <c r="K195" s="235"/>
      <c r="L195" s="240"/>
      <c r="M195" s="241"/>
      <c r="N195" s="242"/>
      <c r="O195" s="242"/>
      <c r="P195" s="242"/>
      <c r="Q195" s="242"/>
      <c r="R195" s="242"/>
      <c r="S195" s="242"/>
      <c r="T195" s="243"/>
      <c r="AT195" s="244" t="s">
        <v>198</v>
      </c>
      <c r="AU195" s="244" t="s">
        <v>92</v>
      </c>
      <c r="AV195" s="14" t="s">
        <v>92</v>
      </c>
      <c r="AW195" s="14" t="s">
        <v>38</v>
      </c>
      <c r="AX195" s="14" t="s">
        <v>83</v>
      </c>
      <c r="AY195" s="244" t="s">
        <v>189</v>
      </c>
    </row>
    <row r="196" spans="2:51" s="15" customFormat="1" ht="12">
      <c r="B196" s="245"/>
      <c r="C196" s="246"/>
      <c r="D196" s="225" t="s">
        <v>198</v>
      </c>
      <c r="E196" s="247" t="s">
        <v>1</v>
      </c>
      <c r="F196" s="248" t="s">
        <v>203</v>
      </c>
      <c r="G196" s="246"/>
      <c r="H196" s="249">
        <v>467.974</v>
      </c>
      <c r="I196" s="250"/>
      <c r="J196" s="246"/>
      <c r="K196" s="246"/>
      <c r="L196" s="251"/>
      <c r="M196" s="252"/>
      <c r="N196" s="253"/>
      <c r="O196" s="253"/>
      <c r="P196" s="253"/>
      <c r="Q196" s="253"/>
      <c r="R196" s="253"/>
      <c r="S196" s="253"/>
      <c r="T196" s="254"/>
      <c r="AT196" s="255" t="s">
        <v>198</v>
      </c>
      <c r="AU196" s="255" t="s">
        <v>92</v>
      </c>
      <c r="AV196" s="15" t="s">
        <v>106</v>
      </c>
      <c r="AW196" s="15" t="s">
        <v>38</v>
      </c>
      <c r="AX196" s="15" t="s">
        <v>90</v>
      </c>
      <c r="AY196" s="255" t="s">
        <v>189</v>
      </c>
    </row>
    <row r="197" spans="1:65" s="2" customFormat="1" ht="16.5" customHeight="1">
      <c r="A197" s="36"/>
      <c r="B197" s="37"/>
      <c r="C197" s="210" t="s">
        <v>273</v>
      </c>
      <c r="D197" s="210" t="s">
        <v>192</v>
      </c>
      <c r="E197" s="211" t="s">
        <v>274</v>
      </c>
      <c r="F197" s="212" t="s">
        <v>275</v>
      </c>
      <c r="G197" s="213" t="s">
        <v>195</v>
      </c>
      <c r="H197" s="214">
        <v>935.948</v>
      </c>
      <c r="I197" s="215"/>
      <c r="J197" s="216">
        <f>ROUND(I197*H197,2)</f>
        <v>0</v>
      </c>
      <c r="K197" s="212" t="s">
        <v>196</v>
      </c>
      <c r="L197" s="41"/>
      <c r="M197" s="217" t="s">
        <v>1</v>
      </c>
      <c r="N197" s="218" t="s">
        <v>48</v>
      </c>
      <c r="O197" s="73"/>
      <c r="P197" s="219">
        <f>O197*H197</f>
        <v>0</v>
      </c>
      <c r="Q197" s="219">
        <v>0.0105</v>
      </c>
      <c r="R197" s="219">
        <f>Q197*H197</f>
        <v>9.827454000000001</v>
      </c>
      <c r="S197" s="219">
        <v>0</v>
      </c>
      <c r="T197" s="220">
        <f>S197*H197</f>
        <v>0</v>
      </c>
      <c r="U197" s="36"/>
      <c r="V197" s="36"/>
      <c r="W197" s="36"/>
      <c r="X197" s="36"/>
      <c r="Y197" s="36"/>
      <c r="Z197" s="36"/>
      <c r="AA197" s="36"/>
      <c r="AB197" s="36"/>
      <c r="AC197" s="36"/>
      <c r="AD197" s="36"/>
      <c r="AE197" s="36"/>
      <c r="AR197" s="221" t="s">
        <v>106</v>
      </c>
      <c r="AT197" s="221" t="s">
        <v>192</v>
      </c>
      <c r="AU197" s="221" t="s">
        <v>92</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276</v>
      </c>
    </row>
    <row r="198" spans="2:51" s="14" customFormat="1" ht="12">
      <c r="B198" s="234"/>
      <c r="C198" s="235"/>
      <c r="D198" s="225" t="s">
        <v>198</v>
      </c>
      <c r="E198" s="235"/>
      <c r="F198" s="237" t="s">
        <v>277</v>
      </c>
      <c r="G198" s="235"/>
      <c r="H198" s="238">
        <v>935.948</v>
      </c>
      <c r="I198" s="239"/>
      <c r="J198" s="235"/>
      <c r="K198" s="235"/>
      <c r="L198" s="240"/>
      <c r="M198" s="241"/>
      <c r="N198" s="242"/>
      <c r="O198" s="242"/>
      <c r="P198" s="242"/>
      <c r="Q198" s="242"/>
      <c r="R198" s="242"/>
      <c r="S198" s="242"/>
      <c r="T198" s="243"/>
      <c r="AT198" s="244" t="s">
        <v>198</v>
      </c>
      <c r="AU198" s="244" t="s">
        <v>92</v>
      </c>
      <c r="AV198" s="14" t="s">
        <v>92</v>
      </c>
      <c r="AW198" s="14" t="s">
        <v>4</v>
      </c>
      <c r="AX198" s="14" t="s">
        <v>90</v>
      </c>
      <c r="AY198" s="244" t="s">
        <v>189</v>
      </c>
    </row>
    <row r="199" spans="1:65" s="2" customFormat="1" ht="16.5" customHeight="1">
      <c r="A199" s="36"/>
      <c r="B199" s="37"/>
      <c r="C199" s="210" t="s">
        <v>278</v>
      </c>
      <c r="D199" s="210" t="s">
        <v>192</v>
      </c>
      <c r="E199" s="211" t="s">
        <v>279</v>
      </c>
      <c r="F199" s="212" t="s">
        <v>280</v>
      </c>
      <c r="G199" s="213" t="s">
        <v>195</v>
      </c>
      <c r="H199" s="214">
        <v>628.351</v>
      </c>
      <c r="I199" s="215"/>
      <c r="J199" s="216">
        <f>ROUND(I199*H199,2)</f>
        <v>0</v>
      </c>
      <c r="K199" s="212" t="s">
        <v>281</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282</v>
      </c>
    </row>
    <row r="200" spans="2:51" s="13" customFormat="1" ht="12">
      <c r="B200" s="223"/>
      <c r="C200" s="224"/>
      <c r="D200" s="225" t="s">
        <v>198</v>
      </c>
      <c r="E200" s="226" t="s">
        <v>1</v>
      </c>
      <c r="F200" s="227" t="s">
        <v>283</v>
      </c>
      <c r="G200" s="224"/>
      <c r="H200" s="226" t="s">
        <v>1</v>
      </c>
      <c r="I200" s="228"/>
      <c r="J200" s="224"/>
      <c r="K200" s="224"/>
      <c r="L200" s="229"/>
      <c r="M200" s="230"/>
      <c r="N200" s="231"/>
      <c r="O200" s="231"/>
      <c r="P200" s="231"/>
      <c r="Q200" s="231"/>
      <c r="R200" s="231"/>
      <c r="S200" s="231"/>
      <c r="T200" s="232"/>
      <c r="AT200" s="233" t="s">
        <v>198</v>
      </c>
      <c r="AU200" s="233" t="s">
        <v>92</v>
      </c>
      <c r="AV200" s="13" t="s">
        <v>90</v>
      </c>
      <c r="AW200" s="13" t="s">
        <v>38</v>
      </c>
      <c r="AX200" s="13" t="s">
        <v>83</v>
      </c>
      <c r="AY200" s="233" t="s">
        <v>189</v>
      </c>
    </row>
    <row r="201" spans="2:51" s="13" customFormat="1" ht="12">
      <c r="B201" s="223"/>
      <c r="C201" s="224"/>
      <c r="D201" s="225" t="s">
        <v>198</v>
      </c>
      <c r="E201" s="226" t="s">
        <v>1</v>
      </c>
      <c r="F201" s="227" t="s">
        <v>284</v>
      </c>
      <c r="G201" s="224"/>
      <c r="H201" s="226" t="s">
        <v>1</v>
      </c>
      <c r="I201" s="228"/>
      <c r="J201" s="224"/>
      <c r="K201" s="224"/>
      <c r="L201" s="229"/>
      <c r="M201" s="230"/>
      <c r="N201" s="231"/>
      <c r="O201" s="231"/>
      <c r="P201" s="231"/>
      <c r="Q201" s="231"/>
      <c r="R201" s="231"/>
      <c r="S201" s="231"/>
      <c r="T201" s="232"/>
      <c r="AT201" s="233" t="s">
        <v>198</v>
      </c>
      <c r="AU201" s="233" t="s">
        <v>92</v>
      </c>
      <c r="AV201" s="13" t="s">
        <v>90</v>
      </c>
      <c r="AW201" s="13" t="s">
        <v>38</v>
      </c>
      <c r="AX201" s="13" t="s">
        <v>83</v>
      </c>
      <c r="AY201" s="233" t="s">
        <v>189</v>
      </c>
    </row>
    <row r="202" spans="2:51" s="13" customFormat="1" ht="12">
      <c r="B202" s="223"/>
      <c r="C202" s="224"/>
      <c r="D202" s="225" t="s">
        <v>198</v>
      </c>
      <c r="E202" s="226" t="s">
        <v>1</v>
      </c>
      <c r="F202" s="227" t="s">
        <v>285</v>
      </c>
      <c r="G202" s="224"/>
      <c r="H202" s="226" t="s">
        <v>1</v>
      </c>
      <c r="I202" s="228"/>
      <c r="J202" s="224"/>
      <c r="K202" s="224"/>
      <c r="L202" s="229"/>
      <c r="M202" s="230"/>
      <c r="N202" s="231"/>
      <c r="O202" s="231"/>
      <c r="P202" s="231"/>
      <c r="Q202" s="231"/>
      <c r="R202" s="231"/>
      <c r="S202" s="231"/>
      <c r="T202" s="232"/>
      <c r="AT202" s="233" t="s">
        <v>198</v>
      </c>
      <c r="AU202" s="233" t="s">
        <v>92</v>
      </c>
      <c r="AV202" s="13" t="s">
        <v>90</v>
      </c>
      <c r="AW202" s="13" t="s">
        <v>38</v>
      </c>
      <c r="AX202" s="13" t="s">
        <v>83</v>
      </c>
      <c r="AY202" s="233" t="s">
        <v>189</v>
      </c>
    </row>
    <row r="203" spans="2:51" s="13" customFormat="1" ht="12">
      <c r="B203" s="223"/>
      <c r="C203" s="224"/>
      <c r="D203" s="225" t="s">
        <v>198</v>
      </c>
      <c r="E203" s="226" t="s">
        <v>1</v>
      </c>
      <c r="F203" s="227" t="s">
        <v>286</v>
      </c>
      <c r="G203" s="224"/>
      <c r="H203" s="226" t="s">
        <v>1</v>
      </c>
      <c r="I203" s="228"/>
      <c r="J203" s="224"/>
      <c r="K203" s="224"/>
      <c r="L203" s="229"/>
      <c r="M203" s="230"/>
      <c r="N203" s="231"/>
      <c r="O203" s="231"/>
      <c r="P203" s="231"/>
      <c r="Q203" s="231"/>
      <c r="R203" s="231"/>
      <c r="S203" s="231"/>
      <c r="T203" s="232"/>
      <c r="AT203" s="233" t="s">
        <v>198</v>
      </c>
      <c r="AU203" s="233" t="s">
        <v>92</v>
      </c>
      <c r="AV203" s="13" t="s">
        <v>90</v>
      </c>
      <c r="AW203" s="13" t="s">
        <v>38</v>
      </c>
      <c r="AX203" s="13" t="s">
        <v>83</v>
      </c>
      <c r="AY203" s="233" t="s">
        <v>189</v>
      </c>
    </row>
    <row r="204" spans="2:51" s="14" customFormat="1" ht="12">
      <c r="B204" s="234"/>
      <c r="C204" s="235"/>
      <c r="D204" s="225" t="s">
        <v>198</v>
      </c>
      <c r="E204" s="236" t="s">
        <v>1</v>
      </c>
      <c r="F204" s="237" t="s">
        <v>287</v>
      </c>
      <c r="G204" s="235"/>
      <c r="H204" s="238">
        <v>628.351</v>
      </c>
      <c r="I204" s="239"/>
      <c r="J204" s="235"/>
      <c r="K204" s="235"/>
      <c r="L204" s="240"/>
      <c r="M204" s="241"/>
      <c r="N204" s="242"/>
      <c r="O204" s="242"/>
      <c r="P204" s="242"/>
      <c r="Q204" s="242"/>
      <c r="R204" s="242"/>
      <c r="S204" s="242"/>
      <c r="T204" s="243"/>
      <c r="AT204" s="244" t="s">
        <v>198</v>
      </c>
      <c r="AU204" s="244" t="s">
        <v>92</v>
      </c>
      <c r="AV204" s="14" t="s">
        <v>92</v>
      </c>
      <c r="AW204" s="14" t="s">
        <v>38</v>
      </c>
      <c r="AX204" s="14" t="s">
        <v>83</v>
      </c>
      <c r="AY204" s="244" t="s">
        <v>189</v>
      </c>
    </row>
    <row r="205" spans="2:51" s="15" customFormat="1" ht="12">
      <c r="B205" s="245"/>
      <c r="C205" s="246"/>
      <c r="D205" s="225" t="s">
        <v>198</v>
      </c>
      <c r="E205" s="247" t="s">
        <v>1</v>
      </c>
      <c r="F205" s="248" t="s">
        <v>203</v>
      </c>
      <c r="G205" s="246"/>
      <c r="H205" s="249">
        <v>628.351</v>
      </c>
      <c r="I205" s="250"/>
      <c r="J205" s="246"/>
      <c r="K205" s="246"/>
      <c r="L205" s="251"/>
      <c r="M205" s="252"/>
      <c r="N205" s="253"/>
      <c r="O205" s="253"/>
      <c r="P205" s="253"/>
      <c r="Q205" s="253"/>
      <c r="R205" s="253"/>
      <c r="S205" s="253"/>
      <c r="T205" s="254"/>
      <c r="AT205" s="255" t="s">
        <v>198</v>
      </c>
      <c r="AU205" s="255" t="s">
        <v>92</v>
      </c>
      <c r="AV205" s="15" t="s">
        <v>106</v>
      </c>
      <c r="AW205" s="15" t="s">
        <v>38</v>
      </c>
      <c r="AX205" s="15" t="s">
        <v>90</v>
      </c>
      <c r="AY205" s="255" t="s">
        <v>189</v>
      </c>
    </row>
    <row r="206" spans="1:65" s="2" customFormat="1" ht="16.5" customHeight="1">
      <c r="A206" s="36"/>
      <c r="B206" s="37"/>
      <c r="C206" s="210" t="s">
        <v>288</v>
      </c>
      <c r="D206" s="210" t="s">
        <v>192</v>
      </c>
      <c r="E206" s="211" t="s">
        <v>289</v>
      </c>
      <c r="F206" s="212" t="s">
        <v>290</v>
      </c>
      <c r="G206" s="213" t="s">
        <v>195</v>
      </c>
      <c r="H206" s="214">
        <v>31.766</v>
      </c>
      <c r="I206" s="215"/>
      <c r="J206" s="216">
        <f>ROUND(I206*H206,2)</f>
        <v>0</v>
      </c>
      <c r="K206" s="212" t="s">
        <v>196</v>
      </c>
      <c r="L206" s="41"/>
      <c r="M206" s="217" t="s">
        <v>1</v>
      </c>
      <c r="N206" s="218" t="s">
        <v>48</v>
      </c>
      <c r="O206" s="73"/>
      <c r="P206" s="219">
        <f>O206*H206</f>
        <v>0</v>
      </c>
      <c r="Q206" s="219">
        <v>0.00628</v>
      </c>
      <c r="R206" s="219">
        <f>Q206*H206</f>
        <v>0.19949048</v>
      </c>
      <c r="S206" s="219">
        <v>0</v>
      </c>
      <c r="T206" s="220">
        <f>S206*H206</f>
        <v>0</v>
      </c>
      <c r="U206" s="36"/>
      <c r="V206" s="36"/>
      <c r="W206" s="36"/>
      <c r="X206" s="36"/>
      <c r="Y206" s="36"/>
      <c r="Z206" s="36"/>
      <c r="AA206" s="36"/>
      <c r="AB206" s="36"/>
      <c r="AC206" s="36"/>
      <c r="AD206" s="36"/>
      <c r="AE206" s="36"/>
      <c r="AR206" s="221" t="s">
        <v>106</v>
      </c>
      <c r="AT206" s="221" t="s">
        <v>192</v>
      </c>
      <c r="AU206" s="221" t="s">
        <v>92</v>
      </c>
      <c r="AY206" s="18" t="s">
        <v>189</v>
      </c>
      <c r="BE206" s="222">
        <f>IF(N206="základní",J206,0)</f>
        <v>0</v>
      </c>
      <c r="BF206" s="222">
        <f>IF(N206="snížená",J206,0)</f>
        <v>0</v>
      </c>
      <c r="BG206" s="222">
        <f>IF(N206="zákl. přenesená",J206,0)</f>
        <v>0</v>
      </c>
      <c r="BH206" s="222">
        <f>IF(N206="sníž. přenesená",J206,0)</f>
        <v>0</v>
      </c>
      <c r="BI206" s="222">
        <f>IF(N206="nulová",J206,0)</f>
        <v>0</v>
      </c>
      <c r="BJ206" s="18" t="s">
        <v>90</v>
      </c>
      <c r="BK206" s="222">
        <f>ROUND(I206*H206,2)</f>
        <v>0</v>
      </c>
      <c r="BL206" s="18" t="s">
        <v>106</v>
      </c>
      <c r="BM206" s="221" t="s">
        <v>291</v>
      </c>
    </row>
    <row r="207" spans="2:51" s="13" customFormat="1" ht="12">
      <c r="B207" s="223"/>
      <c r="C207" s="224"/>
      <c r="D207" s="225" t="s">
        <v>198</v>
      </c>
      <c r="E207" s="226" t="s">
        <v>1</v>
      </c>
      <c r="F207" s="227" t="s">
        <v>199</v>
      </c>
      <c r="G207" s="224"/>
      <c r="H207" s="226" t="s">
        <v>1</v>
      </c>
      <c r="I207" s="228"/>
      <c r="J207" s="224"/>
      <c r="K207" s="224"/>
      <c r="L207" s="229"/>
      <c r="M207" s="230"/>
      <c r="N207" s="231"/>
      <c r="O207" s="231"/>
      <c r="P207" s="231"/>
      <c r="Q207" s="231"/>
      <c r="R207" s="231"/>
      <c r="S207" s="231"/>
      <c r="T207" s="232"/>
      <c r="AT207" s="233" t="s">
        <v>198</v>
      </c>
      <c r="AU207" s="233" t="s">
        <v>92</v>
      </c>
      <c r="AV207" s="13" t="s">
        <v>90</v>
      </c>
      <c r="AW207" s="13" t="s">
        <v>38</v>
      </c>
      <c r="AX207" s="13" t="s">
        <v>83</v>
      </c>
      <c r="AY207" s="233" t="s">
        <v>189</v>
      </c>
    </row>
    <row r="208" spans="2:51" s="14" customFormat="1" ht="12">
      <c r="B208" s="234"/>
      <c r="C208" s="235"/>
      <c r="D208" s="225" t="s">
        <v>198</v>
      </c>
      <c r="E208" s="236" t="s">
        <v>1</v>
      </c>
      <c r="F208" s="237" t="s">
        <v>292</v>
      </c>
      <c r="G208" s="235"/>
      <c r="H208" s="238">
        <v>31.766</v>
      </c>
      <c r="I208" s="239"/>
      <c r="J208" s="235"/>
      <c r="K208" s="235"/>
      <c r="L208" s="240"/>
      <c r="M208" s="241"/>
      <c r="N208" s="242"/>
      <c r="O208" s="242"/>
      <c r="P208" s="242"/>
      <c r="Q208" s="242"/>
      <c r="R208" s="242"/>
      <c r="S208" s="242"/>
      <c r="T208" s="243"/>
      <c r="AT208" s="244" t="s">
        <v>198</v>
      </c>
      <c r="AU208" s="244" t="s">
        <v>92</v>
      </c>
      <c r="AV208" s="14" t="s">
        <v>92</v>
      </c>
      <c r="AW208" s="14" t="s">
        <v>38</v>
      </c>
      <c r="AX208" s="14" t="s">
        <v>83</v>
      </c>
      <c r="AY208" s="244" t="s">
        <v>189</v>
      </c>
    </row>
    <row r="209" spans="2:51" s="15" customFormat="1" ht="12">
      <c r="B209" s="245"/>
      <c r="C209" s="246"/>
      <c r="D209" s="225" t="s">
        <v>198</v>
      </c>
      <c r="E209" s="247" t="s">
        <v>1</v>
      </c>
      <c r="F209" s="248" t="s">
        <v>203</v>
      </c>
      <c r="G209" s="246"/>
      <c r="H209" s="249">
        <v>31.766</v>
      </c>
      <c r="I209" s="250"/>
      <c r="J209" s="246"/>
      <c r="K209" s="246"/>
      <c r="L209" s="251"/>
      <c r="M209" s="252"/>
      <c r="N209" s="253"/>
      <c r="O209" s="253"/>
      <c r="P209" s="253"/>
      <c r="Q209" s="253"/>
      <c r="R209" s="253"/>
      <c r="S209" s="253"/>
      <c r="T209" s="254"/>
      <c r="AT209" s="255" t="s">
        <v>198</v>
      </c>
      <c r="AU209" s="255" t="s">
        <v>92</v>
      </c>
      <c r="AV209" s="15" t="s">
        <v>106</v>
      </c>
      <c r="AW209" s="15" t="s">
        <v>38</v>
      </c>
      <c r="AX209" s="15" t="s">
        <v>90</v>
      </c>
      <c r="AY209" s="255" t="s">
        <v>189</v>
      </c>
    </row>
    <row r="210" spans="1:65" s="2" customFormat="1" ht="16.5" customHeight="1">
      <c r="A210" s="36"/>
      <c r="B210" s="37"/>
      <c r="C210" s="210" t="s">
        <v>293</v>
      </c>
      <c r="D210" s="210" t="s">
        <v>192</v>
      </c>
      <c r="E210" s="211" t="s">
        <v>294</v>
      </c>
      <c r="F210" s="212" t="s">
        <v>295</v>
      </c>
      <c r="G210" s="213" t="s">
        <v>195</v>
      </c>
      <c r="H210" s="214">
        <v>596.585</v>
      </c>
      <c r="I210" s="215"/>
      <c r="J210" s="216">
        <f>ROUND(I210*H210,2)</f>
        <v>0</v>
      </c>
      <c r="K210" s="212" t="s">
        <v>196</v>
      </c>
      <c r="L210" s="41"/>
      <c r="M210" s="217" t="s">
        <v>1</v>
      </c>
      <c r="N210" s="218" t="s">
        <v>48</v>
      </c>
      <c r="O210" s="73"/>
      <c r="P210" s="219">
        <f>O210*H210</f>
        <v>0</v>
      </c>
      <c r="Q210" s="219">
        <v>0.00168</v>
      </c>
      <c r="R210" s="219">
        <f>Q210*H210</f>
        <v>1.0022628</v>
      </c>
      <c r="S210" s="219">
        <v>0</v>
      </c>
      <c r="T210" s="220">
        <f>S210*H210</f>
        <v>0</v>
      </c>
      <c r="U210" s="36"/>
      <c r="V210" s="36"/>
      <c r="W210" s="36"/>
      <c r="X210" s="36"/>
      <c r="Y210" s="36"/>
      <c r="Z210" s="36"/>
      <c r="AA210" s="36"/>
      <c r="AB210" s="36"/>
      <c r="AC210" s="36"/>
      <c r="AD210" s="36"/>
      <c r="AE210" s="36"/>
      <c r="AR210" s="221" t="s">
        <v>106</v>
      </c>
      <c r="AT210" s="221" t="s">
        <v>192</v>
      </c>
      <c r="AU210" s="221" t="s">
        <v>92</v>
      </c>
      <c r="AY210" s="18" t="s">
        <v>189</v>
      </c>
      <c r="BE210" s="222">
        <f>IF(N210="základní",J210,0)</f>
        <v>0</v>
      </c>
      <c r="BF210" s="222">
        <f>IF(N210="snížená",J210,0)</f>
        <v>0</v>
      </c>
      <c r="BG210" s="222">
        <f>IF(N210="zákl. přenesená",J210,0)</f>
        <v>0</v>
      </c>
      <c r="BH210" s="222">
        <f>IF(N210="sníž. přenesená",J210,0)</f>
        <v>0</v>
      </c>
      <c r="BI210" s="222">
        <f>IF(N210="nulová",J210,0)</f>
        <v>0</v>
      </c>
      <c r="BJ210" s="18" t="s">
        <v>90</v>
      </c>
      <c r="BK210" s="222">
        <f>ROUND(I210*H210,2)</f>
        <v>0</v>
      </c>
      <c r="BL210" s="18" t="s">
        <v>106</v>
      </c>
      <c r="BM210" s="221" t="s">
        <v>296</v>
      </c>
    </row>
    <row r="211" spans="2:51" s="13" customFormat="1" ht="12">
      <c r="B211" s="223"/>
      <c r="C211" s="224"/>
      <c r="D211" s="225" t="s">
        <v>198</v>
      </c>
      <c r="E211" s="226" t="s">
        <v>1</v>
      </c>
      <c r="F211" s="227" t="s">
        <v>199</v>
      </c>
      <c r="G211" s="224"/>
      <c r="H211" s="226" t="s">
        <v>1</v>
      </c>
      <c r="I211" s="228"/>
      <c r="J211" s="224"/>
      <c r="K211" s="224"/>
      <c r="L211" s="229"/>
      <c r="M211" s="230"/>
      <c r="N211" s="231"/>
      <c r="O211" s="231"/>
      <c r="P211" s="231"/>
      <c r="Q211" s="231"/>
      <c r="R211" s="231"/>
      <c r="S211" s="231"/>
      <c r="T211" s="232"/>
      <c r="AT211" s="233" t="s">
        <v>198</v>
      </c>
      <c r="AU211" s="233" t="s">
        <v>92</v>
      </c>
      <c r="AV211" s="13" t="s">
        <v>90</v>
      </c>
      <c r="AW211" s="13" t="s">
        <v>38</v>
      </c>
      <c r="AX211" s="13" t="s">
        <v>83</v>
      </c>
      <c r="AY211" s="233" t="s">
        <v>189</v>
      </c>
    </row>
    <row r="212" spans="2:51" s="14" customFormat="1" ht="12">
      <c r="B212" s="234"/>
      <c r="C212" s="235"/>
      <c r="D212" s="225" t="s">
        <v>198</v>
      </c>
      <c r="E212" s="236" t="s">
        <v>1</v>
      </c>
      <c r="F212" s="237" t="s">
        <v>297</v>
      </c>
      <c r="G212" s="235"/>
      <c r="H212" s="238">
        <v>596.585</v>
      </c>
      <c r="I212" s="239"/>
      <c r="J212" s="235"/>
      <c r="K212" s="235"/>
      <c r="L212" s="240"/>
      <c r="M212" s="241"/>
      <c r="N212" s="242"/>
      <c r="O212" s="242"/>
      <c r="P212" s="242"/>
      <c r="Q212" s="242"/>
      <c r="R212" s="242"/>
      <c r="S212" s="242"/>
      <c r="T212" s="243"/>
      <c r="AT212" s="244" t="s">
        <v>198</v>
      </c>
      <c r="AU212" s="244" t="s">
        <v>92</v>
      </c>
      <c r="AV212" s="14" t="s">
        <v>92</v>
      </c>
      <c r="AW212" s="14" t="s">
        <v>38</v>
      </c>
      <c r="AX212" s="14" t="s">
        <v>83</v>
      </c>
      <c r="AY212" s="244" t="s">
        <v>189</v>
      </c>
    </row>
    <row r="213" spans="2:51" s="15" customFormat="1" ht="12">
      <c r="B213" s="245"/>
      <c r="C213" s="246"/>
      <c r="D213" s="225" t="s">
        <v>198</v>
      </c>
      <c r="E213" s="247" t="s">
        <v>1</v>
      </c>
      <c r="F213" s="248" t="s">
        <v>203</v>
      </c>
      <c r="G213" s="246"/>
      <c r="H213" s="249">
        <v>596.585</v>
      </c>
      <c r="I213" s="250"/>
      <c r="J213" s="246"/>
      <c r="K213" s="246"/>
      <c r="L213" s="251"/>
      <c r="M213" s="252"/>
      <c r="N213" s="253"/>
      <c r="O213" s="253"/>
      <c r="P213" s="253"/>
      <c r="Q213" s="253"/>
      <c r="R213" s="253"/>
      <c r="S213" s="253"/>
      <c r="T213" s="254"/>
      <c r="AT213" s="255" t="s">
        <v>198</v>
      </c>
      <c r="AU213" s="255" t="s">
        <v>92</v>
      </c>
      <c r="AV213" s="15" t="s">
        <v>106</v>
      </c>
      <c r="AW213" s="15" t="s">
        <v>38</v>
      </c>
      <c r="AX213" s="15" t="s">
        <v>90</v>
      </c>
      <c r="AY213" s="255" t="s">
        <v>189</v>
      </c>
    </row>
    <row r="214" spans="1:65" s="2" customFormat="1" ht="16.5" customHeight="1">
      <c r="A214" s="36"/>
      <c r="B214" s="37"/>
      <c r="C214" s="210" t="s">
        <v>7</v>
      </c>
      <c r="D214" s="210" t="s">
        <v>192</v>
      </c>
      <c r="E214" s="211" t="s">
        <v>298</v>
      </c>
      <c r="F214" s="212" t="s">
        <v>299</v>
      </c>
      <c r="G214" s="213" t="s">
        <v>195</v>
      </c>
      <c r="H214" s="214">
        <v>596.585</v>
      </c>
      <c r="I214" s="215"/>
      <c r="J214" s="216">
        <f>ROUND(I214*H214,2)</f>
        <v>0</v>
      </c>
      <c r="K214" s="212" t="s">
        <v>196</v>
      </c>
      <c r="L214" s="41"/>
      <c r="M214" s="217" t="s">
        <v>1</v>
      </c>
      <c r="N214" s="218" t="s">
        <v>48</v>
      </c>
      <c r="O214" s="73"/>
      <c r="P214" s="219">
        <f>O214*H214</f>
        <v>0</v>
      </c>
      <c r="Q214" s="219">
        <v>0.00348</v>
      </c>
      <c r="R214" s="219">
        <f>Q214*H214</f>
        <v>2.0761158</v>
      </c>
      <c r="S214" s="219">
        <v>0</v>
      </c>
      <c r="T214" s="220">
        <f>S214*H214</f>
        <v>0</v>
      </c>
      <c r="U214" s="36"/>
      <c r="V214" s="36"/>
      <c r="W214" s="36"/>
      <c r="X214" s="36"/>
      <c r="Y214" s="36"/>
      <c r="Z214" s="36"/>
      <c r="AA214" s="36"/>
      <c r="AB214" s="36"/>
      <c r="AC214" s="36"/>
      <c r="AD214" s="36"/>
      <c r="AE214" s="36"/>
      <c r="AR214" s="221" t="s">
        <v>106</v>
      </c>
      <c r="AT214" s="221" t="s">
        <v>192</v>
      </c>
      <c r="AU214" s="221" t="s">
        <v>92</v>
      </c>
      <c r="AY214" s="18" t="s">
        <v>189</v>
      </c>
      <c r="BE214" s="222">
        <f>IF(N214="základní",J214,0)</f>
        <v>0</v>
      </c>
      <c r="BF214" s="222">
        <f>IF(N214="snížená",J214,0)</f>
        <v>0</v>
      </c>
      <c r="BG214" s="222">
        <f>IF(N214="zákl. přenesená",J214,0)</f>
        <v>0</v>
      </c>
      <c r="BH214" s="222">
        <f>IF(N214="sníž. přenesená",J214,0)</f>
        <v>0</v>
      </c>
      <c r="BI214" s="222">
        <f>IF(N214="nulová",J214,0)</f>
        <v>0</v>
      </c>
      <c r="BJ214" s="18" t="s">
        <v>90</v>
      </c>
      <c r="BK214" s="222">
        <f>ROUND(I214*H214,2)</f>
        <v>0</v>
      </c>
      <c r="BL214" s="18" t="s">
        <v>106</v>
      </c>
      <c r="BM214" s="221" t="s">
        <v>300</v>
      </c>
    </row>
    <row r="215" spans="2:51" s="13" customFormat="1" ht="12">
      <c r="B215" s="223"/>
      <c r="C215" s="224"/>
      <c r="D215" s="225" t="s">
        <v>198</v>
      </c>
      <c r="E215" s="226" t="s">
        <v>1</v>
      </c>
      <c r="F215" s="227" t="s">
        <v>199</v>
      </c>
      <c r="G215" s="224"/>
      <c r="H215" s="226" t="s">
        <v>1</v>
      </c>
      <c r="I215" s="228"/>
      <c r="J215" s="224"/>
      <c r="K215" s="224"/>
      <c r="L215" s="229"/>
      <c r="M215" s="230"/>
      <c r="N215" s="231"/>
      <c r="O215" s="231"/>
      <c r="P215" s="231"/>
      <c r="Q215" s="231"/>
      <c r="R215" s="231"/>
      <c r="S215" s="231"/>
      <c r="T215" s="232"/>
      <c r="AT215" s="233" t="s">
        <v>198</v>
      </c>
      <c r="AU215" s="233" t="s">
        <v>92</v>
      </c>
      <c r="AV215" s="13" t="s">
        <v>90</v>
      </c>
      <c r="AW215" s="13" t="s">
        <v>38</v>
      </c>
      <c r="AX215" s="13" t="s">
        <v>83</v>
      </c>
      <c r="AY215" s="233" t="s">
        <v>189</v>
      </c>
    </row>
    <row r="216" spans="2:51" s="14" customFormat="1" ht="12">
      <c r="B216" s="234"/>
      <c r="C216" s="235"/>
      <c r="D216" s="225" t="s">
        <v>198</v>
      </c>
      <c r="E216" s="236" t="s">
        <v>1</v>
      </c>
      <c r="F216" s="237" t="s">
        <v>297</v>
      </c>
      <c r="G216" s="235"/>
      <c r="H216" s="238">
        <v>596.585</v>
      </c>
      <c r="I216" s="239"/>
      <c r="J216" s="235"/>
      <c r="K216" s="235"/>
      <c r="L216" s="240"/>
      <c r="M216" s="241"/>
      <c r="N216" s="242"/>
      <c r="O216" s="242"/>
      <c r="P216" s="242"/>
      <c r="Q216" s="242"/>
      <c r="R216" s="242"/>
      <c r="S216" s="242"/>
      <c r="T216" s="243"/>
      <c r="AT216" s="244" t="s">
        <v>198</v>
      </c>
      <c r="AU216" s="244" t="s">
        <v>92</v>
      </c>
      <c r="AV216" s="14" t="s">
        <v>92</v>
      </c>
      <c r="AW216" s="14" t="s">
        <v>38</v>
      </c>
      <c r="AX216" s="14" t="s">
        <v>83</v>
      </c>
      <c r="AY216" s="244" t="s">
        <v>189</v>
      </c>
    </row>
    <row r="217" spans="2:51" s="15" customFormat="1" ht="12">
      <c r="B217" s="245"/>
      <c r="C217" s="246"/>
      <c r="D217" s="225" t="s">
        <v>198</v>
      </c>
      <c r="E217" s="247" t="s">
        <v>1</v>
      </c>
      <c r="F217" s="248" t="s">
        <v>203</v>
      </c>
      <c r="G217" s="246"/>
      <c r="H217" s="249">
        <v>596.585</v>
      </c>
      <c r="I217" s="250"/>
      <c r="J217" s="246"/>
      <c r="K217" s="246"/>
      <c r="L217" s="251"/>
      <c r="M217" s="252"/>
      <c r="N217" s="253"/>
      <c r="O217" s="253"/>
      <c r="P217" s="253"/>
      <c r="Q217" s="253"/>
      <c r="R217" s="253"/>
      <c r="S217" s="253"/>
      <c r="T217" s="254"/>
      <c r="AT217" s="255" t="s">
        <v>198</v>
      </c>
      <c r="AU217" s="255" t="s">
        <v>92</v>
      </c>
      <c r="AV217" s="15" t="s">
        <v>106</v>
      </c>
      <c r="AW217" s="15" t="s">
        <v>38</v>
      </c>
      <c r="AX217" s="15" t="s">
        <v>90</v>
      </c>
      <c r="AY217" s="255" t="s">
        <v>189</v>
      </c>
    </row>
    <row r="218" spans="1:65" s="2" customFormat="1" ht="16.5" customHeight="1">
      <c r="A218" s="36"/>
      <c r="B218" s="37"/>
      <c r="C218" s="210" t="s">
        <v>301</v>
      </c>
      <c r="D218" s="210" t="s">
        <v>192</v>
      </c>
      <c r="E218" s="211" t="s">
        <v>302</v>
      </c>
      <c r="F218" s="212" t="s">
        <v>303</v>
      </c>
      <c r="G218" s="213" t="s">
        <v>195</v>
      </c>
      <c r="H218" s="214">
        <v>47.625</v>
      </c>
      <c r="I218" s="215"/>
      <c r="J218" s="216">
        <f>ROUND(I218*H218,2)</f>
        <v>0</v>
      </c>
      <c r="K218" s="212" t="s">
        <v>281</v>
      </c>
      <c r="L218" s="41"/>
      <c r="M218" s="217" t="s">
        <v>1</v>
      </c>
      <c r="N218" s="218" t="s">
        <v>48</v>
      </c>
      <c r="O218" s="73"/>
      <c r="P218" s="219">
        <f>O218*H218</f>
        <v>0</v>
      </c>
      <c r="Q218" s="219">
        <v>0.00348</v>
      </c>
      <c r="R218" s="219">
        <f>Q218*H218</f>
        <v>0.165735</v>
      </c>
      <c r="S218" s="219">
        <v>0</v>
      </c>
      <c r="T218" s="220">
        <f>S218*H218</f>
        <v>0</v>
      </c>
      <c r="U218" s="36"/>
      <c r="V218" s="36"/>
      <c r="W218" s="36"/>
      <c r="X218" s="36"/>
      <c r="Y218" s="36"/>
      <c r="Z218" s="36"/>
      <c r="AA218" s="36"/>
      <c r="AB218" s="36"/>
      <c r="AC218" s="36"/>
      <c r="AD218" s="36"/>
      <c r="AE218" s="36"/>
      <c r="AR218" s="221" t="s">
        <v>106</v>
      </c>
      <c r="AT218" s="221" t="s">
        <v>192</v>
      </c>
      <c r="AU218" s="221" t="s">
        <v>92</v>
      </c>
      <c r="AY218" s="18" t="s">
        <v>189</v>
      </c>
      <c r="BE218" s="222">
        <f>IF(N218="základní",J218,0)</f>
        <v>0</v>
      </c>
      <c r="BF218" s="222">
        <f>IF(N218="snížená",J218,0)</f>
        <v>0</v>
      </c>
      <c r="BG218" s="222">
        <f>IF(N218="zákl. přenesená",J218,0)</f>
        <v>0</v>
      </c>
      <c r="BH218" s="222">
        <f>IF(N218="sníž. přenesená",J218,0)</f>
        <v>0</v>
      </c>
      <c r="BI218" s="222">
        <f>IF(N218="nulová",J218,0)</f>
        <v>0</v>
      </c>
      <c r="BJ218" s="18" t="s">
        <v>90</v>
      </c>
      <c r="BK218" s="222">
        <f>ROUND(I218*H218,2)</f>
        <v>0</v>
      </c>
      <c r="BL218" s="18" t="s">
        <v>106</v>
      </c>
      <c r="BM218" s="221" t="s">
        <v>304</v>
      </c>
    </row>
    <row r="219" spans="1:47" s="2" customFormat="1" ht="39">
      <c r="A219" s="36"/>
      <c r="B219" s="37"/>
      <c r="C219" s="38"/>
      <c r="D219" s="225" t="s">
        <v>305</v>
      </c>
      <c r="E219" s="38"/>
      <c r="F219" s="266" t="s">
        <v>306</v>
      </c>
      <c r="G219" s="38"/>
      <c r="H219" s="38"/>
      <c r="I219" s="125"/>
      <c r="J219" s="38"/>
      <c r="K219" s="38"/>
      <c r="L219" s="41"/>
      <c r="M219" s="267"/>
      <c r="N219" s="268"/>
      <c r="O219" s="73"/>
      <c r="P219" s="73"/>
      <c r="Q219" s="73"/>
      <c r="R219" s="73"/>
      <c r="S219" s="73"/>
      <c r="T219" s="74"/>
      <c r="U219" s="36"/>
      <c r="V219" s="36"/>
      <c r="W219" s="36"/>
      <c r="X219" s="36"/>
      <c r="Y219" s="36"/>
      <c r="Z219" s="36"/>
      <c r="AA219" s="36"/>
      <c r="AB219" s="36"/>
      <c r="AC219" s="36"/>
      <c r="AD219" s="36"/>
      <c r="AE219" s="36"/>
      <c r="AT219" s="18" t="s">
        <v>305</v>
      </c>
      <c r="AU219" s="18" t="s">
        <v>92</v>
      </c>
    </row>
    <row r="220" spans="2:51" s="13" customFormat="1" ht="12">
      <c r="B220" s="223"/>
      <c r="C220" s="224"/>
      <c r="D220" s="225" t="s">
        <v>198</v>
      </c>
      <c r="E220" s="226" t="s">
        <v>1</v>
      </c>
      <c r="F220" s="227" t="s">
        <v>199</v>
      </c>
      <c r="G220" s="224"/>
      <c r="H220" s="226" t="s">
        <v>1</v>
      </c>
      <c r="I220" s="228"/>
      <c r="J220" s="224"/>
      <c r="K220" s="224"/>
      <c r="L220" s="229"/>
      <c r="M220" s="230"/>
      <c r="N220" s="231"/>
      <c r="O220" s="231"/>
      <c r="P220" s="231"/>
      <c r="Q220" s="231"/>
      <c r="R220" s="231"/>
      <c r="S220" s="231"/>
      <c r="T220" s="232"/>
      <c r="AT220" s="233" t="s">
        <v>198</v>
      </c>
      <c r="AU220" s="233" t="s">
        <v>92</v>
      </c>
      <c r="AV220" s="13" t="s">
        <v>90</v>
      </c>
      <c r="AW220" s="13" t="s">
        <v>38</v>
      </c>
      <c r="AX220" s="13" t="s">
        <v>83</v>
      </c>
      <c r="AY220" s="233" t="s">
        <v>189</v>
      </c>
    </row>
    <row r="221" spans="2:51" s="14" customFormat="1" ht="12">
      <c r="B221" s="234"/>
      <c r="C221" s="235"/>
      <c r="D221" s="225" t="s">
        <v>198</v>
      </c>
      <c r="E221" s="236" t="s">
        <v>1</v>
      </c>
      <c r="F221" s="237" t="s">
        <v>307</v>
      </c>
      <c r="G221" s="235"/>
      <c r="H221" s="238">
        <v>47.625</v>
      </c>
      <c r="I221" s="239"/>
      <c r="J221" s="235"/>
      <c r="K221" s="235"/>
      <c r="L221" s="240"/>
      <c r="M221" s="241"/>
      <c r="N221" s="242"/>
      <c r="O221" s="242"/>
      <c r="P221" s="242"/>
      <c r="Q221" s="242"/>
      <c r="R221" s="242"/>
      <c r="S221" s="242"/>
      <c r="T221" s="243"/>
      <c r="AT221" s="244" t="s">
        <v>198</v>
      </c>
      <c r="AU221" s="244" t="s">
        <v>92</v>
      </c>
      <c r="AV221" s="14" t="s">
        <v>92</v>
      </c>
      <c r="AW221" s="14" t="s">
        <v>38</v>
      </c>
      <c r="AX221" s="14" t="s">
        <v>83</v>
      </c>
      <c r="AY221" s="244" t="s">
        <v>189</v>
      </c>
    </row>
    <row r="222" spans="2:51" s="15" customFormat="1" ht="12">
      <c r="B222" s="245"/>
      <c r="C222" s="246"/>
      <c r="D222" s="225" t="s">
        <v>198</v>
      </c>
      <c r="E222" s="247" t="s">
        <v>1</v>
      </c>
      <c r="F222" s="248" t="s">
        <v>203</v>
      </c>
      <c r="G222" s="246"/>
      <c r="H222" s="249">
        <v>47.625</v>
      </c>
      <c r="I222" s="250"/>
      <c r="J222" s="246"/>
      <c r="K222" s="246"/>
      <c r="L222" s="251"/>
      <c r="M222" s="252"/>
      <c r="N222" s="253"/>
      <c r="O222" s="253"/>
      <c r="P222" s="253"/>
      <c r="Q222" s="253"/>
      <c r="R222" s="253"/>
      <c r="S222" s="253"/>
      <c r="T222" s="254"/>
      <c r="AT222" s="255" t="s">
        <v>198</v>
      </c>
      <c r="AU222" s="255" t="s">
        <v>92</v>
      </c>
      <c r="AV222" s="15" t="s">
        <v>106</v>
      </c>
      <c r="AW222" s="15" t="s">
        <v>38</v>
      </c>
      <c r="AX222" s="15" t="s">
        <v>90</v>
      </c>
      <c r="AY222" s="255" t="s">
        <v>189</v>
      </c>
    </row>
    <row r="223" spans="1:65" s="2" customFormat="1" ht="16.5" customHeight="1">
      <c r="A223" s="36"/>
      <c r="B223" s="37"/>
      <c r="C223" s="210" t="s">
        <v>308</v>
      </c>
      <c r="D223" s="210" t="s">
        <v>192</v>
      </c>
      <c r="E223" s="211" t="s">
        <v>309</v>
      </c>
      <c r="F223" s="212" t="s">
        <v>310</v>
      </c>
      <c r="G223" s="213" t="s">
        <v>195</v>
      </c>
      <c r="H223" s="214">
        <v>110.68</v>
      </c>
      <c r="I223" s="215"/>
      <c r="J223" s="216">
        <f>ROUND(I223*H223,2)</f>
        <v>0</v>
      </c>
      <c r="K223" s="212" t="s">
        <v>196</v>
      </c>
      <c r="L223" s="41"/>
      <c r="M223" s="217" t="s">
        <v>1</v>
      </c>
      <c r="N223" s="218" t="s">
        <v>48</v>
      </c>
      <c r="O223" s="73"/>
      <c r="P223" s="219">
        <f>O223*H223</f>
        <v>0</v>
      </c>
      <c r="Q223" s="219">
        <v>0</v>
      </c>
      <c r="R223" s="219">
        <f>Q223*H223</f>
        <v>0</v>
      </c>
      <c r="S223" s="219">
        <v>0</v>
      </c>
      <c r="T223" s="220">
        <f>S223*H223</f>
        <v>0</v>
      </c>
      <c r="U223" s="36"/>
      <c r="V223" s="36"/>
      <c r="W223" s="36"/>
      <c r="X223" s="36"/>
      <c r="Y223" s="36"/>
      <c r="Z223" s="36"/>
      <c r="AA223" s="36"/>
      <c r="AB223" s="36"/>
      <c r="AC223" s="36"/>
      <c r="AD223" s="36"/>
      <c r="AE223" s="36"/>
      <c r="AR223" s="221" t="s">
        <v>106</v>
      </c>
      <c r="AT223" s="221" t="s">
        <v>192</v>
      </c>
      <c r="AU223" s="221" t="s">
        <v>92</v>
      </c>
      <c r="AY223" s="18" t="s">
        <v>189</v>
      </c>
      <c r="BE223" s="222">
        <f>IF(N223="základní",J223,0)</f>
        <v>0</v>
      </c>
      <c r="BF223" s="222">
        <f>IF(N223="snížená",J223,0)</f>
        <v>0</v>
      </c>
      <c r="BG223" s="222">
        <f>IF(N223="zákl. přenesená",J223,0)</f>
        <v>0</v>
      </c>
      <c r="BH223" s="222">
        <f>IF(N223="sníž. přenesená",J223,0)</f>
        <v>0</v>
      </c>
      <c r="BI223" s="222">
        <f>IF(N223="nulová",J223,0)</f>
        <v>0</v>
      </c>
      <c r="BJ223" s="18" t="s">
        <v>90</v>
      </c>
      <c r="BK223" s="222">
        <f>ROUND(I223*H223,2)</f>
        <v>0</v>
      </c>
      <c r="BL223" s="18" t="s">
        <v>106</v>
      </c>
      <c r="BM223" s="221" t="s">
        <v>311</v>
      </c>
    </row>
    <row r="224" spans="1:65" s="2" customFormat="1" ht="16.5" customHeight="1">
      <c r="A224" s="36"/>
      <c r="B224" s="37"/>
      <c r="C224" s="210" t="s">
        <v>312</v>
      </c>
      <c r="D224" s="210" t="s">
        <v>192</v>
      </c>
      <c r="E224" s="211" t="s">
        <v>313</v>
      </c>
      <c r="F224" s="212" t="s">
        <v>314</v>
      </c>
      <c r="G224" s="213" t="s">
        <v>195</v>
      </c>
      <c r="H224" s="214">
        <v>467.974</v>
      </c>
      <c r="I224" s="215"/>
      <c r="J224" s="216">
        <f>ROUND(I224*H224,2)</f>
        <v>0</v>
      </c>
      <c r="K224" s="212" t="s">
        <v>196</v>
      </c>
      <c r="L224" s="41"/>
      <c r="M224" s="217" t="s">
        <v>1</v>
      </c>
      <c r="N224" s="218" t="s">
        <v>48</v>
      </c>
      <c r="O224" s="73"/>
      <c r="P224" s="219">
        <f>O224*H224</f>
        <v>0</v>
      </c>
      <c r="Q224" s="219">
        <v>0</v>
      </c>
      <c r="R224" s="219">
        <f>Q224*H224</f>
        <v>0</v>
      </c>
      <c r="S224" s="219">
        <v>0</v>
      </c>
      <c r="T224" s="220">
        <f>S224*H224</f>
        <v>0</v>
      </c>
      <c r="U224" s="36"/>
      <c r="V224" s="36"/>
      <c r="W224" s="36"/>
      <c r="X224" s="36"/>
      <c r="Y224" s="36"/>
      <c r="Z224" s="36"/>
      <c r="AA224" s="36"/>
      <c r="AB224" s="36"/>
      <c r="AC224" s="36"/>
      <c r="AD224" s="36"/>
      <c r="AE224" s="36"/>
      <c r="AR224" s="221" t="s">
        <v>106</v>
      </c>
      <c r="AT224" s="221" t="s">
        <v>192</v>
      </c>
      <c r="AU224" s="221" t="s">
        <v>92</v>
      </c>
      <c r="AY224" s="18" t="s">
        <v>189</v>
      </c>
      <c r="BE224" s="222">
        <f>IF(N224="základní",J224,0)</f>
        <v>0</v>
      </c>
      <c r="BF224" s="222">
        <f>IF(N224="snížená",J224,0)</f>
        <v>0</v>
      </c>
      <c r="BG224" s="222">
        <f>IF(N224="zákl. přenesená",J224,0)</f>
        <v>0</v>
      </c>
      <c r="BH224" s="222">
        <f>IF(N224="sníž. přenesená",J224,0)</f>
        <v>0</v>
      </c>
      <c r="BI224" s="222">
        <f>IF(N224="nulová",J224,0)</f>
        <v>0</v>
      </c>
      <c r="BJ224" s="18" t="s">
        <v>90</v>
      </c>
      <c r="BK224" s="222">
        <f>ROUND(I224*H224,2)</f>
        <v>0</v>
      </c>
      <c r="BL224" s="18" t="s">
        <v>106</v>
      </c>
      <c r="BM224" s="221" t="s">
        <v>315</v>
      </c>
    </row>
    <row r="225" spans="2:51" s="13" customFormat="1" ht="12">
      <c r="B225" s="223"/>
      <c r="C225" s="224"/>
      <c r="D225" s="225" t="s">
        <v>198</v>
      </c>
      <c r="E225" s="226" t="s">
        <v>1</v>
      </c>
      <c r="F225" s="227" t="s">
        <v>199</v>
      </c>
      <c r="G225" s="224"/>
      <c r="H225" s="226" t="s">
        <v>1</v>
      </c>
      <c r="I225" s="228"/>
      <c r="J225" s="224"/>
      <c r="K225" s="224"/>
      <c r="L225" s="229"/>
      <c r="M225" s="230"/>
      <c r="N225" s="231"/>
      <c r="O225" s="231"/>
      <c r="P225" s="231"/>
      <c r="Q225" s="231"/>
      <c r="R225" s="231"/>
      <c r="S225" s="231"/>
      <c r="T225" s="232"/>
      <c r="AT225" s="233" t="s">
        <v>198</v>
      </c>
      <c r="AU225" s="233" t="s">
        <v>92</v>
      </c>
      <c r="AV225" s="13" t="s">
        <v>90</v>
      </c>
      <c r="AW225" s="13" t="s">
        <v>38</v>
      </c>
      <c r="AX225" s="13" t="s">
        <v>83</v>
      </c>
      <c r="AY225" s="233" t="s">
        <v>189</v>
      </c>
    </row>
    <row r="226" spans="2:51" s="14" customFormat="1" ht="12">
      <c r="B226" s="234"/>
      <c r="C226" s="235"/>
      <c r="D226" s="225" t="s">
        <v>198</v>
      </c>
      <c r="E226" s="236" t="s">
        <v>1</v>
      </c>
      <c r="F226" s="237" t="s">
        <v>200</v>
      </c>
      <c r="G226" s="235"/>
      <c r="H226" s="238">
        <v>707.8</v>
      </c>
      <c r="I226" s="239"/>
      <c r="J226" s="235"/>
      <c r="K226" s="235"/>
      <c r="L226" s="240"/>
      <c r="M226" s="241"/>
      <c r="N226" s="242"/>
      <c r="O226" s="242"/>
      <c r="P226" s="242"/>
      <c r="Q226" s="242"/>
      <c r="R226" s="242"/>
      <c r="S226" s="242"/>
      <c r="T226" s="243"/>
      <c r="AT226" s="244" t="s">
        <v>198</v>
      </c>
      <c r="AU226" s="244" t="s">
        <v>92</v>
      </c>
      <c r="AV226" s="14" t="s">
        <v>92</v>
      </c>
      <c r="AW226" s="14" t="s">
        <v>38</v>
      </c>
      <c r="AX226" s="14" t="s">
        <v>83</v>
      </c>
      <c r="AY226" s="244" t="s">
        <v>189</v>
      </c>
    </row>
    <row r="227" spans="2:51" s="14" customFormat="1" ht="12">
      <c r="B227" s="234"/>
      <c r="C227" s="235"/>
      <c r="D227" s="225" t="s">
        <v>198</v>
      </c>
      <c r="E227" s="236" t="s">
        <v>1</v>
      </c>
      <c r="F227" s="237" t="s">
        <v>201</v>
      </c>
      <c r="G227" s="235"/>
      <c r="H227" s="238">
        <v>71.78</v>
      </c>
      <c r="I227" s="239"/>
      <c r="J227" s="235"/>
      <c r="K227" s="235"/>
      <c r="L227" s="240"/>
      <c r="M227" s="241"/>
      <c r="N227" s="242"/>
      <c r="O227" s="242"/>
      <c r="P227" s="242"/>
      <c r="Q227" s="242"/>
      <c r="R227" s="242"/>
      <c r="S227" s="242"/>
      <c r="T227" s="243"/>
      <c r="AT227" s="244" t="s">
        <v>198</v>
      </c>
      <c r="AU227" s="244" t="s">
        <v>92</v>
      </c>
      <c r="AV227" s="14" t="s">
        <v>92</v>
      </c>
      <c r="AW227" s="14" t="s">
        <v>38</v>
      </c>
      <c r="AX227" s="14" t="s">
        <v>83</v>
      </c>
      <c r="AY227" s="244" t="s">
        <v>189</v>
      </c>
    </row>
    <row r="228" spans="2:51" s="14" customFormat="1" ht="12">
      <c r="B228" s="234"/>
      <c r="C228" s="235"/>
      <c r="D228" s="225" t="s">
        <v>198</v>
      </c>
      <c r="E228" s="236" t="s">
        <v>1</v>
      </c>
      <c r="F228" s="237" t="s">
        <v>202</v>
      </c>
      <c r="G228" s="235"/>
      <c r="H228" s="238">
        <v>-311.606</v>
      </c>
      <c r="I228" s="239"/>
      <c r="J228" s="235"/>
      <c r="K228" s="235"/>
      <c r="L228" s="240"/>
      <c r="M228" s="241"/>
      <c r="N228" s="242"/>
      <c r="O228" s="242"/>
      <c r="P228" s="242"/>
      <c r="Q228" s="242"/>
      <c r="R228" s="242"/>
      <c r="S228" s="242"/>
      <c r="T228" s="243"/>
      <c r="AT228" s="244" t="s">
        <v>198</v>
      </c>
      <c r="AU228" s="244" t="s">
        <v>92</v>
      </c>
      <c r="AV228" s="14" t="s">
        <v>92</v>
      </c>
      <c r="AW228" s="14" t="s">
        <v>38</v>
      </c>
      <c r="AX228" s="14" t="s">
        <v>83</v>
      </c>
      <c r="AY228" s="244" t="s">
        <v>189</v>
      </c>
    </row>
    <row r="229" spans="2:51" s="15" customFormat="1" ht="12">
      <c r="B229" s="245"/>
      <c r="C229" s="246"/>
      <c r="D229" s="225" t="s">
        <v>198</v>
      </c>
      <c r="E229" s="247" t="s">
        <v>1</v>
      </c>
      <c r="F229" s="248" t="s">
        <v>203</v>
      </c>
      <c r="G229" s="246"/>
      <c r="H229" s="249">
        <v>467.974</v>
      </c>
      <c r="I229" s="250"/>
      <c r="J229" s="246"/>
      <c r="K229" s="246"/>
      <c r="L229" s="251"/>
      <c r="M229" s="252"/>
      <c r="N229" s="253"/>
      <c r="O229" s="253"/>
      <c r="P229" s="253"/>
      <c r="Q229" s="253"/>
      <c r="R229" s="253"/>
      <c r="S229" s="253"/>
      <c r="T229" s="254"/>
      <c r="AT229" s="255" t="s">
        <v>198</v>
      </c>
      <c r="AU229" s="255" t="s">
        <v>92</v>
      </c>
      <c r="AV229" s="15" t="s">
        <v>106</v>
      </c>
      <c r="AW229" s="15" t="s">
        <v>38</v>
      </c>
      <c r="AX229" s="15" t="s">
        <v>90</v>
      </c>
      <c r="AY229" s="255" t="s">
        <v>189</v>
      </c>
    </row>
    <row r="230" spans="2:63" s="12" customFormat="1" ht="22.9" customHeight="1">
      <c r="B230" s="194"/>
      <c r="C230" s="195"/>
      <c r="D230" s="196" t="s">
        <v>82</v>
      </c>
      <c r="E230" s="208" t="s">
        <v>238</v>
      </c>
      <c r="F230" s="208" t="s">
        <v>316</v>
      </c>
      <c r="G230" s="195"/>
      <c r="H230" s="195"/>
      <c r="I230" s="198"/>
      <c r="J230" s="209">
        <f>BK230</f>
        <v>0</v>
      </c>
      <c r="K230" s="195"/>
      <c r="L230" s="200"/>
      <c r="M230" s="201"/>
      <c r="N230" s="202"/>
      <c r="O230" s="202"/>
      <c r="P230" s="203">
        <f>SUM(P231:P251)</f>
        <v>0</v>
      </c>
      <c r="Q230" s="202"/>
      <c r="R230" s="203">
        <f>SUM(R231:R251)</f>
        <v>0.0929988</v>
      </c>
      <c r="S230" s="202"/>
      <c r="T230" s="204">
        <f>SUM(T231:T251)</f>
        <v>0</v>
      </c>
      <c r="AR230" s="205" t="s">
        <v>90</v>
      </c>
      <c r="AT230" s="206" t="s">
        <v>82</v>
      </c>
      <c r="AU230" s="206" t="s">
        <v>90</v>
      </c>
      <c r="AY230" s="205" t="s">
        <v>189</v>
      </c>
      <c r="BK230" s="207">
        <f>SUM(BK231:BK251)</f>
        <v>0</v>
      </c>
    </row>
    <row r="231" spans="1:65" s="2" customFormat="1" ht="16.5" customHeight="1">
      <c r="A231" s="36"/>
      <c r="B231" s="37"/>
      <c r="C231" s="210" t="s">
        <v>317</v>
      </c>
      <c r="D231" s="210" t="s">
        <v>192</v>
      </c>
      <c r="E231" s="211" t="s">
        <v>318</v>
      </c>
      <c r="F231" s="212" t="s">
        <v>319</v>
      </c>
      <c r="G231" s="213" t="s">
        <v>195</v>
      </c>
      <c r="H231" s="214">
        <v>58.86</v>
      </c>
      <c r="I231" s="215"/>
      <c r="J231" s="216">
        <f>ROUND(I231*H231,2)</f>
        <v>0</v>
      </c>
      <c r="K231" s="212" t="s">
        <v>196</v>
      </c>
      <c r="L231" s="41"/>
      <c r="M231" s="217" t="s">
        <v>1</v>
      </c>
      <c r="N231" s="218" t="s">
        <v>48</v>
      </c>
      <c r="O231" s="73"/>
      <c r="P231" s="219">
        <f>O231*H231</f>
        <v>0</v>
      </c>
      <c r="Q231" s="219">
        <v>0.00158</v>
      </c>
      <c r="R231" s="219">
        <f>Q231*H231</f>
        <v>0.0929988</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320</v>
      </c>
    </row>
    <row r="232" spans="2:51" s="13" customFormat="1" ht="12">
      <c r="B232" s="223"/>
      <c r="C232" s="224"/>
      <c r="D232" s="225" t="s">
        <v>198</v>
      </c>
      <c r="E232" s="226" t="s">
        <v>1</v>
      </c>
      <c r="F232" s="227" t="s">
        <v>199</v>
      </c>
      <c r="G232" s="224"/>
      <c r="H232" s="226" t="s">
        <v>1</v>
      </c>
      <c r="I232" s="228"/>
      <c r="J232" s="224"/>
      <c r="K232" s="224"/>
      <c r="L232" s="229"/>
      <c r="M232" s="230"/>
      <c r="N232" s="231"/>
      <c r="O232" s="231"/>
      <c r="P232" s="231"/>
      <c r="Q232" s="231"/>
      <c r="R232" s="231"/>
      <c r="S232" s="231"/>
      <c r="T232" s="232"/>
      <c r="AT232" s="233" t="s">
        <v>198</v>
      </c>
      <c r="AU232" s="233" t="s">
        <v>92</v>
      </c>
      <c r="AV232" s="13" t="s">
        <v>90</v>
      </c>
      <c r="AW232" s="13" t="s">
        <v>38</v>
      </c>
      <c r="AX232" s="13" t="s">
        <v>83</v>
      </c>
      <c r="AY232" s="233" t="s">
        <v>189</v>
      </c>
    </row>
    <row r="233" spans="2:51" s="14" customFormat="1" ht="12">
      <c r="B233" s="234"/>
      <c r="C233" s="235"/>
      <c r="D233" s="225" t="s">
        <v>198</v>
      </c>
      <c r="E233" s="236" t="s">
        <v>1</v>
      </c>
      <c r="F233" s="237" t="s">
        <v>321</v>
      </c>
      <c r="G233" s="235"/>
      <c r="H233" s="238">
        <v>58.86</v>
      </c>
      <c r="I233" s="239"/>
      <c r="J233" s="235"/>
      <c r="K233" s="235"/>
      <c r="L233" s="240"/>
      <c r="M233" s="241"/>
      <c r="N233" s="242"/>
      <c r="O233" s="242"/>
      <c r="P233" s="242"/>
      <c r="Q233" s="242"/>
      <c r="R233" s="242"/>
      <c r="S233" s="242"/>
      <c r="T233" s="243"/>
      <c r="AT233" s="244" t="s">
        <v>198</v>
      </c>
      <c r="AU233" s="244" t="s">
        <v>92</v>
      </c>
      <c r="AV233" s="14" t="s">
        <v>92</v>
      </c>
      <c r="AW233" s="14" t="s">
        <v>38</v>
      </c>
      <c r="AX233" s="14" t="s">
        <v>83</v>
      </c>
      <c r="AY233" s="244" t="s">
        <v>189</v>
      </c>
    </row>
    <row r="234" spans="2:51" s="15" customFormat="1" ht="12">
      <c r="B234" s="245"/>
      <c r="C234" s="246"/>
      <c r="D234" s="225" t="s">
        <v>198</v>
      </c>
      <c r="E234" s="247" t="s">
        <v>1</v>
      </c>
      <c r="F234" s="248" t="s">
        <v>203</v>
      </c>
      <c r="G234" s="246"/>
      <c r="H234" s="249">
        <v>58.86</v>
      </c>
      <c r="I234" s="250"/>
      <c r="J234" s="246"/>
      <c r="K234" s="246"/>
      <c r="L234" s="251"/>
      <c r="M234" s="252"/>
      <c r="N234" s="253"/>
      <c r="O234" s="253"/>
      <c r="P234" s="253"/>
      <c r="Q234" s="253"/>
      <c r="R234" s="253"/>
      <c r="S234" s="253"/>
      <c r="T234" s="254"/>
      <c r="AT234" s="255" t="s">
        <v>198</v>
      </c>
      <c r="AU234" s="255" t="s">
        <v>92</v>
      </c>
      <c r="AV234" s="15" t="s">
        <v>106</v>
      </c>
      <c r="AW234" s="15" t="s">
        <v>38</v>
      </c>
      <c r="AX234" s="15" t="s">
        <v>90</v>
      </c>
      <c r="AY234" s="255" t="s">
        <v>189</v>
      </c>
    </row>
    <row r="235" spans="1:65" s="2" customFormat="1" ht="16.5" customHeight="1">
      <c r="A235" s="36"/>
      <c r="B235" s="37"/>
      <c r="C235" s="210" t="s">
        <v>322</v>
      </c>
      <c r="D235" s="210" t="s">
        <v>192</v>
      </c>
      <c r="E235" s="211" t="s">
        <v>323</v>
      </c>
      <c r="F235" s="212" t="s">
        <v>324</v>
      </c>
      <c r="G235" s="213" t="s">
        <v>195</v>
      </c>
      <c r="H235" s="214">
        <v>886.351</v>
      </c>
      <c r="I235" s="215"/>
      <c r="J235" s="216">
        <f>ROUND(I235*H235,2)</f>
        <v>0</v>
      </c>
      <c r="K235" s="212" t="s">
        <v>196</v>
      </c>
      <c r="L235" s="41"/>
      <c r="M235" s="217" t="s">
        <v>1</v>
      </c>
      <c r="N235" s="218" t="s">
        <v>48</v>
      </c>
      <c r="O235" s="73"/>
      <c r="P235" s="219">
        <f>O235*H235</f>
        <v>0</v>
      </c>
      <c r="Q235" s="219">
        <v>0</v>
      </c>
      <c r="R235" s="219">
        <f>Q235*H235</f>
        <v>0</v>
      </c>
      <c r="S235" s="219">
        <v>0</v>
      </c>
      <c r="T235" s="220">
        <f>S235*H235</f>
        <v>0</v>
      </c>
      <c r="U235" s="36"/>
      <c r="V235" s="36"/>
      <c r="W235" s="36"/>
      <c r="X235" s="36"/>
      <c r="Y235" s="36"/>
      <c r="Z235" s="36"/>
      <c r="AA235" s="36"/>
      <c r="AB235" s="36"/>
      <c r="AC235" s="36"/>
      <c r="AD235" s="36"/>
      <c r="AE235" s="36"/>
      <c r="AR235" s="221" t="s">
        <v>106</v>
      </c>
      <c r="AT235" s="221" t="s">
        <v>192</v>
      </c>
      <c r="AU235" s="221" t="s">
        <v>92</v>
      </c>
      <c r="AY235" s="18" t="s">
        <v>189</v>
      </c>
      <c r="BE235" s="222">
        <f>IF(N235="základní",J235,0)</f>
        <v>0</v>
      </c>
      <c r="BF235" s="222">
        <f>IF(N235="snížená",J235,0)</f>
        <v>0</v>
      </c>
      <c r="BG235" s="222">
        <f>IF(N235="zákl. přenesená",J235,0)</f>
        <v>0</v>
      </c>
      <c r="BH235" s="222">
        <f>IF(N235="sníž. přenesená",J235,0)</f>
        <v>0</v>
      </c>
      <c r="BI235" s="222">
        <f>IF(N235="nulová",J235,0)</f>
        <v>0</v>
      </c>
      <c r="BJ235" s="18" t="s">
        <v>90</v>
      </c>
      <c r="BK235" s="222">
        <f>ROUND(I235*H235,2)</f>
        <v>0</v>
      </c>
      <c r="BL235" s="18" t="s">
        <v>106</v>
      </c>
      <c r="BM235" s="221" t="s">
        <v>325</v>
      </c>
    </row>
    <row r="236" spans="2:51" s="13" customFormat="1" ht="12">
      <c r="B236" s="223"/>
      <c r="C236" s="224"/>
      <c r="D236" s="225" t="s">
        <v>198</v>
      </c>
      <c r="E236" s="226" t="s">
        <v>1</v>
      </c>
      <c r="F236" s="227" t="s">
        <v>199</v>
      </c>
      <c r="G236" s="224"/>
      <c r="H236" s="226" t="s">
        <v>1</v>
      </c>
      <c r="I236" s="228"/>
      <c r="J236" s="224"/>
      <c r="K236" s="224"/>
      <c r="L236" s="229"/>
      <c r="M236" s="230"/>
      <c r="N236" s="231"/>
      <c r="O236" s="231"/>
      <c r="P236" s="231"/>
      <c r="Q236" s="231"/>
      <c r="R236" s="231"/>
      <c r="S236" s="231"/>
      <c r="T236" s="232"/>
      <c r="AT236" s="233" t="s">
        <v>198</v>
      </c>
      <c r="AU236" s="233" t="s">
        <v>92</v>
      </c>
      <c r="AV236" s="13" t="s">
        <v>90</v>
      </c>
      <c r="AW236" s="13" t="s">
        <v>38</v>
      </c>
      <c r="AX236" s="13" t="s">
        <v>83</v>
      </c>
      <c r="AY236" s="233" t="s">
        <v>189</v>
      </c>
    </row>
    <row r="237" spans="2:51" s="14" customFormat="1" ht="12">
      <c r="B237" s="234"/>
      <c r="C237" s="235"/>
      <c r="D237" s="225" t="s">
        <v>198</v>
      </c>
      <c r="E237" s="236" t="s">
        <v>1</v>
      </c>
      <c r="F237" s="237" t="s">
        <v>326</v>
      </c>
      <c r="G237" s="235"/>
      <c r="H237" s="238">
        <v>1105.412</v>
      </c>
      <c r="I237" s="239"/>
      <c r="J237" s="235"/>
      <c r="K237" s="235"/>
      <c r="L237" s="240"/>
      <c r="M237" s="241"/>
      <c r="N237" s="242"/>
      <c r="O237" s="242"/>
      <c r="P237" s="242"/>
      <c r="Q237" s="242"/>
      <c r="R237" s="242"/>
      <c r="S237" s="242"/>
      <c r="T237" s="243"/>
      <c r="AT237" s="244" t="s">
        <v>198</v>
      </c>
      <c r="AU237" s="244" t="s">
        <v>92</v>
      </c>
      <c r="AV237" s="14" t="s">
        <v>92</v>
      </c>
      <c r="AW237" s="14" t="s">
        <v>38</v>
      </c>
      <c r="AX237" s="14" t="s">
        <v>83</v>
      </c>
      <c r="AY237" s="244" t="s">
        <v>189</v>
      </c>
    </row>
    <row r="238" spans="2:51" s="14" customFormat="1" ht="12">
      <c r="B238" s="234"/>
      <c r="C238" s="235"/>
      <c r="D238" s="225" t="s">
        <v>198</v>
      </c>
      <c r="E238" s="236" t="s">
        <v>1</v>
      </c>
      <c r="F238" s="237" t="s">
        <v>327</v>
      </c>
      <c r="G238" s="235"/>
      <c r="H238" s="238">
        <v>221.082</v>
      </c>
      <c r="I238" s="239"/>
      <c r="J238" s="235"/>
      <c r="K238" s="235"/>
      <c r="L238" s="240"/>
      <c r="M238" s="241"/>
      <c r="N238" s="242"/>
      <c r="O238" s="242"/>
      <c r="P238" s="242"/>
      <c r="Q238" s="242"/>
      <c r="R238" s="242"/>
      <c r="S238" s="242"/>
      <c r="T238" s="243"/>
      <c r="AT238" s="244" t="s">
        <v>198</v>
      </c>
      <c r="AU238" s="244" t="s">
        <v>92</v>
      </c>
      <c r="AV238" s="14" t="s">
        <v>92</v>
      </c>
      <c r="AW238" s="14" t="s">
        <v>38</v>
      </c>
      <c r="AX238" s="14" t="s">
        <v>83</v>
      </c>
      <c r="AY238" s="244" t="s">
        <v>189</v>
      </c>
    </row>
    <row r="239" spans="2:51" s="14" customFormat="1" ht="12">
      <c r="B239" s="234"/>
      <c r="C239" s="235"/>
      <c r="D239" s="225" t="s">
        <v>198</v>
      </c>
      <c r="E239" s="236" t="s">
        <v>1</v>
      </c>
      <c r="F239" s="237" t="s">
        <v>328</v>
      </c>
      <c r="G239" s="235"/>
      <c r="H239" s="238">
        <v>-440.143</v>
      </c>
      <c r="I239" s="239"/>
      <c r="J239" s="235"/>
      <c r="K239" s="235"/>
      <c r="L239" s="240"/>
      <c r="M239" s="241"/>
      <c r="N239" s="242"/>
      <c r="O239" s="242"/>
      <c r="P239" s="242"/>
      <c r="Q239" s="242"/>
      <c r="R239" s="242"/>
      <c r="S239" s="242"/>
      <c r="T239" s="243"/>
      <c r="AT239" s="244" t="s">
        <v>198</v>
      </c>
      <c r="AU239" s="244" t="s">
        <v>92</v>
      </c>
      <c r="AV239" s="14" t="s">
        <v>92</v>
      </c>
      <c r="AW239" s="14" t="s">
        <v>38</v>
      </c>
      <c r="AX239" s="14" t="s">
        <v>83</v>
      </c>
      <c r="AY239" s="244" t="s">
        <v>189</v>
      </c>
    </row>
    <row r="240" spans="2:51" s="15" customFormat="1" ht="12">
      <c r="B240" s="245"/>
      <c r="C240" s="246"/>
      <c r="D240" s="225" t="s">
        <v>198</v>
      </c>
      <c r="E240" s="247" t="s">
        <v>1</v>
      </c>
      <c r="F240" s="248" t="s">
        <v>203</v>
      </c>
      <c r="G240" s="246"/>
      <c r="H240" s="249">
        <v>886.351</v>
      </c>
      <c r="I240" s="250"/>
      <c r="J240" s="246"/>
      <c r="K240" s="246"/>
      <c r="L240" s="251"/>
      <c r="M240" s="252"/>
      <c r="N240" s="253"/>
      <c r="O240" s="253"/>
      <c r="P240" s="253"/>
      <c r="Q240" s="253"/>
      <c r="R240" s="253"/>
      <c r="S240" s="253"/>
      <c r="T240" s="254"/>
      <c r="AT240" s="255" t="s">
        <v>198</v>
      </c>
      <c r="AU240" s="255" t="s">
        <v>92</v>
      </c>
      <c r="AV240" s="15" t="s">
        <v>106</v>
      </c>
      <c r="AW240" s="15" t="s">
        <v>38</v>
      </c>
      <c r="AX240" s="15" t="s">
        <v>90</v>
      </c>
      <c r="AY240" s="255" t="s">
        <v>189</v>
      </c>
    </row>
    <row r="241" spans="1:65" s="2" customFormat="1" ht="16.5" customHeight="1">
      <c r="A241" s="36"/>
      <c r="B241" s="37"/>
      <c r="C241" s="210" t="s">
        <v>329</v>
      </c>
      <c r="D241" s="210" t="s">
        <v>192</v>
      </c>
      <c r="E241" s="211" t="s">
        <v>330</v>
      </c>
      <c r="F241" s="212" t="s">
        <v>331</v>
      </c>
      <c r="G241" s="213" t="s">
        <v>195</v>
      </c>
      <c r="H241" s="214">
        <v>79771.59</v>
      </c>
      <c r="I241" s="215"/>
      <c r="J241" s="216">
        <f>ROUND(I241*H241,2)</f>
        <v>0</v>
      </c>
      <c r="K241" s="212" t="s">
        <v>196</v>
      </c>
      <c r="L241" s="41"/>
      <c r="M241" s="217" t="s">
        <v>1</v>
      </c>
      <c r="N241" s="218" t="s">
        <v>48</v>
      </c>
      <c r="O241" s="73"/>
      <c r="P241" s="219">
        <f>O241*H241</f>
        <v>0</v>
      </c>
      <c r="Q241" s="219">
        <v>0</v>
      </c>
      <c r="R241" s="219">
        <f>Q241*H241</f>
        <v>0</v>
      </c>
      <c r="S241" s="219">
        <v>0</v>
      </c>
      <c r="T241" s="220">
        <f>S241*H241</f>
        <v>0</v>
      </c>
      <c r="U241" s="36"/>
      <c r="V241" s="36"/>
      <c r="W241" s="36"/>
      <c r="X241" s="36"/>
      <c r="Y241" s="36"/>
      <c r="Z241" s="36"/>
      <c r="AA241" s="36"/>
      <c r="AB241" s="36"/>
      <c r="AC241" s="36"/>
      <c r="AD241" s="36"/>
      <c r="AE241" s="36"/>
      <c r="AR241" s="221" t="s">
        <v>106</v>
      </c>
      <c r="AT241" s="221" t="s">
        <v>192</v>
      </c>
      <c r="AU241" s="221" t="s">
        <v>92</v>
      </c>
      <c r="AY241" s="18" t="s">
        <v>189</v>
      </c>
      <c r="BE241" s="222">
        <f>IF(N241="základní",J241,0)</f>
        <v>0</v>
      </c>
      <c r="BF241" s="222">
        <f>IF(N241="snížená",J241,0)</f>
        <v>0</v>
      </c>
      <c r="BG241" s="222">
        <f>IF(N241="zákl. přenesená",J241,0)</f>
        <v>0</v>
      </c>
      <c r="BH241" s="222">
        <f>IF(N241="sníž. přenesená",J241,0)</f>
        <v>0</v>
      </c>
      <c r="BI241" s="222">
        <f>IF(N241="nulová",J241,0)</f>
        <v>0</v>
      </c>
      <c r="BJ241" s="18" t="s">
        <v>90</v>
      </c>
      <c r="BK241" s="222">
        <f>ROUND(I241*H241,2)</f>
        <v>0</v>
      </c>
      <c r="BL241" s="18" t="s">
        <v>106</v>
      </c>
      <c r="BM241" s="221" t="s">
        <v>332</v>
      </c>
    </row>
    <row r="242" spans="2:51" s="14" customFormat="1" ht="12">
      <c r="B242" s="234"/>
      <c r="C242" s="235"/>
      <c r="D242" s="225" t="s">
        <v>198</v>
      </c>
      <c r="E242" s="235"/>
      <c r="F242" s="237" t="s">
        <v>333</v>
      </c>
      <c r="G242" s="235"/>
      <c r="H242" s="238">
        <v>79771.59</v>
      </c>
      <c r="I242" s="239"/>
      <c r="J242" s="235"/>
      <c r="K242" s="235"/>
      <c r="L242" s="240"/>
      <c r="M242" s="241"/>
      <c r="N242" s="242"/>
      <c r="O242" s="242"/>
      <c r="P242" s="242"/>
      <c r="Q242" s="242"/>
      <c r="R242" s="242"/>
      <c r="S242" s="242"/>
      <c r="T242" s="243"/>
      <c r="AT242" s="244" t="s">
        <v>198</v>
      </c>
      <c r="AU242" s="244" t="s">
        <v>92</v>
      </c>
      <c r="AV242" s="14" t="s">
        <v>92</v>
      </c>
      <c r="AW242" s="14" t="s">
        <v>4</v>
      </c>
      <c r="AX242" s="14" t="s">
        <v>90</v>
      </c>
      <c r="AY242" s="244" t="s">
        <v>189</v>
      </c>
    </row>
    <row r="243" spans="1:65" s="2" customFormat="1" ht="16.5" customHeight="1">
      <c r="A243" s="36"/>
      <c r="B243" s="37"/>
      <c r="C243" s="210" t="s">
        <v>334</v>
      </c>
      <c r="D243" s="210" t="s">
        <v>192</v>
      </c>
      <c r="E243" s="211" t="s">
        <v>335</v>
      </c>
      <c r="F243" s="212" t="s">
        <v>336</v>
      </c>
      <c r="G243" s="213" t="s">
        <v>195</v>
      </c>
      <c r="H243" s="214">
        <v>886.351</v>
      </c>
      <c r="I243" s="215"/>
      <c r="J243" s="216">
        <f>ROUND(I243*H243,2)</f>
        <v>0</v>
      </c>
      <c r="K243" s="212" t="s">
        <v>196</v>
      </c>
      <c r="L243" s="41"/>
      <c r="M243" s="217" t="s">
        <v>1</v>
      </c>
      <c r="N243" s="218" t="s">
        <v>48</v>
      </c>
      <c r="O243" s="73"/>
      <c r="P243" s="219">
        <f>O243*H243</f>
        <v>0</v>
      </c>
      <c r="Q243" s="219">
        <v>0</v>
      </c>
      <c r="R243" s="219">
        <f>Q243*H243</f>
        <v>0</v>
      </c>
      <c r="S243" s="219">
        <v>0</v>
      </c>
      <c r="T243" s="220">
        <f>S243*H243</f>
        <v>0</v>
      </c>
      <c r="U243" s="36"/>
      <c r="V243" s="36"/>
      <c r="W243" s="36"/>
      <c r="X243" s="36"/>
      <c r="Y243" s="36"/>
      <c r="Z243" s="36"/>
      <c r="AA243" s="36"/>
      <c r="AB243" s="36"/>
      <c r="AC243" s="36"/>
      <c r="AD243" s="36"/>
      <c r="AE243" s="36"/>
      <c r="AR243" s="221" t="s">
        <v>106</v>
      </c>
      <c r="AT243" s="221" t="s">
        <v>192</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337</v>
      </c>
    </row>
    <row r="244" spans="1:65" s="2" customFormat="1" ht="16.5" customHeight="1">
      <c r="A244" s="36"/>
      <c r="B244" s="37"/>
      <c r="C244" s="210" t="s">
        <v>338</v>
      </c>
      <c r="D244" s="210" t="s">
        <v>192</v>
      </c>
      <c r="E244" s="211" t="s">
        <v>339</v>
      </c>
      <c r="F244" s="212" t="s">
        <v>340</v>
      </c>
      <c r="G244" s="213" t="s">
        <v>225</v>
      </c>
      <c r="H244" s="214">
        <v>376.875</v>
      </c>
      <c r="I244" s="215"/>
      <c r="J244" s="216">
        <f>ROUND(I244*H244,2)</f>
        <v>0</v>
      </c>
      <c r="K244" s="212" t="s">
        <v>196</v>
      </c>
      <c r="L244" s="41"/>
      <c r="M244" s="217" t="s">
        <v>1</v>
      </c>
      <c r="N244" s="218" t="s">
        <v>48</v>
      </c>
      <c r="O244" s="73"/>
      <c r="P244" s="219">
        <f>O244*H244</f>
        <v>0</v>
      </c>
      <c r="Q244" s="219">
        <v>0</v>
      </c>
      <c r="R244" s="219">
        <f>Q244*H244</f>
        <v>0</v>
      </c>
      <c r="S244" s="219">
        <v>0</v>
      </c>
      <c r="T244" s="220">
        <f>S244*H244</f>
        <v>0</v>
      </c>
      <c r="U244" s="36"/>
      <c r="V244" s="36"/>
      <c r="W244" s="36"/>
      <c r="X244" s="36"/>
      <c r="Y244" s="36"/>
      <c r="Z244" s="36"/>
      <c r="AA244" s="36"/>
      <c r="AB244" s="36"/>
      <c r="AC244" s="36"/>
      <c r="AD244" s="36"/>
      <c r="AE244" s="36"/>
      <c r="AR244" s="221" t="s">
        <v>106</v>
      </c>
      <c r="AT244" s="221" t="s">
        <v>192</v>
      </c>
      <c r="AU244" s="221" t="s">
        <v>92</v>
      </c>
      <c r="AY244" s="18" t="s">
        <v>189</v>
      </c>
      <c r="BE244" s="222">
        <f>IF(N244="základní",J244,0)</f>
        <v>0</v>
      </c>
      <c r="BF244" s="222">
        <f>IF(N244="snížená",J244,0)</f>
        <v>0</v>
      </c>
      <c r="BG244" s="222">
        <f>IF(N244="zákl. přenesená",J244,0)</f>
        <v>0</v>
      </c>
      <c r="BH244" s="222">
        <f>IF(N244="sníž. přenesená",J244,0)</f>
        <v>0</v>
      </c>
      <c r="BI244" s="222">
        <f>IF(N244="nulová",J244,0)</f>
        <v>0</v>
      </c>
      <c r="BJ244" s="18" t="s">
        <v>90</v>
      </c>
      <c r="BK244" s="222">
        <f>ROUND(I244*H244,2)</f>
        <v>0</v>
      </c>
      <c r="BL244" s="18" t="s">
        <v>106</v>
      </c>
      <c r="BM244" s="221" t="s">
        <v>341</v>
      </c>
    </row>
    <row r="245" spans="1:65" s="2" customFormat="1" ht="16.5" customHeight="1">
      <c r="A245" s="36"/>
      <c r="B245" s="37"/>
      <c r="C245" s="210" t="s">
        <v>342</v>
      </c>
      <c r="D245" s="210" t="s">
        <v>192</v>
      </c>
      <c r="E245" s="211" t="s">
        <v>343</v>
      </c>
      <c r="F245" s="212" t="s">
        <v>344</v>
      </c>
      <c r="G245" s="213" t="s">
        <v>225</v>
      </c>
      <c r="H245" s="214">
        <v>33918.75</v>
      </c>
      <c r="I245" s="215"/>
      <c r="J245" s="216">
        <f>ROUND(I245*H245,2)</f>
        <v>0</v>
      </c>
      <c r="K245" s="212" t="s">
        <v>196</v>
      </c>
      <c r="L245" s="41"/>
      <c r="M245" s="217" t="s">
        <v>1</v>
      </c>
      <c r="N245" s="218" t="s">
        <v>48</v>
      </c>
      <c r="O245" s="73"/>
      <c r="P245" s="219">
        <f>O245*H245</f>
        <v>0</v>
      </c>
      <c r="Q245" s="219">
        <v>0</v>
      </c>
      <c r="R245" s="219">
        <f>Q245*H245</f>
        <v>0</v>
      </c>
      <c r="S245" s="219">
        <v>0</v>
      </c>
      <c r="T245" s="220">
        <f>S245*H245</f>
        <v>0</v>
      </c>
      <c r="U245" s="36"/>
      <c r="V245" s="36"/>
      <c r="W245" s="36"/>
      <c r="X245" s="36"/>
      <c r="Y245" s="36"/>
      <c r="Z245" s="36"/>
      <c r="AA245" s="36"/>
      <c r="AB245" s="36"/>
      <c r="AC245" s="36"/>
      <c r="AD245" s="36"/>
      <c r="AE245" s="36"/>
      <c r="AR245" s="221" t="s">
        <v>106</v>
      </c>
      <c r="AT245" s="221" t="s">
        <v>192</v>
      </c>
      <c r="AU245" s="221" t="s">
        <v>92</v>
      </c>
      <c r="AY245" s="18" t="s">
        <v>189</v>
      </c>
      <c r="BE245" s="222">
        <f>IF(N245="základní",J245,0)</f>
        <v>0</v>
      </c>
      <c r="BF245" s="222">
        <f>IF(N245="snížená",J245,0)</f>
        <v>0</v>
      </c>
      <c r="BG245" s="222">
        <f>IF(N245="zákl. přenesená",J245,0)</f>
        <v>0</v>
      </c>
      <c r="BH245" s="222">
        <f>IF(N245="sníž. přenesená",J245,0)</f>
        <v>0</v>
      </c>
      <c r="BI245" s="222">
        <f>IF(N245="nulová",J245,0)</f>
        <v>0</v>
      </c>
      <c r="BJ245" s="18" t="s">
        <v>90</v>
      </c>
      <c r="BK245" s="222">
        <f>ROUND(I245*H245,2)</f>
        <v>0</v>
      </c>
      <c r="BL245" s="18" t="s">
        <v>106</v>
      </c>
      <c r="BM245" s="221" t="s">
        <v>345</v>
      </c>
    </row>
    <row r="246" spans="2:51" s="14" customFormat="1" ht="12">
      <c r="B246" s="234"/>
      <c r="C246" s="235"/>
      <c r="D246" s="225" t="s">
        <v>198</v>
      </c>
      <c r="E246" s="235"/>
      <c r="F246" s="237" t="s">
        <v>346</v>
      </c>
      <c r="G246" s="235"/>
      <c r="H246" s="238">
        <v>33918.75</v>
      </c>
      <c r="I246" s="239"/>
      <c r="J246" s="235"/>
      <c r="K246" s="235"/>
      <c r="L246" s="240"/>
      <c r="M246" s="241"/>
      <c r="N246" s="242"/>
      <c r="O246" s="242"/>
      <c r="P246" s="242"/>
      <c r="Q246" s="242"/>
      <c r="R246" s="242"/>
      <c r="S246" s="242"/>
      <c r="T246" s="243"/>
      <c r="AT246" s="244" t="s">
        <v>198</v>
      </c>
      <c r="AU246" s="244" t="s">
        <v>92</v>
      </c>
      <c r="AV246" s="14" t="s">
        <v>92</v>
      </c>
      <c r="AW246" s="14" t="s">
        <v>4</v>
      </c>
      <c r="AX246" s="14" t="s">
        <v>90</v>
      </c>
      <c r="AY246" s="244" t="s">
        <v>189</v>
      </c>
    </row>
    <row r="247" spans="1:65" s="2" customFormat="1" ht="16.5" customHeight="1">
      <c r="A247" s="36"/>
      <c r="B247" s="37"/>
      <c r="C247" s="210" t="s">
        <v>347</v>
      </c>
      <c r="D247" s="210" t="s">
        <v>192</v>
      </c>
      <c r="E247" s="211" t="s">
        <v>348</v>
      </c>
      <c r="F247" s="212" t="s">
        <v>349</v>
      </c>
      <c r="G247" s="213" t="s">
        <v>225</v>
      </c>
      <c r="H247" s="214">
        <v>376.875</v>
      </c>
      <c r="I247" s="215"/>
      <c r="J247" s="216">
        <f>ROUND(I247*H247,2)</f>
        <v>0</v>
      </c>
      <c r="K247" s="212" t="s">
        <v>196</v>
      </c>
      <c r="L247" s="41"/>
      <c r="M247" s="217" t="s">
        <v>1</v>
      </c>
      <c r="N247" s="218" t="s">
        <v>48</v>
      </c>
      <c r="O247" s="73"/>
      <c r="P247" s="219">
        <f>O247*H247</f>
        <v>0</v>
      </c>
      <c r="Q247" s="219">
        <v>0</v>
      </c>
      <c r="R247" s="219">
        <f>Q247*H247</f>
        <v>0</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350</v>
      </c>
    </row>
    <row r="248" spans="1:65" s="2" customFormat="1" ht="16.5" customHeight="1">
      <c r="A248" s="36"/>
      <c r="B248" s="37"/>
      <c r="C248" s="210" t="s">
        <v>351</v>
      </c>
      <c r="D248" s="210" t="s">
        <v>192</v>
      </c>
      <c r="E248" s="211" t="s">
        <v>352</v>
      </c>
      <c r="F248" s="212" t="s">
        <v>353</v>
      </c>
      <c r="G248" s="213" t="s">
        <v>195</v>
      </c>
      <c r="H248" s="214">
        <v>886.351</v>
      </c>
      <c r="I248" s="215"/>
      <c r="J248" s="216">
        <f>ROUND(I248*H248,2)</f>
        <v>0</v>
      </c>
      <c r="K248" s="212" t="s">
        <v>196</v>
      </c>
      <c r="L248" s="41"/>
      <c r="M248" s="217" t="s">
        <v>1</v>
      </c>
      <c r="N248" s="218" t="s">
        <v>48</v>
      </c>
      <c r="O248" s="73"/>
      <c r="P248" s="219">
        <f>O248*H248</f>
        <v>0</v>
      </c>
      <c r="Q248" s="219">
        <v>0</v>
      </c>
      <c r="R248" s="219">
        <f>Q248*H248</f>
        <v>0</v>
      </c>
      <c r="S248" s="219">
        <v>0</v>
      </c>
      <c r="T248" s="220">
        <f>S248*H248</f>
        <v>0</v>
      </c>
      <c r="U248" s="36"/>
      <c r="V248" s="36"/>
      <c r="W248" s="36"/>
      <c r="X248" s="36"/>
      <c r="Y248" s="36"/>
      <c r="Z248" s="36"/>
      <c r="AA248" s="36"/>
      <c r="AB248" s="36"/>
      <c r="AC248" s="36"/>
      <c r="AD248" s="36"/>
      <c r="AE248" s="36"/>
      <c r="AR248" s="221" t="s">
        <v>106</v>
      </c>
      <c r="AT248" s="221" t="s">
        <v>192</v>
      </c>
      <c r="AU248" s="221" t="s">
        <v>92</v>
      </c>
      <c r="AY248" s="18" t="s">
        <v>189</v>
      </c>
      <c r="BE248" s="222">
        <f>IF(N248="základní",J248,0)</f>
        <v>0</v>
      </c>
      <c r="BF248" s="222">
        <f>IF(N248="snížená",J248,0)</f>
        <v>0</v>
      </c>
      <c r="BG248" s="222">
        <f>IF(N248="zákl. přenesená",J248,0)</f>
        <v>0</v>
      </c>
      <c r="BH248" s="222">
        <f>IF(N248="sníž. přenesená",J248,0)</f>
        <v>0</v>
      </c>
      <c r="BI248" s="222">
        <f>IF(N248="nulová",J248,0)</f>
        <v>0</v>
      </c>
      <c r="BJ248" s="18" t="s">
        <v>90</v>
      </c>
      <c r="BK248" s="222">
        <f>ROUND(I248*H248,2)</f>
        <v>0</v>
      </c>
      <c r="BL248" s="18" t="s">
        <v>106</v>
      </c>
      <c r="BM248" s="221" t="s">
        <v>354</v>
      </c>
    </row>
    <row r="249" spans="1:65" s="2" customFormat="1" ht="16.5" customHeight="1">
      <c r="A249" s="36"/>
      <c r="B249" s="37"/>
      <c r="C249" s="210" t="s">
        <v>355</v>
      </c>
      <c r="D249" s="210" t="s">
        <v>192</v>
      </c>
      <c r="E249" s="211" t="s">
        <v>356</v>
      </c>
      <c r="F249" s="212" t="s">
        <v>357</v>
      </c>
      <c r="G249" s="213" t="s">
        <v>195</v>
      </c>
      <c r="H249" s="214">
        <v>79771.59</v>
      </c>
      <c r="I249" s="215"/>
      <c r="J249" s="216">
        <f>ROUND(I249*H249,2)</f>
        <v>0</v>
      </c>
      <c r="K249" s="212" t="s">
        <v>196</v>
      </c>
      <c r="L249" s="41"/>
      <c r="M249" s="217" t="s">
        <v>1</v>
      </c>
      <c r="N249" s="218" t="s">
        <v>48</v>
      </c>
      <c r="O249" s="73"/>
      <c r="P249" s="219">
        <f>O249*H249</f>
        <v>0</v>
      </c>
      <c r="Q249" s="219">
        <v>0</v>
      </c>
      <c r="R249" s="219">
        <f>Q249*H249</f>
        <v>0</v>
      </c>
      <c r="S249" s="219">
        <v>0</v>
      </c>
      <c r="T249" s="220">
        <f>S249*H249</f>
        <v>0</v>
      </c>
      <c r="U249" s="36"/>
      <c r="V249" s="36"/>
      <c r="W249" s="36"/>
      <c r="X249" s="36"/>
      <c r="Y249" s="36"/>
      <c r="Z249" s="36"/>
      <c r="AA249" s="36"/>
      <c r="AB249" s="36"/>
      <c r="AC249" s="36"/>
      <c r="AD249" s="36"/>
      <c r="AE249" s="36"/>
      <c r="AR249" s="221" t="s">
        <v>106</v>
      </c>
      <c r="AT249" s="221" t="s">
        <v>192</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358</v>
      </c>
    </row>
    <row r="250" spans="2:51" s="14" customFormat="1" ht="12">
      <c r="B250" s="234"/>
      <c r="C250" s="235"/>
      <c r="D250" s="225" t="s">
        <v>198</v>
      </c>
      <c r="E250" s="235"/>
      <c r="F250" s="237" t="s">
        <v>333</v>
      </c>
      <c r="G250" s="235"/>
      <c r="H250" s="238">
        <v>79771.59</v>
      </c>
      <c r="I250" s="239"/>
      <c r="J250" s="235"/>
      <c r="K250" s="235"/>
      <c r="L250" s="240"/>
      <c r="M250" s="241"/>
      <c r="N250" s="242"/>
      <c r="O250" s="242"/>
      <c r="P250" s="242"/>
      <c r="Q250" s="242"/>
      <c r="R250" s="242"/>
      <c r="S250" s="242"/>
      <c r="T250" s="243"/>
      <c r="AT250" s="244" t="s">
        <v>198</v>
      </c>
      <c r="AU250" s="244" t="s">
        <v>92</v>
      </c>
      <c r="AV250" s="14" t="s">
        <v>92</v>
      </c>
      <c r="AW250" s="14" t="s">
        <v>4</v>
      </c>
      <c r="AX250" s="14" t="s">
        <v>90</v>
      </c>
      <c r="AY250" s="244" t="s">
        <v>189</v>
      </c>
    </row>
    <row r="251" spans="1:65" s="2" customFormat="1" ht="16.5" customHeight="1">
      <c r="A251" s="36"/>
      <c r="B251" s="37"/>
      <c r="C251" s="210" t="s">
        <v>359</v>
      </c>
      <c r="D251" s="210" t="s">
        <v>192</v>
      </c>
      <c r="E251" s="211" t="s">
        <v>360</v>
      </c>
      <c r="F251" s="212" t="s">
        <v>361</v>
      </c>
      <c r="G251" s="213" t="s">
        <v>195</v>
      </c>
      <c r="H251" s="214">
        <v>886.351</v>
      </c>
      <c r="I251" s="215"/>
      <c r="J251" s="216">
        <f>ROUND(I251*H251,2)</f>
        <v>0</v>
      </c>
      <c r="K251" s="212" t="s">
        <v>196</v>
      </c>
      <c r="L251" s="41"/>
      <c r="M251" s="217" t="s">
        <v>1</v>
      </c>
      <c r="N251" s="218" t="s">
        <v>48</v>
      </c>
      <c r="O251" s="73"/>
      <c r="P251" s="219">
        <f>O251*H251</f>
        <v>0</v>
      </c>
      <c r="Q251" s="219">
        <v>0</v>
      </c>
      <c r="R251" s="219">
        <f>Q251*H251</f>
        <v>0</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362</v>
      </c>
    </row>
    <row r="252" spans="2:63" s="12" customFormat="1" ht="22.9" customHeight="1">
      <c r="B252" s="194"/>
      <c r="C252" s="195"/>
      <c r="D252" s="196" t="s">
        <v>82</v>
      </c>
      <c r="E252" s="208" t="s">
        <v>363</v>
      </c>
      <c r="F252" s="208" t="s">
        <v>364</v>
      </c>
      <c r="G252" s="195"/>
      <c r="H252" s="195"/>
      <c r="I252" s="198"/>
      <c r="J252" s="209">
        <f>BK252</f>
        <v>0</v>
      </c>
      <c r="K252" s="195"/>
      <c r="L252" s="200"/>
      <c r="M252" s="201"/>
      <c r="N252" s="202"/>
      <c r="O252" s="202"/>
      <c r="P252" s="203">
        <f>SUM(P253:P259)</f>
        <v>0</v>
      </c>
      <c r="Q252" s="202"/>
      <c r="R252" s="203">
        <f>SUM(R253:R259)</f>
        <v>0</v>
      </c>
      <c r="S252" s="202"/>
      <c r="T252" s="204">
        <f>SUM(T253:T259)</f>
        <v>0</v>
      </c>
      <c r="AR252" s="205" t="s">
        <v>90</v>
      </c>
      <c r="AT252" s="206" t="s">
        <v>82</v>
      </c>
      <c r="AU252" s="206" t="s">
        <v>90</v>
      </c>
      <c r="AY252" s="205" t="s">
        <v>189</v>
      </c>
      <c r="BK252" s="207">
        <f>SUM(BK253:BK259)</f>
        <v>0</v>
      </c>
    </row>
    <row r="253" spans="1:65" s="2" customFormat="1" ht="16.5" customHeight="1">
      <c r="A253" s="36"/>
      <c r="B253" s="37"/>
      <c r="C253" s="210" t="s">
        <v>365</v>
      </c>
      <c r="D253" s="210" t="s">
        <v>192</v>
      </c>
      <c r="E253" s="211" t="s">
        <v>366</v>
      </c>
      <c r="F253" s="212" t="s">
        <v>367</v>
      </c>
      <c r="G253" s="213" t="s">
        <v>368</v>
      </c>
      <c r="H253" s="214">
        <v>6.608</v>
      </c>
      <c r="I253" s="215"/>
      <c r="J253" s="216">
        <f>ROUND(I253*H253,2)</f>
        <v>0</v>
      </c>
      <c r="K253" s="212" t="s">
        <v>196</v>
      </c>
      <c r="L253" s="41"/>
      <c r="M253" s="217" t="s">
        <v>1</v>
      </c>
      <c r="N253" s="218" t="s">
        <v>48</v>
      </c>
      <c r="O253" s="73"/>
      <c r="P253" s="219">
        <f>O253*H253</f>
        <v>0</v>
      </c>
      <c r="Q253" s="219">
        <v>0</v>
      </c>
      <c r="R253" s="219">
        <f>Q253*H253</f>
        <v>0</v>
      </c>
      <c r="S253" s="219">
        <v>0</v>
      </c>
      <c r="T253" s="220">
        <f>S253*H253</f>
        <v>0</v>
      </c>
      <c r="U253" s="36"/>
      <c r="V253" s="36"/>
      <c r="W253" s="36"/>
      <c r="X253" s="36"/>
      <c r="Y253" s="36"/>
      <c r="Z253" s="36"/>
      <c r="AA253" s="36"/>
      <c r="AB253" s="36"/>
      <c r="AC253" s="36"/>
      <c r="AD253" s="36"/>
      <c r="AE253" s="36"/>
      <c r="AR253" s="221" t="s">
        <v>106</v>
      </c>
      <c r="AT253" s="221" t="s">
        <v>192</v>
      </c>
      <c r="AU253" s="221" t="s">
        <v>92</v>
      </c>
      <c r="AY253" s="18" t="s">
        <v>189</v>
      </c>
      <c r="BE253" s="222">
        <f>IF(N253="základní",J253,0)</f>
        <v>0</v>
      </c>
      <c r="BF253" s="222">
        <f>IF(N253="snížená",J253,0)</f>
        <v>0</v>
      </c>
      <c r="BG253" s="222">
        <f>IF(N253="zákl. přenesená",J253,0)</f>
        <v>0</v>
      </c>
      <c r="BH253" s="222">
        <f>IF(N253="sníž. přenesená",J253,0)</f>
        <v>0</v>
      </c>
      <c r="BI253" s="222">
        <f>IF(N253="nulová",J253,0)</f>
        <v>0</v>
      </c>
      <c r="BJ253" s="18" t="s">
        <v>90</v>
      </c>
      <c r="BK253" s="222">
        <f>ROUND(I253*H253,2)</f>
        <v>0</v>
      </c>
      <c r="BL253" s="18" t="s">
        <v>106</v>
      </c>
      <c r="BM253" s="221" t="s">
        <v>369</v>
      </c>
    </row>
    <row r="254" spans="1:65" s="2" customFormat="1" ht="16.5" customHeight="1">
      <c r="A254" s="36"/>
      <c r="B254" s="37"/>
      <c r="C254" s="210" t="s">
        <v>370</v>
      </c>
      <c r="D254" s="210" t="s">
        <v>192</v>
      </c>
      <c r="E254" s="211" t="s">
        <v>371</v>
      </c>
      <c r="F254" s="212" t="s">
        <v>372</v>
      </c>
      <c r="G254" s="213" t="s">
        <v>368</v>
      </c>
      <c r="H254" s="214">
        <v>6.608</v>
      </c>
      <c r="I254" s="215"/>
      <c r="J254" s="216">
        <f>ROUND(I254*H254,2)</f>
        <v>0</v>
      </c>
      <c r="K254" s="212" t="s">
        <v>281</v>
      </c>
      <c r="L254" s="41"/>
      <c r="M254" s="217" t="s">
        <v>1</v>
      </c>
      <c r="N254" s="218" t="s">
        <v>48</v>
      </c>
      <c r="O254" s="73"/>
      <c r="P254" s="219">
        <f>O254*H254</f>
        <v>0</v>
      </c>
      <c r="Q254" s="219">
        <v>0</v>
      </c>
      <c r="R254" s="219">
        <f>Q254*H254</f>
        <v>0</v>
      </c>
      <c r="S254" s="219">
        <v>0</v>
      </c>
      <c r="T254" s="220">
        <f>S254*H254</f>
        <v>0</v>
      </c>
      <c r="U254" s="36"/>
      <c r="V254" s="36"/>
      <c r="W254" s="36"/>
      <c r="X254" s="36"/>
      <c r="Y254" s="36"/>
      <c r="Z254" s="36"/>
      <c r="AA254" s="36"/>
      <c r="AB254" s="36"/>
      <c r="AC254" s="36"/>
      <c r="AD254" s="36"/>
      <c r="AE254" s="36"/>
      <c r="AR254" s="221" t="s">
        <v>106</v>
      </c>
      <c r="AT254" s="221" t="s">
        <v>192</v>
      </c>
      <c r="AU254" s="221" t="s">
        <v>92</v>
      </c>
      <c r="AY254" s="18" t="s">
        <v>189</v>
      </c>
      <c r="BE254" s="222">
        <f>IF(N254="základní",J254,0)</f>
        <v>0</v>
      </c>
      <c r="BF254" s="222">
        <f>IF(N254="snížená",J254,0)</f>
        <v>0</v>
      </c>
      <c r="BG254" s="222">
        <f>IF(N254="zákl. přenesená",J254,0)</f>
        <v>0</v>
      </c>
      <c r="BH254" s="222">
        <f>IF(N254="sníž. přenesená",J254,0)</f>
        <v>0</v>
      </c>
      <c r="BI254" s="222">
        <f>IF(N254="nulová",J254,0)</f>
        <v>0</v>
      </c>
      <c r="BJ254" s="18" t="s">
        <v>90</v>
      </c>
      <c r="BK254" s="222">
        <f>ROUND(I254*H254,2)</f>
        <v>0</v>
      </c>
      <c r="BL254" s="18" t="s">
        <v>106</v>
      </c>
      <c r="BM254" s="221" t="s">
        <v>373</v>
      </c>
    </row>
    <row r="255" spans="1:47" s="2" customFormat="1" ht="29.25">
      <c r="A255" s="36"/>
      <c r="B255" s="37"/>
      <c r="C255" s="38"/>
      <c r="D255" s="225" t="s">
        <v>305</v>
      </c>
      <c r="E255" s="38"/>
      <c r="F255" s="266" t="s">
        <v>374</v>
      </c>
      <c r="G255" s="38"/>
      <c r="H255" s="38"/>
      <c r="I255" s="125"/>
      <c r="J255" s="38"/>
      <c r="K255" s="38"/>
      <c r="L255" s="41"/>
      <c r="M255" s="267"/>
      <c r="N255" s="268"/>
      <c r="O255" s="73"/>
      <c r="P255" s="73"/>
      <c r="Q255" s="73"/>
      <c r="R255" s="73"/>
      <c r="S255" s="73"/>
      <c r="T255" s="74"/>
      <c r="U255" s="36"/>
      <c r="V255" s="36"/>
      <c r="W255" s="36"/>
      <c r="X255" s="36"/>
      <c r="Y255" s="36"/>
      <c r="Z255" s="36"/>
      <c r="AA255" s="36"/>
      <c r="AB255" s="36"/>
      <c r="AC255" s="36"/>
      <c r="AD255" s="36"/>
      <c r="AE255" s="36"/>
      <c r="AT255" s="18" t="s">
        <v>305</v>
      </c>
      <c r="AU255" s="18" t="s">
        <v>92</v>
      </c>
    </row>
    <row r="256" spans="1:65" s="2" customFormat="1" ht="16.5" customHeight="1">
      <c r="A256" s="36"/>
      <c r="B256" s="37"/>
      <c r="C256" s="210" t="s">
        <v>375</v>
      </c>
      <c r="D256" s="210" t="s">
        <v>192</v>
      </c>
      <c r="E256" s="211" t="s">
        <v>376</v>
      </c>
      <c r="F256" s="212" t="s">
        <v>377</v>
      </c>
      <c r="G256" s="213" t="s">
        <v>368</v>
      </c>
      <c r="H256" s="214">
        <v>6.608</v>
      </c>
      <c r="I256" s="215"/>
      <c r="J256" s="216">
        <f>ROUND(I256*H256,2)</f>
        <v>0</v>
      </c>
      <c r="K256" s="212" t="s">
        <v>196</v>
      </c>
      <c r="L256" s="41"/>
      <c r="M256" s="217" t="s">
        <v>1</v>
      </c>
      <c r="N256" s="218" t="s">
        <v>48</v>
      </c>
      <c r="O256" s="73"/>
      <c r="P256" s="219">
        <f>O256*H256</f>
        <v>0</v>
      </c>
      <c r="Q256" s="219">
        <v>0</v>
      </c>
      <c r="R256" s="219">
        <f>Q256*H256</f>
        <v>0</v>
      </c>
      <c r="S256" s="219">
        <v>0</v>
      </c>
      <c r="T256" s="220">
        <f>S256*H256</f>
        <v>0</v>
      </c>
      <c r="U256" s="36"/>
      <c r="V256" s="36"/>
      <c r="W256" s="36"/>
      <c r="X256" s="36"/>
      <c r="Y256" s="36"/>
      <c r="Z256" s="36"/>
      <c r="AA256" s="36"/>
      <c r="AB256" s="36"/>
      <c r="AC256" s="36"/>
      <c r="AD256" s="36"/>
      <c r="AE256" s="36"/>
      <c r="AR256" s="221" t="s">
        <v>106</v>
      </c>
      <c r="AT256" s="221" t="s">
        <v>192</v>
      </c>
      <c r="AU256" s="221" t="s">
        <v>92</v>
      </c>
      <c r="AY256" s="18" t="s">
        <v>189</v>
      </c>
      <c r="BE256" s="222">
        <f>IF(N256="základní",J256,0)</f>
        <v>0</v>
      </c>
      <c r="BF256" s="222">
        <f>IF(N256="snížená",J256,0)</f>
        <v>0</v>
      </c>
      <c r="BG256" s="222">
        <f>IF(N256="zákl. přenesená",J256,0)</f>
        <v>0</v>
      </c>
      <c r="BH256" s="222">
        <f>IF(N256="sníž. přenesená",J256,0)</f>
        <v>0</v>
      </c>
      <c r="BI256" s="222">
        <f>IF(N256="nulová",J256,0)</f>
        <v>0</v>
      </c>
      <c r="BJ256" s="18" t="s">
        <v>90</v>
      </c>
      <c r="BK256" s="222">
        <f>ROUND(I256*H256,2)</f>
        <v>0</v>
      </c>
      <c r="BL256" s="18" t="s">
        <v>106</v>
      </c>
      <c r="BM256" s="221" t="s">
        <v>378</v>
      </c>
    </row>
    <row r="257" spans="1:65" s="2" customFormat="1" ht="16.5" customHeight="1">
      <c r="A257" s="36"/>
      <c r="B257" s="37"/>
      <c r="C257" s="210" t="s">
        <v>379</v>
      </c>
      <c r="D257" s="210" t="s">
        <v>192</v>
      </c>
      <c r="E257" s="211" t="s">
        <v>380</v>
      </c>
      <c r="F257" s="212" t="s">
        <v>381</v>
      </c>
      <c r="G257" s="213" t="s">
        <v>368</v>
      </c>
      <c r="H257" s="214">
        <v>66.08</v>
      </c>
      <c r="I257" s="215"/>
      <c r="J257" s="216">
        <f>ROUND(I257*H257,2)</f>
        <v>0</v>
      </c>
      <c r="K257" s="212" t="s">
        <v>196</v>
      </c>
      <c r="L257" s="41"/>
      <c r="M257" s="217" t="s">
        <v>1</v>
      </c>
      <c r="N257" s="218" t="s">
        <v>48</v>
      </c>
      <c r="O257" s="73"/>
      <c r="P257" s="219">
        <f>O257*H257</f>
        <v>0</v>
      </c>
      <c r="Q257" s="219">
        <v>0</v>
      </c>
      <c r="R257" s="219">
        <f>Q257*H257</f>
        <v>0</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382</v>
      </c>
    </row>
    <row r="258" spans="2:51" s="14" customFormat="1" ht="12">
      <c r="B258" s="234"/>
      <c r="C258" s="235"/>
      <c r="D258" s="225" t="s">
        <v>198</v>
      </c>
      <c r="E258" s="235"/>
      <c r="F258" s="237" t="s">
        <v>383</v>
      </c>
      <c r="G258" s="235"/>
      <c r="H258" s="238">
        <v>66.08</v>
      </c>
      <c r="I258" s="239"/>
      <c r="J258" s="235"/>
      <c r="K258" s="235"/>
      <c r="L258" s="240"/>
      <c r="M258" s="241"/>
      <c r="N258" s="242"/>
      <c r="O258" s="242"/>
      <c r="P258" s="242"/>
      <c r="Q258" s="242"/>
      <c r="R258" s="242"/>
      <c r="S258" s="242"/>
      <c r="T258" s="243"/>
      <c r="AT258" s="244" t="s">
        <v>198</v>
      </c>
      <c r="AU258" s="244" t="s">
        <v>92</v>
      </c>
      <c r="AV258" s="14" t="s">
        <v>92</v>
      </c>
      <c r="AW258" s="14" t="s">
        <v>4</v>
      </c>
      <c r="AX258" s="14" t="s">
        <v>90</v>
      </c>
      <c r="AY258" s="244" t="s">
        <v>189</v>
      </c>
    </row>
    <row r="259" spans="1:65" s="2" customFormat="1" ht="16.5" customHeight="1">
      <c r="A259" s="36"/>
      <c r="B259" s="37"/>
      <c r="C259" s="210" t="s">
        <v>384</v>
      </c>
      <c r="D259" s="210" t="s">
        <v>192</v>
      </c>
      <c r="E259" s="211" t="s">
        <v>385</v>
      </c>
      <c r="F259" s="212" t="s">
        <v>386</v>
      </c>
      <c r="G259" s="213" t="s">
        <v>368</v>
      </c>
      <c r="H259" s="214">
        <v>6.608</v>
      </c>
      <c r="I259" s="215"/>
      <c r="J259" s="216">
        <f>ROUND(I259*H259,2)</f>
        <v>0</v>
      </c>
      <c r="K259" s="212" t="s">
        <v>196</v>
      </c>
      <c r="L259" s="41"/>
      <c r="M259" s="217" t="s">
        <v>1</v>
      </c>
      <c r="N259" s="218" t="s">
        <v>48</v>
      </c>
      <c r="O259" s="73"/>
      <c r="P259" s="219">
        <f>O259*H259</f>
        <v>0</v>
      </c>
      <c r="Q259" s="219">
        <v>0</v>
      </c>
      <c r="R259" s="219">
        <f>Q259*H259</f>
        <v>0</v>
      </c>
      <c r="S259" s="219">
        <v>0</v>
      </c>
      <c r="T259" s="220">
        <f>S259*H259</f>
        <v>0</v>
      </c>
      <c r="U259" s="36"/>
      <c r="V259" s="36"/>
      <c r="W259" s="36"/>
      <c r="X259" s="36"/>
      <c r="Y259" s="36"/>
      <c r="Z259" s="36"/>
      <c r="AA259" s="36"/>
      <c r="AB259" s="36"/>
      <c r="AC259" s="36"/>
      <c r="AD259" s="36"/>
      <c r="AE259" s="36"/>
      <c r="AR259" s="221" t="s">
        <v>106</v>
      </c>
      <c r="AT259" s="221" t="s">
        <v>192</v>
      </c>
      <c r="AU259" s="221" t="s">
        <v>92</v>
      </c>
      <c r="AY259" s="18" t="s">
        <v>189</v>
      </c>
      <c r="BE259" s="222">
        <f>IF(N259="základní",J259,0)</f>
        <v>0</v>
      </c>
      <c r="BF259" s="222">
        <f>IF(N259="snížená",J259,0)</f>
        <v>0</v>
      </c>
      <c r="BG259" s="222">
        <f>IF(N259="zákl. přenesená",J259,0)</f>
        <v>0</v>
      </c>
      <c r="BH259" s="222">
        <f>IF(N259="sníž. přenesená",J259,0)</f>
        <v>0</v>
      </c>
      <c r="BI259" s="222">
        <f>IF(N259="nulová",J259,0)</f>
        <v>0</v>
      </c>
      <c r="BJ259" s="18" t="s">
        <v>90</v>
      </c>
      <c r="BK259" s="222">
        <f>ROUND(I259*H259,2)</f>
        <v>0</v>
      </c>
      <c r="BL259" s="18" t="s">
        <v>106</v>
      </c>
      <c r="BM259" s="221" t="s">
        <v>387</v>
      </c>
    </row>
    <row r="260" spans="2:63" s="12" customFormat="1" ht="22.9" customHeight="1">
      <c r="B260" s="194"/>
      <c r="C260" s="195"/>
      <c r="D260" s="196" t="s">
        <v>82</v>
      </c>
      <c r="E260" s="208" t="s">
        <v>388</v>
      </c>
      <c r="F260" s="208" t="s">
        <v>389</v>
      </c>
      <c r="G260" s="195"/>
      <c r="H260" s="195"/>
      <c r="I260" s="198"/>
      <c r="J260" s="209">
        <f>BK260</f>
        <v>0</v>
      </c>
      <c r="K260" s="195"/>
      <c r="L260" s="200"/>
      <c r="M260" s="201"/>
      <c r="N260" s="202"/>
      <c r="O260" s="202"/>
      <c r="P260" s="203">
        <f>P261</f>
        <v>0</v>
      </c>
      <c r="Q260" s="202"/>
      <c r="R260" s="203">
        <f>R261</f>
        <v>0</v>
      </c>
      <c r="S260" s="202"/>
      <c r="T260" s="204">
        <f>T261</f>
        <v>0</v>
      </c>
      <c r="AR260" s="205" t="s">
        <v>90</v>
      </c>
      <c r="AT260" s="206" t="s">
        <v>82</v>
      </c>
      <c r="AU260" s="206" t="s">
        <v>90</v>
      </c>
      <c r="AY260" s="205" t="s">
        <v>189</v>
      </c>
      <c r="BK260" s="207">
        <f>BK261</f>
        <v>0</v>
      </c>
    </row>
    <row r="261" spans="1:65" s="2" customFormat="1" ht="16.5" customHeight="1">
      <c r="A261" s="36"/>
      <c r="B261" s="37"/>
      <c r="C261" s="210" t="s">
        <v>390</v>
      </c>
      <c r="D261" s="210" t="s">
        <v>192</v>
      </c>
      <c r="E261" s="211" t="s">
        <v>391</v>
      </c>
      <c r="F261" s="212" t="s">
        <v>392</v>
      </c>
      <c r="G261" s="213" t="s">
        <v>368</v>
      </c>
      <c r="H261" s="214">
        <v>48.928</v>
      </c>
      <c r="I261" s="215"/>
      <c r="J261" s="216">
        <f>ROUND(I261*H261,2)</f>
        <v>0</v>
      </c>
      <c r="K261" s="212" t="s">
        <v>196</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393</v>
      </c>
    </row>
    <row r="262" spans="2:63" s="12" customFormat="1" ht="25.9" customHeight="1">
      <c r="B262" s="194"/>
      <c r="C262" s="195"/>
      <c r="D262" s="196" t="s">
        <v>82</v>
      </c>
      <c r="E262" s="197" t="s">
        <v>394</v>
      </c>
      <c r="F262" s="197" t="s">
        <v>395</v>
      </c>
      <c r="G262" s="195"/>
      <c r="H262" s="195"/>
      <c r="I262" s="198"/>
      <c r="J262" s="199">
        <f>BK262</f>
        <v>0</v>
      </c>
      <c r="K262" s="195"/>
      <c r="L262" s="200"/>
      <c r="M262" s="201"/>
      <c r="N262" s="202"/>
      <c r="O262" s="202"/>
      <c r="P262" s="203">
        <f>P263+P301+P371+P415+P423+P453</f>
        <v>0</v>
      </c>
      <c r="Q262" s="202"/>
      <c r="R262" s="203">
        <f>R263+R301+R371+R415+R423+R453</f>
        <v>10.74049084</v>
      </c>
      <c r="S262" s="202"/>
      <c r="T262" s="204">
        <f>T263+T301+T371+T415+T423+T453</f>
        <v>6.607716</v>
      </c>
      <c r="AR262" s="205" t="s">
        <v>92</v>
      </c>
      <c r="AT262" s="206" t="s">
        <v>82</v>
      </c>
      <c r="AU262" s="206" t="s">
        <v>83</v>
      </c>
      <c r="AY262" s="205" t="s">
        <v>189</v>
      </c>
      <c r="BK262" s="207">
        <f>BK263+BK301+BK371+BK415+BK423+BK453</f>
        <v>0</v>
      </c>
    </row>
    <row r="263" spans="2:63" s="12" customFormat="1" ht="22.9" customHeight="1">
      <c r="B263" s="194"/>
      <c r="C263" s="195"/>
      <c r="D263" s="196" t="s">
        <v>82</v>
      </c>
      <c r="E263" s="208" t="s">
        <v>396</v>
      </c>
      <c r="F263" s="208" t="s">
        <v>397</v>
      </c>
      <c r="G263" s="195"/>
      <c r="H263" s="195"/>
      <c r="I263" s="198"/>
      <c r="J263" s="209">
        <f>BK263</f>
        <v>0</v>
      </c>
      <c r="K263" s="195"/>
      <c r="L263" s="200"/>
      <c r="M263" s="201"/>
      <c r="N263" s="202"/>
      <c r="O263" s="202"/>
      <c r="P263" s="203">
        <f>SUM(P264:P300)</f>
        <v>0</v>
      </c>
      <c r="Q263" s="202"/>
      <c r="R263" s="203">
        <f>SUM(R264:R300)</f>
        <v>1.16768748</v>
      </c>
      <c r="S263" s="202"/>
      <c r="T263" s="204">
        <f>SUM(T264:T300)</f>
        <v>0</v>
      </c>
      <c r="AR263" s="205" t="s">
        <v>92</v>
      </c>
      <c r="AT263" s="206" t="s">
        <v>82</v>
      </c>
      <c r="AU263" s="206" t="s">
        <v>90</v>
      </c>
      <c r="AY263" s="205" t="s">
        <v>189</v>
      </c>
      <c r="BK263" s="207">
        <f>SUM(BK264:BK300)</f>
        <v>0</v>
      </c>
    </row>
    <row r="264" spans="1:65" s="2" customFormat="1" ht="16.5" customHeight="1">
      <c r="A264" s="36"/>
      <c r="B264" s="37"/>
      <c r="C264" s="210" t="s">
        <v>398</v>
      </c>
      <c r="D264" s="210" t="s">
        <v>192</v>
      </c>
      <c r="E264" s="211" t="s">
        <v>399</v>
      </c>
      <c r="F264" s="212" t="s">
        <v>400</v>
      </c>
      <c r="G264" s="213" t="s">
        <v>195</v>
      </c>
      <c r="H264" s="214">
        <v>119.5</v>
      </c>
      <c r="I264" s="215"/>
      <c r="J264" s="216">
        <f>ROUND(I264*H264,2)</f>
        <v>0</v>
      </c>
      <c r="K264" s="212" t="s">
        <v>196</v>
      </c>
      <c r="L264" s="41"/>
      <c r="M264" s="217" t="s">
        <v>1</v>
      </c>
      <c r="N264" s="218" t="s">
        <v>48</v>
      </c>
      <c r="O264" s="73"/>
      <c r="P264" s="219">
        <f>O264*H264</f>
        <v>0</v>
      </c>
      <c r="Q264" s="219">
        <v>0</v>
      </c>
      <c r="R264" s="219">
        <f>Q264*H264</f>
        <v>0</v>
      </c>
      <c r="S264" s="219">
        <v>0</v>
      </c>
      <c r="T264" s="220">
        <f>S264*H264</f>
        <v>0</v>
      </c>
      <c r="U264" s="36"/>
      <c r="V264" s="36"/>
      <c r="W264" s="36"/>
      <c r="X264" s="36"/>
      <c r="Y264" s="36"/>
      <c r="Z264" s="36"/>
      <c r="AA264" s="36"/>
      <c r="AB264" s="36"/>
      <c r="AC264" s="36"/>
      <c r="AD264" s="36"/>
      <c r="AE264" s="36"/>
      <c r="AR264" s="221" t="s">
        <v>269</v>
      </c>
      <c r="AT264" s="221" t="s">
        <v>192</v>
      </c>
      <c r="AU264" s="221" t="s">
        <v>92</v>
      </c>
      <c r="AY264" s="18" t="s">
        <v>189</v>
      </c>
      <c r="BE264" s="222">
        <f>IF(N264="základní",J264,0)</f>
        <v>0</v>
      </c>
      <c r="BF264" s="222">
        <f>IF(N264="snížená",J264,0)</f>
        <v>0</v>
      </c>
      <c r="BG264" s="222">
        <f>IF(N264="zákl. přenesená",J264,0)</f>
        <v>0</v>
      </c>
      <c r="BH264" s="222">
        <f>IF(N264="sníž. přenesená",J264,0)</f>
        <v>0</v>
      </c>
      <c r="BI264" s="222">
        <f>IF(N264="nulová",J264,0)</f>
        <v>0</v>
      </c>
      <c r="BJ264" s="18" t="s">
        <v>90</v>
      </c>
      <c r="BK264" s="222">
        <f>ROUND(I264*H264,2)</f>
        <v>0</v>
      </c>
      <c r="BL264" s="18" t="s">
        <v>269</v>
      </c>
      <c r="BM264" s="221" t="s">
        <v>401</v>
      </c>
    </row>
    <row r="265" spans="2:51" s="13" customFormat="1" ht="12">
      <c r="B265" s="223"/>
      <c r="C265" s="224"/>
      <c r="D265" s="225" t="s">
        <v>198</v>
      </c>
      <c r="E265" s="226" t="s">
        <v>1</v>
      </c>
      <c r="F265" s="227" t="s">
        <v>199</v>
      </c>
      <c r="G265" s="224"/>
      <c r="H265" s="226" t="s">
        <v>1</v>
      </c>
      <c r="I265" s="228"/>
      <c r="J265" s="224"/>
      <c r="K265" s="224"/>
      <c r="L265" s="229"/>
      <c r="M265" s="230"/>
      <c r="N265" s="231"/>
      <c r="O265" s="231"/>
      <c r="P265" s="231"/>
      <c r="Q265" s="231"/>
      <c r="R265" s="231"/>
      <c r="S265" s="231"/>
      <c r="T265" s="232"/>
      <c r="AT265" s="233" t="s">
        <v>198</v>
      </c>
      <c r="AU265" s="233" t="s">
        <v>92</v>
      </c>
      <c r="AV265" s="13" t="s">
        <v>90</v>
      </c>
      <c r="AW265" s="13" t="s">
        <v>38</v>
      </c>
      <c r="AX265" s="13" t="s">
        <v>83</v>
      </c>
      <c r="AY265" s="233" t="s">
        <v>189</v>
      </c>
    </row>
    <row r="266" spans="2:51" s="14" customFormat="1" ht="12">
      <c r="B266" s="234"/>
      <c r="C266" s="235"/>
      <c r="D266" s="225" t="s">
        <v>198</v>
      </c>
      <c r="E266" s="236" t="s">
        <v>1</v>
      </c>
      <c r="F266" s="237" t="s">
        <v>402</v>
      </c>
      <c r="G266" s="235"/>
      <c r="H266" s="238">
        <v>119.5</v>
      </c>
      <c r="I266" s="239"/>
      <c r="J266" s="235"/>
      <c r="K266" s="235"/>
      <c r="L266" s="240"/>
      <c r="M266" s="241"/>
      <c r="N266" s="242"/>
      <c r="O266" s="242"/>
      <c r="P266" s="242"/>
      <c r="Q266" s="242"/>
      <c r="R266" s="242"/>
      <c r="S266" s="242"/>
      <c r="T266" s="243"/>
      <c r="AT266" s="244" t="s">
        <v>198</v>
      </c>
      <c r="AU266" s="244" t="s">
        <v>92</v>
      </c>
      <c r="AV266" s="14" t="s">
        <v>92</v>
      </c>
      <c r="AW266" s="14" t="s">
        <v>38</v>
      </c>
      <c r="AX266" s="14" t="s">
        <v>83</v>
      </c>
      <c r="AY266" s="244" t="s">
        <v>189</v>
      </c>
    </row>
    <row r="267" spans="2:51" s="15" customFormat="1" ht="12">
      <c r="B267" s="245"/>
      <c r="C267" s="246"/>
      <c r="D267" s="225" t="s">
        <v>198</v>
      </c>
      <c r="E267" s="247" t="s">
        <v>1</v>
      </c>
      <c r="F267" s="248" t="s">
        <v>203</v>
      </c>
      <c r="G267" s="246"/>
      <c r="H267" s="249">
        <v>119.5</v>
      </c>
      <c r="I267" s="250"/>
      <c r="J267" s="246"/>
      <c r="K267" s="246"/>
      <c r="L267" s="251"/>
      <c r="M267" s="252"/>
      <c r="N267" s="253"/>
      <c r="O267" s="253"/>
      <c r="P267" s="253"/>
      <c r="Q267" s="253"/>
      <c r="R267" s="253"/>
      <c r="S267" s="253"/>
      <c r="T267" s="254"/>
      <c r="AT267" s="255" t="s">
        <v>198</v>
      </c>
      <c r="AU267" s="255" t="s">
        <v>92</v>
      </c>
      <c r="AV267" s="15" t="s">
        <v>106</v>
      </c>
      <c r="AW267" s="15" t="s">
        <v>38</v>
      </c>
      <c r="AX267" s="15" t="s">
        <v>90</v>
      </c>
      <c r="AY267" s="255" t="s">
        <v>189</v>
      </c>
    </row>
    <row r="268" spans="1:65" s="2" customFormat="1" ht="16.5" customHeight="1">
      <c r="A268" s="36"/>
      <c r="B268" s="37"/>
      <c r="C268" s="256" t="s">
        <v>403</v>
      </c>
      <c r="D268" s="256" t="s">
        <v>217</v>
      </c>
      <c r="E268" s="257" t="s">
        <v>404</v>
      </c>
      <c r="F268" s="258" t="s">
        <v>405</v>
      </c>
      <c r="G268" s="259" t="s">
        <v>368</v>
      </c>
      <c r="H268" s="260">
        <v>0.036</v>
      </c>
      <c r="I268" s="261"/>
      <c r="J268" s="262">
        <f>ROUND(I268*H268,2)</f>
        <v>0</v>
      </c>
      <c r="K268" s="258" t="s">
        <v>196</v>
      </c>
      <c r="L268" s="263"/>
      <c r="M268" s="264" t="s">
        <v>1</v>
      </c>
      <c r="N268" s="265" t="s">
        <v>48</v>
      </c>
      <c r="O268" s="73"/>
      <c r="P268" s="219">
        <f>O268*H268</f>
        <v>0</v>
      </c>
      <c r="Q268" s="219">
        <v>1</v>
      </c>
      <c r="R268" s="219">
        <f>Q268*H268</f>
        <v>0.036</v>
      </c>
      <c r="S268" s="219">
        <v>0</v>
      </c>
      <c r="T268" s="220">
        <f>S268*H268</f>
        <v>0</v>
      </c>
      <c r="U268" s="36"/>
      <c r="V268" s="36"/>
      <c r="W268" s="36"/>
      <c r="X268" s="36"/>
      <c r="Y268" s="36"/>
      <c r="Z268" s="36"/>
      <c r="AA268" s="36"/>
      <c r="AB268" s="36"/>
      <c r="AC268" s="36"/>
      <c r="AD268" s="36"/>
      <c r="AE268" s="36"/>
      <c r="AR268" s="221" t="s">
        <v>351</v>
      </c>
      <c r="AT268" s="221" t="s">
        <v>217</v>
      </c>
      <c r="AU268" s="221" t="s">
        <v>92</v>
      </c>
      <c r="AY268" s="18" t="s">
        <v>189</v>
      </c>
      <c r="BE268" s="222">
        <f>IF(N268="základní",J268,0)</f>
        <v>0</v>
      </c>
      <c r="BF268" s="222">
        <f>IF(N268="snížená",J268,0)</f>
        <v>0</v>
      </c>
      <c r="BG268" s="222">
        <f>IF(N268="zákl. přenesená",J268,0)</f>
        <v>0</v>
      </c>
      <c r="BH268" s="222">
        <f>IF(N268="sníž. přenesená",J268,0)</f>
        <v>0</v>
      </c>
      <c r="BI268" s="222">
        <f>IF(N268="nulová",J268,0)</f>
        <v>0</v>
      </c>
      <c r="BJ268" s="18" t="s">
        <v>90</v>
      </c>
      <c r="BK268" s="222">
        <f>ROUND(I268*H268,2)</f>
        <v>0</v>
      </c>
      <c r="BL268" s="18" t="s">
        <v>269</v>
      </c>
      <c r="BM268" s="221" t="s">
        <v>406</v>
      </c>
    </row>
    <row r="269" spans="1:47" s="2" customFormat="1" ht="19.5">
      <c r="A269" s="36"/>
      <c r="B269" s="37"/>
      <c r="C269" s="38"/>
      <c r="D269" s="225" t="s">
        <v>305</v>
      </c>
      <c r="E269" s="38"/>
      <c r="F269" s="266" t="s">
        <v>407</v>
      </c>
      <c r="G269" s="38"/>
      <c r="H269" s="38"/>
      <c r="I269" s="125"/>
      <c r="J269" s="38"/>
      <c r="K269" s="38"/>
      <c r="L269" s="41"/>
      <c r="M269" s="267"/>
      <c r="N269" s="268"/>
      <c r="O269" s="73"/>
      <c r="P269" s="73"/>
      <c r="Q269" s="73"/>
      <c r="R269" s="73"/>
      <c r="S269" s="73"/>
      <c r="T269" s="74"/>
      <c r="U269" s="36"/>
      <c r="V269" s="36"/>
      <c r="W269" s="36"/>
      <c r="X269" s="36"/>
      <c r="Y269" s="36"/>
      <c r="Z269" s="36"/>
      <c r="AA269" s="36"/>
      <c r="AB269" s="36"/>
      <c r="AC269" s="36"/>
      <c r="AD269" s="36"/>
      <c r="AE269" s="36"/>
      <c r="AT269" s="18" t="s">
        <v>305</v>
      </c>
      <c r="AU269" s="18" t="s">
        <v>92</v>
      </c>
    </row>
    <row r="270" spans="2:51" s="14" customFormat="1" ht="12">
      <c r="B270" s="234"/>
      <c r="C270" s="235"/>
      <c r="D270" s="225" t="s">
        <v>198</v>
      </c>
      <c r="E270" s="235"/>
      <c r="F270" s="237" t="s">
        <v>408</v>
      </c>
      <c r="G270" s="235"/>
      <c r="H270" s="238">
        <v>0.036</v>
      </c>
      <c r="I270" s="239"/>
      <c r="J270" s="235"/>
      <c r="K270" s="235"/>
      <c r="L270" s="240"/>
      <c r="M270" s="241"/>
      <c r="N270" s="242"/>
      <c r="O270" s="242"/>
      <c r="P270" s="242"/>
      <c r="Q270" s="242"/>
      <c r="R270" s="242"/>
      <c r="S270" s="242"/>
      <c r="T270" s="243"/>
      <c r="AT270" s="244" t="s">
        <v>198</v>
      </c>
      <c r="AU270" s="244" t="s">
        <v>92</v>
      </c>
      <c r="AV270" s="14" t="s">
        <v>92</v>
      </c>
      <c r="AW270" s="14" t="s">
        <v>4</v>
      </c>
      <c r="AX270" s="14" t="s">
        <v>90</v>
      </c>
      <c r="AY270" s="244" t="s">
        <v>189</v>
      </c>
    </row>
    <row r="271" spans="1:65" s="2" customFormat="1" ht="16.5" customHeight="1">
      <c r="A271" s="36"/>
      <c r="B271" s="37"/>
      <c r="C271" s="210" t="s">
        <v>409</v>
      </c>
      <c r="D271" s="210" t="s">
        <v>192</v>
      </c>
      <c r="E271" s="211" t="s">
        <v>410</v>
      </c>
      <c r="F271" s="212" t="s">
        <v>411</v>
      </c>
      <c r="G271" s="213" t="s">
        <v>195</v>
      </c>
      <c r="H271" s="214">
        <v>71.78</v>
      </c>
      <c r="I271" s="215"/>
      <c r="J271" s="216">
        <f>ROUND(I271*H271,2)</f>
        <v>0</v>
      </c>
      <c r="K271" s="212" t="s">
        <v>196</v>
      </c>
      <c r="L271" s="41"/>
      <c r="M271" s="217" t="s">
        <v>1</v>
      </c>
      <c r="N271" s="218" t="s">
        <v>48</v>
      </c>
      <c r="O271" s="73"/>
      <c r="P271" s="219">
        <f>O271*H271</f>
        <v>0</v>
      </c>
      <c r="Q271" s="219">
        <v>0</v>
      </c>
      <c r="R271" s="219">
        <f>Q271*H271</f>
        <v>0</v>
      </c>
      <c r="S271" s="219">
        <v>0</v>
      </c>
      <c r="T271" s="220">
        <f>S271*H271</f>
        <v>0</v>
      </c>
      <c r="U271" s="36"/>
      <c r="V271" s="36"/>
      <c r="W271" s="36"/>
      <c r="X271" s="36"/>
      <c r="Y271" s="36"/>
      <c r="Z271" s="36"/>
      <c r="AA271" s="36"/>
      <c r="AB271" s="36"/>
      <c r="AC271" s="36"/>
      <c r="AD271" s="36"/>
      <c r="AE271" s="36"/>
      <c r="AR271" s="221" t="s">
        <v>269</v>
      </c>
      <c r="AT271" s="221" t="s">
        <v>192</v>
      </c>
      <c r="AU271" s="221" t="s">
        <v>92</v>
      </c>
      <c r="AY271" s="18" t="s">
        <v>189</v>
      </c>
      <c r="BE271" s="222">
        <f>IF(N271="základní",J271,0)</f>
        <v>0</v>
      </c>
      <c r="BF271" s="222">
        <f>IF(N271="snížená",J271,0)</f>
        <v>0</v>
      </c>
      <c r="BG271" s="222">
        <f>IF(N271="zákl. přenesená",J271,0)</f>
        <v>0</v>
      </c>
      <c r="BH271" s="222">
        <f>IF(N271="sníž. přenesená",J271,0)</f>
        <v>0</v>
      </c>
      <c r="BI271" s="222">
        <f>IF(N271="nulová",J271,0)</f>
        <v>0</v>
      </c>
      <c r="BJ271" s="18" t="s">
        <v>90</v>
      </c>
      <c r="BK271" s="222">
        <f>ROUND(I271*H271,2)</f>
        <v>0</v>
      </c>
      <c r="BL271" s="18" t="s">
        <v>269</v>
      </c>
      <c r="BM271" s="221" t="s">
        <v>412</v>
      </c>
    </row>
    <row r="272" spans="2:51" s="13" customFormat="1" ht="12">
      <c r="B272" s="223"/>
      <c r="C272" s="224"/>
      <c r="D272" s="225" t="s">
        <v>198</v>
      </c>
      <c r="E272" s="226" t="s">
        <v>1</v>
      </c>
      <c r="F272" s="227" t="s">
        <v>199</v>
      </c>
      <c r="G272" s="224"/>
      <c r="H272" s="226" t="s">
        <v>1</v>
      </c>
      <c r="I272" s="228"/>
      <c r="J272" s="224"/>
      <c r="K272" s="224"/>
      <c r="L272" s="229"/>
      <c r="M272" s="230"/>
      <c r="N272" s="231"/>
      <c r="O272" s="231"/>
      <c r="P272" s="231"/>
      <c r="Q272" s="231"/>
      <c r="R272" s="231"/>
      <c r="S272" s="231"/>
      <c r="T272" s="232"/>
      <c r="AT272" s="233" t="s">
        <v>198</v>
      </c>
      <c r="AU272" s="233" t="s">
        <v>92</v>
      </c>
      <c r="AV272" s="13" t="s">
        <v>90</v>
      </c>
      <c r="AW272" s="13" t="s">
        <v>38</v>
      </c>
      <c r="AX272" s="13" t="s">
        <v>83</v>
      </c>
      <c r="AY272" s="233" t="s">
        <v>189</v>
      </c>
    </row>
    <row r="273" spans="2:51" s="14" customFormat="1" ht="12">
      <c r="B273" s="234"/>
      <c r="C273" s="235"/>
      <c r="D273" s="225" t="s">
        <v>198</v>
      </c>
      <c r="E273" s="236" t="s">
        <v>1</v>
      </c>
      <c r="F273" s="237" t="s">
        <v>201</v>
      </c>
      <c r="G273" s="235"/>
      <c r="H273" s="238">
        <v>71.78</v>
      </c>
      <c r="I273" s="239"/>
      <c r="J273" s="235"/>
      <c r="K273" s="235"/>
      <c r="L273" s="240"/>
      <c r="M273" s="241"/>
      <c r="N273" s="242"/>
      <c r="O273" s="242"/>
      <c r="P273" s="242"/>
      <c r="Q273" s="242"/>
      <c r="R273" s="242"/>
      <c r="S273" s="242"/>
      <c r="T273" s="243"/>
      <c r="AT273" s="244" t="s">
        <v>198</v>
      </c>
      <c r="AU273" s="244" t="s">
        <v>92</v>
      </c>
      <c r="AV273" s="14" t="s">
        <v>92</v>
      </c>
      <c r="AW273" s="14" t="s">
        <v>38</v>
      </c>
      <c r="AX273" s="14" t="s">
        <v>83</v>
      </c>
      <c r="AY273" s="244" t="s">
        <v>189</v>
      </c>
    </row>
    <row r="274" spans="2:51" s="15" customFormat="1" ht="12">
      <c r="B274" s="245"/>
      <c r="C274" s="246"/>
      <c r="D274" s="225" t="s">
        <v>198</v>
      </c>
      <c r="E274" s="247" t="s">
        <v>1</v>
      </c>
      <c r="F274" s="248" t="s">
        <v>203</v>
      </c>
      <c r="G274" s="246"/>
      <c r="H274" s="249">
        <v>71.78</v>
      </c>
      <c r="I274" s="250"/>
      <c r="J274" s="246"/>
      <c r="K274" s="246"/>
      <c r="L274" s="251"/>
      <c r="M274" s="252"/>
      <c r="N274" s="253"/>
      <c r="O274" s="253"/>
      <c r="P274" s="253"/>
      <c r="Q274" s="253"/>
      <c r="R274" s="253"/>
      <c r="S274" s="253"/>
      <c r="T274" s="254"/>
      <c r="AT274" s="255" t="s">
        <v>198</v>
      </c>
      <c r="AU274" s="255" t="s">
        <v>92</v>
      </c>
      <c r="AV274" s="15" t="s">
        <v>106</v>
      </c>
      <c r="AW274" s="15" t="s">
        <v>38</v>
      </c>
      <c r="AX274" s="15" t="s">
        <v>90</v>
      </c>
      <c r="AY274" s="255" t="s">
        <v>189</v>
      </c>
    </row>
    <row r="275" spans="1:65" s="2" customFormat="1" ht="16.5" customHeight="1">
      <c r="A275" s="36"/>
      <c r="B275" s="37"/>
      <c r="C275" s="256" t="s">
        <v>413</v>
      </c>
      <c r="D275" s="256" t="s">
        <v>217</v>
      </c>
      <c r="E275" s="257" t="s">
        <v>404</v>
      </c>
      <c r="F275" s="258" t="s">
        <v>405</v>
      </c>
      <c r="G275" s="259" t="s">
        <v>368</v>
      </c>
      <c r="H275" s="260">
        <v>0.025</v>
      </c>
      <c r="I275" s="261"/>
      <c r="J275" s="262">
        <f>ROUND(I275*H275,2)</f>
        <v>0</v>
      </c>
      <c r="K275" s="258" t="s">
        <v>196</v>
      </c>
      <c r="L275" s="263"/>
      <c r="M275" s="264" t="s">
        <v>1</v>
      </c>
      <c r="N275" s="265" t="s">
        <v>48</v>
      </c>
      <c r="O275" s="73"/>
      <c r="P275" s="219">
        <f>O275*H275</f>
        <v>0</v>
      </c>
      <c r="Q275" s="219">
        <v>1</v>
      </c>
      <c r="R275" s="219">
        <f>Q275*H275</f>
        <v>0.025</v>
      </c>
      <c r="S275" s="219">
        <v>0</v>
      </c>
      <c r="T275" s="220">
        <f>S275*H275</f>
        <v>0</v>
      </c>
      <c r="U275" s="36"/>
      <c r="V275" s="36"/>
      <c r="W275" s="36"/>
      <c r="X275" s="36"/>
      <c r="Y275" s="36"/>
      <c r="Z275" s="36"/>
      <c r="AA275" s="36"/>
      <c r="AB275" s="36"/>
      <c r="AC275" s="36"/>
      <c r="AD275" s="36"/>
      <c r="AE275" s="36"/>
      <c r="AR275" s="221" t="s">
        <v>351</v>
      </c>
      <c r="AT275" s="221" t="s">
        <v>217</v>
      </c>
      <c r="AU275" s="221" t="s">
        <v>92</v>
      </c>
      <c r="AY275" s="18" t="s">
        <v>189</v>
      </c>
      <c r="BE275" s="222">
        <f>IF(N275="základní",J275,0)</f>
        <v>0</v>
      </c>
      <c r="BF275" s="222">
        <f>IF(N275="snížená",J275,0)</f>
        <v>0</v>
      </c>
      <c r="BG275" s="222">
        <f>IF(N275="zákl. přenesená",J275,0)</f>
        <v>0</v>
      </c>
      <c r="BH275" s="222">
        <f>IF(N275="sníž. přenesená",J275,0)</f>
        <v>0</v>
      </c>
      <c r="BI275" s="222">
        <f>IF(N275="nulová",J275,0)</f>
        <v>0</v>
      </c>
      <c r="BJ275" s="18" t="s">
        <v>90</v>
      </c>
      <c r="BK275" s="222">
        <f>ROUND(I275*H275,2)</f>
        <v>0</v>
      </c>
      <c r="BL275" s="18" t="s">
        <v>269</v>
      </c>
      <c r="BM275" s="221" t="s">
        <v>414</v>
      </c>
    </row>
    <row r="276" spans="1:47" s="2" customFormat="1" ht="19.5">
      <c r="A276" s="36"/>
      <c r="B276" s="37"/>
      <c r="C276" s="38"/>
      <c r="D276" s="225" t="s">
        <v>305</v>
      </c>
      <c r="E276" s="38"/>
      <c r="F276" s="266" t="s">
        <v>407</v>
      </c>
      <c r="G276" s="38"/>
      <c r="H276" s="38"/>
      <c r="I276" s="125"/>
      <c r="J276" s="38"/>
      <c r="K276" s="38"/>
      <c r="L276" s="41"/>
      <c r="M276" s="267"/>
      <c r="N276" s="268"/>
      <c r="O276" s="73"/>
      <c r="P276" s="73"/>
      <c r="Q276" s="73"/>
      <c r="R276" s="73"/>
      <c r="S276" s="73"/>
      <c r="T276" s="74"/>
      <c r="U276" s="36"/>
      <c r="V276" s="36"/>
      <c r="W276" s="36"/>
      <c r="X276" s="36"/>
      <c r="Y276" s="36"/>
      <c r="Z276" s="36"/>
      <c r="AA276" s="36"/>
      <c r="AB276" s="36"/>
      <c r="AC276" s="36"/>
      <c r="AD276" s="36"/>
      <c r="AE276" s="36"/>
      <c r="AT276" s="18" t="s">
        <v>305</v>
      </c>
      <c r="AU276" s="18" t="s">
        <v>92</v>
      </c>
    </row>
    <row r="277" spans="2:51" s="14" customFormat="1" ht="12">
      <c r="B277" s="234"/>
      <c r="C277" s="235"/>
      <c r="D277" s="225" t="s">
        <v>198</v>
      </c>
      <c r="E277" s="235"/>
      <c r="F277" s="237" t="s">
        <v>415</v>
      </c>
      <c r="G277" s="235"/>
      <c r="H277" s="238">
        <v>0.025</v>
      </c>
      <c r="I277" s="239"/>
      <c r="J277" s="235"/>
      <c r="K277" s="235"/>
      <c r="L277" s="240"/>
      <c r="M277" s="241"/>
      <c r="N277" s="242"/>
      <c r="O277" s="242"/>
      <c r="P277" s="242"/>
      <c r="Q277" s="242"/>
      <c r="R277" s="242"/>
      <c r="S277" s="242"/>
      <c r="T277" s="243"/>
      <c r="AT277" s="244" t="s">
        <v>198</v>
      </c>
      <c r="AU277" s="244" t="s">
        <v>92</v>
      </c>
      <c r="AV277" s="14" t="s">
        <v>92</v>
      </c>
      <c r="AW277" s="14" t="s">
        <v>4</v>
      </c>
      <c r="AX277" s="14" t="s">
        <v>90</v>
      </c>
      <c r="AY277" s="244" t="s">
        <v>189</v>
      </c>
    </row>
    <row r="278" spans="1:65" s="2" customFormat="1" ht="16.5" customHeight="1">
      <c r="A278" s="36"/>
      <c r="B278" s="37"/>
      <c r="C278" s="210" t="s">
        <v>416</v>
      </c>
      <c r="D278" s="210" t="s">
        <v>192</v>
      </c>
      <c r="E278" s="211" t="s">
        <v>417</v>
      </c>
      <c r="F278" s="212" t="s">
        <v>418</v>
      </c>
      <c r="G278" s="213" t="s">
        <v>195</v>
      </c>
      <c r="H278" s="214">
        <v>239</v>
      </c>
      <c r="I278" s="215"/>
      <c r="J278" s="216">
        <f>ROUND(I278*H278,2)</f>
        <v>0</v>
      </c>
      <c r="K278" s="212" t="s">
        <v>196</v>
      </c>
      <c r="L278" s="41"/>
      <c r="M278" s="217" t="s">
        <v>1</v>
      </c>
      <c r="N278" s="218" t="s">
        <v>48</v>
      </c>
      <c r="O278" s="73"/>
      <c r="P278" s="219">
        <f>O278*H278</f>
        <v>0</v>
      </c>
      <c r="Q278" s="219">
        <v>0.0004</v>
      </c>
      <c r="R278" s="219">
        <f>Q278*H278</f>
        <v>0.0956</v>
      </c>
      <c r="S278" s="219">
        <v>0</v>
      </c>
      <c r="T278" s="220">
        <f>S278*H278</f>
        <v>0</v>
      </c>
      <c r="U278" s="36"/>
      <c r="V278" s="36"/>
      <c r="W278" s="36"/>
      <c r="X278" s="36"/>
      <c r="Y278" s="36"/>
      <c r="Z278" s="36"/>
      <c r="AA278" s="36"/>
      <c r="AB278" s="36"/>
      <c r="AC278" s="36"/>
      <c r="AD278" s="36"/>
      <c r="AE278" s="36"/>
      <c r="AR278" s="221" t="s">
        <v>269</v>
      </c>
      <c r="AT278" s="221" t="s">
        <v>192</v>
      </c>
      <c r="AU278" s="221" t="s">
        <v>92</v>
      </c>
      <c r="AY278" s="18" t="s">
        <v>189</v>
      </c>
      <c r="BE278" s="222">
        <f>IF(N278="základní",J278,0)</f>
        <v>0</v>
      </c>
      <c r="BF278" s="222">
        <f>IF(N278="snížená",J278,0)</f>
        <v>0</v>
      </c>
      <c r="BG278" s="222">
        <f>IF(N278="zákl. přenesená",J278,0)</f>
        <v>0</v>
      </c>
      <c r="BH278" s="222">
        <f>IF(N278="sníž. přenesená",J278,0)</f>
        <v>0</v>
      </c>
      <c r="BI278" s="222">
        <f>IF(N278="nulová",J278,0)</f>
        <v>0</v>
      </c>
      <c r="BJ278" s="18" t="s">
        <v>90</v>
      </c>
      <c r="BK278" s="222">
        <f>ROUND(I278*H278,2)</f>
        <v>0</v>
      </c>
      <c r="BL278" s="18" t="s">
        <v>269</v>
      </c>
      <c r="BM278" s="221" t="s">
        <v>419</v>
      </c>
    </row>
    <row r="279" spans="2:51" s="13" customFormat="1" ht="12">
      <c r="B279" s="223"/>
      <c r="C279" s="224"/>
      <c r="D279" s="225" t="s">
        <v>198</v>
      </c>
      <c r="E279" s="226" t="s">
        <v>1</v>
      </c>
      <c r="F279" s="227" t="s">
        <v>199</v>
      </c>
      <c r="G279" s="224"/>
      <c r="H279" s="226" t="s">
        <v>1</v>
      </c>
      <c r="I279" s="228"/>
      <c r="J279" s="224"/>
      <c r="K279" s="224"/>
      <c r="L279" s="229"/>
      <c r="M279" s="230"/>
      <c r="N279" s="231"/>
      <c r="O279" s="231"/>
      <c r="P279" s="231"/>
      <c r="Q279" s="231"/>
      <c r="R279" s="231"/>
      <c r="S279" s="231"/>
      <c r="T279" s="232"/>
      <c r="AT279" s="233" t="s">
        <v>198</v>
      </c>
      <c r="AU279" s="233" t="s">
        <v>92</v>
      </c>
      <c r="AV279" s="13" t="s">
        <v>90</v>
      </c>
      <c r="AW279" s="13" t="s">
        <v>38</v>
      </c>
      <c r="AX279" s="13" t="s">
        <v>83</v>
      </c>
      <c r="AY279" s="233" t="s">
        <v>189</v>
      </c>
    </row>
    <row r="280" spans="2:51" s="14" customFormat="1" ht="12">
      <c r="B280" s="234"/>
      <c r="C280" s="235"/>
      <c r="D280" s="225" t="s">
        <v>198</v>
      </c>
      <c r="E280" s="236" t="s">
        <v>1</v>
      </c>
      <c r="F280" s="237" t="s">
        <v>420</v>
      </c>
      <c r="G280" s="235"/>
      <c r="H280" s="238">
        <v>239</v>
      </c>
      <c r="I280" s="239"/>
      <c r="J280" s="235"/>
      <c r="K280" s="235"/>
      <c r="L280" s="240"/>
      <c r="M280" s="241"/>
      <c r="N280" s="242"/>
      <c r="O280" s="242"/>
      <c r="P280" s="242"/>
      <c r="Q280" s="242"/>
      <c r="R280" s="242"/>
      <c r="S280" s="242"/>
      <c r="T280" s="243"/>
      <c r="AT280" s="244" t="s">
        <v>198</v>
      </c>
      <c r="AU280" s="244" t="s">
        <v>92</v>
      </c>
      <c r="AV280" s="14" t="s">
        <v>92</v>
      </c>
      <c r="AW280" s="14" t="s">
        <v>38</v>
      </c>
      <c r="AX280" s="14" t="s">
        <v>83</v>
      </c>
      <c r="AY280" s="244" t="s">
        <v>189</v>
      </c>
    </row>
    <row r="281" spans="2:51" s="15" customFormat="1" ht="12">
      <c r="B281" s="245"/>
      <c r="C281" s="246"/>
      <c r="D281" s="225" t="s">
        <v>198</v>
      </c>
      <c r="E281" s="247" t="s">
        <v>1</v>
      </c>
      <c r="F281" s="248" t="s">
        <v>203</v>
      </c>
      <c r="G281" s="246"/>
      <c r="H281" s="249">
        <v>239</v>
      </c>
      <c r="I281" s="250"/>
      <c r="J281" s="246"/>
      <c r="K281" s="246"/>
      <c r="L281" s="251"/>
      <c r="M281" s="252"/>
      <c r="N281" s="253"/>
      <c r="O281" s="253"/>
      <c r="P281" s="253"/>
      <c r="Q281" s="253"/>
      <c r="R281" s="253"/>
      <c r="S281" s="253"/>
      <c r="T281" s="254"/>
      <c r="AT281" s="255" t="s">
        <v>198</v>
      </c>
      <c r="AU281" s="255" t="s">
        <v>92</v>
      </c>
      <c r="AV281" s="15" t="s">
        <v>106</v>
      </c>
      <c r="AW281" s="15" t="s">
        <v>38</v>
      </c>
      <c r="AX281" s="15" t="s">
        <v>90</v>
      </c>
      <c r="AY281" s="255" t="s">
        <v>189</v>
      </c>
    </row>
    <row r="282" spans="1:65" s="2" customFormat="1" ht="21.75" customHeight="1">
      <c r="A282" s="36"/>
      <c r="B282" s="37"/>
      <c r="C282" s="256" t="s">
        <v>421</v>
      </c>
      <c r="D282" s="256" t="s">
        <v>217</v>
      </c>
      <c r="E282" s="257" t="s">
        <v>422</v>
      </c>
      <c r="F282" s="258" t="s">
        <v>423</v>
      </c>
      <c r="G282" s="259" t="s">
        <v>195</v>
      </c>
      <c r="H282" s="260">
        <v>274.85</v>
      </c>
      <c r="I282" s="261"/>
      <c r="J282" s="262">
        <f>ROUND(I282*H282,2)</f>
        <v>0</v>
      </c>
      <c r="K282" s="258" t="s">
        <v>196</v>
      </c>
      <c r="L282" s="263"/>
      <c r="M282" s="264" t="s">
        <v>1</v>
      </c>
      <c r="N282" s="265" t="s">
        <v>48</v>
      </c>
      <c r="O282" s="73"/>
      <c r="P282" s="219">
        <f>O282*H282</f>
        <v>0</v>
      </c>
      <c r="Q282" s="219">
        <v>0.001</v>
      </c>
      <c r="R282" s="219">
        <f>Q282*H282</f>
        <v>0.27485000000000004</v>
      </c>
      <c r="S282" s="219">
        <v>0</v>
      </c>
      <c r="T282" s="220">
        <f>S282*H282</f>
        <v>0</v>
      </c>
      <c r="U282" s="36"/>
      <c r="V282" s="36"/>
      <c r="W282" s="36"/>
      <c r="X282" s="36"/>
      <c r="Y282" s="36"/>
      <c r="Z282" s="36"/>
      <c r="AA282" s="36"/>
      <c r="AB282" s="36"/>
      <c r="AC282" s="36"/>
      <c r="AD282" s="36"/>
      <c r="AE282" s="36"/>
      <c r="AR282" s="221" t="s">
        <v>351</v>
      </c>
      <c r="AT282" s="221" t="s">
        <v>217</v>
      </c>
      <c r="AU282" s="221" t="s">
        <v>92</v>
      </c>
      <c r="AY282" s="18" t="s">
        <v>189</v>
      </c>
      <c r="BE282" s="222">
        <f>IF(N282="základní",J282,0)</f>
        <v>0</v>
      </c>
      <c r="BF282" s="222">
        <f>IF(N282="snížená",J282,0)</f>
        <v>0</v>
      </c>
      <c r="BG282" s="222">
        <f>IF(N282="zákl. přenesená",J282,0)</f>
        <v>0</v>
      </c>
      <c r="BH282" s="222">
        <f>IF(N282="sníž. přenesená",J282,0)</f>
        <v>0</v>
      </c>
      <c r="BI282" s="222">
        <f>IF(N282="nulová",J282,0)</f>
        <v>0</v>
      </c>
      <c r="BJ282" s="18" t="s">
        <v>90</v>
      </c>
      <c r="BK282" s="222">
        <f>ROUND(I282*H282,2)</f>
        <v>0</v>
      </c>
      <c r="BL282" s="18" t="s">
        <v>269</v>
      </c>
      <c r="BM282" s="221" t="s">
        <v>424</v>
      </c>
    </row>
    <row r="283" spans="2:51" s="14" customFormat="1" ht="12">
      <c r="B283" s="234"/>
      <c r="C283" s="235"/>
      <c r="D283" s="225" t="s">
        <v>198</v>
      </c>
      <c r="E283" s="235"/>
      <c r="F283" s="237" t="s">
        <v>425</v>
      </c>
      <c r="G283" s="235"/>
      <c r="H283" s="238">
        <v>274.85</v>
      </c>
      <c r="I283" s="239"/>
      <c r="J283" s="235"/>
      <c r="K283" s="235"/>
      <c r="L283" s="240"/>
      <c r="M283" s="241"/>
      <c r="N283" s="242"/>
      <c r="O283" s="242"/>
      <c r="P283" s="242"/>
      <c r="Q283" s="242"/>
      <c r="R283" s="242"/>
      <c r="S283" s="242"/>
      <c r="T283" s="243"/>
      <c r="AT283" s="244" t="s">
        <v>198</v>
      </c>
      <c r="AU283" s="244" t="s">
        <v>92</v>
      </c>
      <c r="AV283" s="14" t="s">
        <v>92</v>
      </c>
      <c r="AW283" s="14" t="s">
        <v>4</v>
      </c>
      <c r="AX283" s="14" t="s">
        <v>90</v>
      </c>
      <c r="AY283" s="244" t="s">
        <v>189</v>
      </c>
    </row>
    <row r="284" spans="1:65" s="2" customFormat="1" ht="16.5" customHeight="1">
      <c r="A284" s="36"/>
      <c r="B284" s="37"/>
      <c r="C284" s="210" t="s">
        <v>426</v>
      </c>
      <c r="D284" s="210" t="s">
        <v>192</v>
      </c>
      <c r="E284" s="211" t="s">
        <v>427</v>
      </c>
      <c r="F284" s="212" t="s">
        <v>428</v>
      </c>
      <c r="G284" s="213" t="s">
        <v>195</v>
      </c>
      <c r="H284" s="214">
        <v>143.56</v>
      </c>
      <c r="I284" s="215"/>
      <c r="J284" s="216">
        <f>ROUND(I284*H284,2)</f>
        <v>0</v>
      </c>
      <c r="K284" s="212" t="s">
        <v>196</v>
      </c>
      <c r="L284" s="41"/>
      <c r="M284" s="217" t="s">
        <v>1</v>
      </c>
      <c r="N284" s="218" t="s">
        <v>48</v>
      </c>
      <c r="O284" s="73"/>
      <c r="P284" s="219">
        <f>O284*H284</f>
        <v>0</v>
      </c>
      <c r="Q284" s="219">
        <v>0.0004</v>
      </c>
      <c r="R284" s="219">
        <f>Q284*H284</f>
        <v>0.057424</v>
      </c>
      <c r="S284" s="219">
        <v>0</v>
      </c>
      <c r="T284" s="220">
        <f>S284*H284</f>
        <v>0</v>
      </c>
      <c r="U284" s="36"/>
      <c r="V284" s="36"/>
      <c r="W284" s="36"/>
      <c r="X284" s="36"/>
      <c r="Y284" s="36"/>
      <c r="Z284" s="36"/>
      <c r="AA284" s="36"/>
      <c r="AB284" s="36"/>
      <c r="AC284" s="36"/>
      <c r="AD284" s="36"/>
      <c r="AE284" s="36"/>
      <c r="AR284" s="221" t="s">
        <v>269</v>
      </c>
      <c r="AT284" s="221" t="s">
        <v>192</v>
      </c>
      <c r="AU284" s="221" t="s">
        <v>92</v>
      </c>
      <c r="AY284" s="18" t="s">
        <v>189</v>
      </c>
      <c r="BE284" s="222">
        <f>IF(N284="základní",J284,0)</f>
        <v>0</v>
      </c>
      <c r="BF284" s="222">
        <f>IF(N284="snížená",J284,0)</f>
        <v>0</v>
      </c>
      <c r="BG284" s="222">
        <f>IF(N284="zákl. přenesená",J284,0)</f>
        <v>0</v>
      </c>
      <c r="BH284" s="222">
        <f>IF(N284="sníž. přenesená",J284,0)</f>
        <v>0</v>
      </c>
      <c r="BI284" s="222">
        <f>IF(N284="nulová",J284,0)</f>
        <v>0</v>
      </c>
      <c r="BJ284" s="18" t="s">
        <v>90</v>
      </c>
      <c r="BK284" s="222">
        <f>ROUND(I284*H284,2)</f>
        <v>0</v>
      </c>
      <c r="BL284" s="18" t="s">
        <v>269</v>
      </c>
      <c r="BM284" s="221" t="s">
        <v>429</v>
      </c>
    </row>
    <row r="285" spans="2:51" s="13" customFormat="1" ht="12">
      <c r="B285" s="223"/>
      <c r="C285" s="224"/>
      <c r="D285" s="225" t="s">
        <v>198</v>
      </c>
      <c r="E285" s="226" t="s">
        <v>1</v>
      </c>
      <c r="F285" s="227" t="s">
        <v>199</v>
      </c>
      <c r="G285" s="224"/>
      <c r="H285" s="226" t="s">
        <v>1</v>
      </c>
      <c r="I285" s="228"/>
      <c r="J285" s="224"/>
      <c r="K285" s="224"/>
      <c r="L285" s="229"/>
      <c r="M285" s="230"/>
      <c r="N285" s="231"/>
      <c r="O285" s="231"/>
      <c r="P285" s="231"/>
      <c r="Q285" s="231"/>
      <c r="R285" s="231"/>
      <c r="S285" s="231"/>
      <c r="T285" s="232"/>
      <c r="AT285" s="233" t="s">
        <v>198</v>
      </c>
      <c r="AU285" s="233" t="s">
        <v>92</v>
      </c>
      <c r="AV285" s="13" t="s">
        <v>90</v>
      </c>
      <c r="AW285" s="13" t="s">
        <v>38</v>
      </c>
      <c r="AX285" s="13" t="s">
        <v>83</v>
      </c>
      <c r="AY285" s="233" t="s">
        <v>189</v>
      </c>
    </row>
    <row r="286" spans="2:51" s="14" customFormat="1" ht="12">
      <c r="B286" s="234"/>
      <c r="C286" s="235"/>
      <c r="D286" s="225" t="s">
        <v>198</v>
      </c>
      <c r="E286" s="236" t="s">
        <v>1</v>
      </c>
      <c r="F286" s="237" t="s">
        <v>430</v>
      </c>
      <c r="G286" s="235"/>
      <c r="H286" s="238">
        <v>143.56</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5" customFormat="1" ht="12">
      <c r="B287" s="245"/>
      <c r="C287" s="246"/>
      <c r="D287" s="225" t="s">
        <v>198</v>
      </c>
      <c r="E287" s="247" t="s">
        <v>1</v>
      </c>
      <c r="F287" s="248" t="s">
        <v>203</v>
      </c>
      <c r="G287" s="246"/>
      <c r="H287" s="249">
        <v>143.56</v>
      </c>
      <c r="I287" s="250"/>
      <c r="J287" s="246"/>
      <c r="K287" s="246"/>
      <c r="L287" s="251"/>
      <c r="M287" s="252"/>
      <c r="N287" s="253"/>
      <c r="O287" s="253"/>
      <c r="P287" s="253"/>
      <c r="Q287" s="253"/>
      <c r="R287" s="253"/>
      <c r="S287" s="253"/>
      <c r="T287" s="254"/>
      <c r="AT287" s="255" t="s">
        <v>198</v>
      </c>
      <c r="AU287" s="255" t="s">
        <v>92</v>
      </c>
      <c r="AV287" s="15" t="s">
        <v>106</v>
      </c>
      <c r="AW287" s="15" t="s">
        <v>38</v>
      </c>
      <c r="AX287" s="15" t="s">
        <v>90</v>
      </c>
      <c r="AY287" s="255" t="s">
        <v>189</v>
      </c>
    </row>
    <row r="288" spans="1:65" s="2" customFormat="1" ht="21.75" customHeight="1">
      <c r="A288" s="36"/>
      <c r="B288" s="37"/>
      <c r="C288" s="256" t="s">
        <v>431</v>
      </c>
      <c r="D288" s="256" t="s">
        <v>217</v>
      </c>
      <c r="E288" s="257" t="s">
        <v>422</v>
      </c>
      <c r="F288" s="258" t="s">
        <v>423</v>
      </c>
      <c r="G288" s="259" t="s">
        <v>195</v>
      </c>
      <c r="H288" s="260">
        <v>172.272</v>
      </c>
      <c r="I288" s="261"/>
      <c r="J288" s="262">
        <f>ROUND(I288*H288,2)</f>
        <v>0</v>
      </c>
      <c r="K288" s="258" t="s">
        <v>196</v>
      </c>
      <c r="L288" s="263"/>
      <c r="M288" s="264" t="s">
        <v>1</v>
      </c>
      <c r="N288" s="265" t="s">
        <v>48</v>
      </c>
      <c r="O288" s="73"/>
      <c r="P288" s="219">
        <f>O288*H288</f>
        <v>0</v>
      </c>
      <c r="Q288" s="219">
        <v>0.001</v>
      </c>
      <c r="R288" s="219">
        <f>Q288*H288</f>
        <v>0.172272</v>
      </c>
      <c r="S288" s="219">
        <v>0</v>
      </c>
      <c r="T288" s="220">
        <f>S288*H288</f>
        <v>0</v>
      </c>
      <c r="U288" s="36"/>
      <c r="V288" s="36"/>
      <c r="W288" s="36"/>
      <c r="X288" s="36"/>
      <c r="Y288" s="36"/>
      <c r="Z288" s="36"/>
      <c r="AA288" s="36"/>
      <c r="AB288" s="36"/>
      <c r="AC288" s="36"/>
      <c r="AD288" s="36"/>
      <c r="AE288" s="36"/>
      <c r="AR288" s="221" t="s">
        <v>351</v>
      </c>
      <c r="AT288" s="221" t="s">
        <v>217</v>
      </c>
      <c r="AU288" s="221" t="s">
        <v>92</v>
      </c>
      <c r="AY288" s="18" t="s">
        <v>189</v>
      </c>
      <c r="BE288" s="222">
        <f>IF(N288="základní",J288,0)</f>
        <v>0</v>
      </c>
      <c r="BF288" s="222">
        <f>IF(N288="snížená",J288,0)</f>
        <v>0</v>
      </c>
      <c r="BG288" s="222">
        <f>IF(N288="zákl. přenesená",J288,0)</f>
        <v>0</v>
      </c>
      <c r="BH288" s="222">
        <f>IF(N288="sníž. přenesená",J288,0)</f>
        <v>0</v>
      </c>
      <c r="BI288" s="222">
        <f>IF(N288="nulová",J288,0)</f>
        <v>0</v>
      </c>
      <c r="BJ288" s="18" t="s">
        <v>90</v>
      </c>
      <c r="BK288" s="222">
        <f>ROUND(I288*H288,2)</f>
        <v>0</v>
      </c>
      <c r="BL288" s="18" t="s">
        <v>269</v>
      </c>
      <c r="BM288" s="221" t="s">
        <v>432</v>
      </c>
    </row>
    <row r="289" spans="2:51" s="14" customFormat="1" ht="12">
      <c r="B289" s="234"/>
      <c r="C289" s="235"/>
      <c r="D289" s="225" t="s">
        <v>198</v>
      </c>
      <c r="E289" s="235"/>
      <c r="F289" s="237" t="s">
        <v>433</v>
      </c>
      <c r="G289" s="235"/>
      <c r="H289" s="238">
        <v>172.272</v>
      </c>
      <c r="I289" s="239"/>
      <c r="J289" s="235"/>
      <c r="K289" s="235"/>
      <c r="L289" s="240"/>
      <c r="M289" s="241"/>
      <c r="N289" s="242"/>
      <c r="O289" s="242"/>
      <c r="P289" s="242"/>
      <c r="Q289" s="242"/>
      <c r="R289" s="242"/>
      <c r="S289" s="242"/>
      <c r="T289" s="243"/>
      <c r="AT289" s="244" t="s">
        <v>198</v>
      </c>
      <c r="AU289" s="244" t="s">
        <v>92</v>
      </c>
      <c r="AV289" s="14" t="s">
        <v>92</v>
      </c>
      <c r="AW289" s="14" t="s">
        <v>4</v>
      </c>
      <c r="AX289" s="14" t="s">
        <v>90</v>
      </c>
      <c r="AY289" s="244" t="s">
        <v>189</v>
      </c>
    </row>
    <row r="290" spans="1:65" s="2" customFormat="1" ht="16.5" customHeight="1">
      <c r="A290" s="36"/>
      <c r="B290" s="37"/>
      <c r="C290" s="210" t="s">
        <v>434</v>
      </c>
      <c r="D290" s="210" t="s">
        <v>192</v>
      </c>
      <c r="E290" s="211" t="s">
        <v>435</v>
      </c>
      <c r="F290" s="212" t="s">
        <v>436</v>
      </c>
      <c r="G290" s="213" t="s">
        <v>195</v>
      </c>
      <c r="H290" s="214">
        <v>71.78</v>
      </c>
      <c r="I290" s="215"/>
      <c r="J290" s="216">
        <f>ROUND(I290*H290,2)</f>
        <v>0</v>
      </c>
      <c r="K290" s="212" t="s">
        <v>196</v>
      </c>
      <c r="L290" s="41"/>
      <c r="M290" s="217" t="s">
        <v>1</v>
      </c>
      <c r="N290" s="218" t="s">
        <v>48</v>
      </c>
      <c r="O290" s="73"/>
      <c r="P290" s="219">
        <f>O290*H290</f>
        <v>0</v>
      </c>
      <c r="Q290" s="219">
        <v>0.00068</v>
      </c>
      <c r="R290" s="219">
        <f>Q290*H290</f>
        <v>0.048810400000000004</v>
      </c>
      <c r="S290" s="219">
        <v>0</v>
      </c>
      <c r="T290" s="220">
        <f>S290*H290</f>
        <v>0</v>
      </c>
      <c r="U290" s="36"/>
      <c r="V290" s="36"/>
      <c r="W290" s="36"/>
      <c r="X290" s="36"/>
      <c r="Y290" s="36"/>
      <c r="Z290" s="36"/>
      <c r="AA290" s="36"/>
      <c r="AB290" s="36"/>
      <c r="AC290" s="36"/>
      <c r="AD290" s="36"/>
      <c r="AE290" s="36"/>
      <c r="AR290" s="221" t="s">
        <v>269</v>
      </c>
      <c r="AT290" s="221" t="s">
        <v>192</v>
      </c>
      <c r="AU290" s="221" t="s">
        <v>92</v>
      </c>
      <c r="AY290" s="18" t="s">
        <v>189</v>
      </c>
      <c r="BE290" s="222">
        <f>IF(N290="základní",J290,0)</f>
        <v>0</v>
      </c>
      <c r="BF290" s="222">
        <f>IF(N290="snížená",J290,0)</f>
        <v>0</v>
      </c>
      <c r="BG290" s="222">
        <f>IF(N290="zákl. přenesená",J290,0)</f>
        <v>0</v>
      </c>
      <c r="BH290" s="222">
        <f>IF(N290="sníž. přenesená",J290,0)</f>
        <v>0</v>
      </c>
      <c r="BI290" s="222">
        <f>IF(N290="nulová",J290,0)</f>
        <v>0</v>
      </c>
      <c r="BJ290" s="18" t="s">
        <v>90</v>
      </c>
      <c r="BK290" s="222">
        <f>ROUND(I290*H290,2)</f>
        <v>0</v>
      </c>
      <c r="BL290" s="18" t="s">
        <v>269</v>
      </c>
      <c r="BM290" s="221" t="s">
        <v>437</v>
      </c>
    </row>
    <row r="291" spans="2:51" s="13" customFormat="1" ht="12">
      <c r="B291" s="223"/>
      <c r="C291" s="224"/>
      <c r="D291" s="225" t="s">
        <v>198</v>
      </c>
      <c r="E291" s="226" t="s">
        <v>1</v>
      </c>
      <c r="F291" s="227" t="s">
        <v>199</v>
      </c>
      <c r="G291" s="224"/>
      <c r="H291" s="226" t="s">
        <v>1</v>
      </c>
      <c r="I291" s="228"/>
      <c r="J291" s="224"/>
      <c r="K291" s="224"/>
      <c r="L291" s="229"/>
      <c r="M291" s="230"/>
      <c r="N291" s="231"/>
      <c r="O291" s="231"/>
      <c r="P291" s="231"/>
      <c r="Q291" s="231"/>
      <c r="R291" s="231"/>
      <c r="S291" s="231"/>
      <c r="T291" s="232"/>
      <c r="AT291" s="233" t="s">
        <v>198</v>
      </c>
      <c r="AU291" s="233" t="s">
        <v>92</v>
      </c>
      <c r="AV291" s="13" t="s">
        <v>90</v>
      </c>
      <c r="AW291" s="13" t="s">
        <v>38</v>
      </c>
      <c r="AX291" s="13" t="s">
        <v>83</v>
      </c>
      <c r="AY291" s="233" t="s">
        <v>189</v>
      </c>
    </row>
    <row r="292" spans="2:51" s="14" customFormat="1" ht="12">
      <c r="B292" s="234"/>
      <c r="C292" s="235"/>
      <c r="D292" s="225" t="s">
        <v>198</v>
      </c>
      <c r="E292" s="236" t="s">
        <v>1</v>
      </c>
      <c r="F292" s="237" t="s">
        <v>201</v>
      </c>
      <c r="G292" s="235"/>
      <c r="H292" s="238">
        <v>71.78</v>
      </c>
      <c r="I292" s="239"/>
      <c r="J292" s="235"/>
      <c r="K292" s="235"/>
      <c r="L292" s="240"/>
      <c r="M292" s="241"/>
      <c r="N292" s="242"/>
      <c r="O292" s="242"/>
      <c r="P292" s="242"/>
      <c r="Q292" s="242"/>
      <c r="R292" s="242"/>
      <c r="S292" s="242"/>
      <c r="T292" s="243"/>
      <c r="AT292" s="244" t="s">
        <v>198</v>
      </c>
      <c r="AU292" s="244" t="s">
        <v>92</v>
      </c>
      <c r="AV292" s="14" t="s">
        <v>92</v>
      </c>
      <c r="AW292" s="14" t="s">
        <v>38</v>
      </c>
      <c r="AX292" s="14" t="s">
        <v>83</v>
      </c>
      <c r="AY292" s="244" t="s">
        <v>189</v>
      </c>
    </row>
    <row r="293" spans="2:51" s="15" customFormat="1" ht="12">
      <c r="B293" s="245"/>
      <c r="C293" s="246"/>
      <c r="D293" s="225" t="s">
        <v>198</v>
      </c>
      <c r="E293" s="247" t="s">
        <v>1</v>
      </c>
      <c r="F293" s="248" t="s">
        <v>203</v>
      </c>
      <c r="G293" s="246"/>
      <c r="H293" s="249">
        <v>71.78</v>
      </c>
      <c r="I293" s="250"/>
      <c r="J293" s="246"/>
      <c r="K293" s="246"/>
      <c r="L293" s="251"/>
      <c r="M293" s="252"/>
      <c r="N293" s="253"/>
      <c r="O293" s="253"/>
      <c r="P293" s="253"/>
      <c r="Q293" s="253"/>
      <c r="R293" s="253"/>
      <c r="S293" s="253"/>
      <c r="T293" s="254"/>
      <c r="AT293" s="255" t="s">
        <v>198</v>
      </c>
      <c r="AU293" s="255" t="s">
        <v>92</v>
      </c>
      <c r="AV293" s="15" t="s">
        <v>106</v>
      </c>
      <c r="AW293" s="15" t="s">
        <v>38</v>
      </c>
      <c r="AX293" s="15" t="s">
        <v>90</v>
      </c>
      <c r="AY293" s="255" t="s">
        <v>189</v>
      </c>
    </row>
    <row r="294" spans="1:65" s="2" customFormat="1" ht="16.5" customHeight="1">
      <c r="A294" s="36"/>
      <c r="B294" s="37"/>
      <c r="C294" s="210" t="s">
        <v>438</v>
      </c>
      <c r="D294" s="210" t="s">
        <v>192</v>
      </c>
      <c r="E294" s="211" t="s">
        <v>439</v>
      </c>
      <c r="F294" s="212" t="s">
        <v>440</v>
      </c>
      <c r="G294" s="213" t="s">
        <v>225</v>
      </c>
      <c r="H294" s="214">
        <v>71.78</v>
      </c>
      <c r="I294" s="215"/>
      <c r="J294" s="216">
        <f>ROUND(I294*H294,2)</f>
        <v>0</v>
      </c>
      <c r="K294" s="212" t="s">
        <v>196</v>
      </c>
      <c r="L294" s="41"/>
      <c r="M294" s="217" t="s">
        <v>1</v>
      </c>
      <c r="N294" s="218" t="s">
        <v>48</v>
      </c>
      <c r="O294" s="73"/>
      <c r="P294" s="219">
        <f>O294*H294</f>
        <v>0</v>
      </c>
      <c r="Q294" s="219">
        <v>0.00026</v>
      </c>
      <c r="R294" s="219">
        <f>Q294*H294</f>
        <v>0.0186628</v>
      </c>
      <c r="S294" s="219">
        <v>0</v>
      </c>
      <c r="T294" s="220">
        <f>S294*H294</f>
        <v>0</v>
      </c>
      <c r="U294" s="36"/>
      <c r="V294" s="36"/>
      <c r="W294" s="36"/>
      <c r="X294" s="36"/>
      <c r="Y294" s="36"/>
      <c r="Z294" s="36"/>
      <c r="AA294" s="36"/>
      <c r="AB294" s="36"/>
      <c r="AC294" s="36"/>
      <c r="AD294" s="36"/>
      <c r="AE294" s="36"/>
      <c r="AR294" s="221" t="s">
        <v>269</v>
      </c>
      <c r="AT294" s="221" t="s">
        <v>192</v>
      </c>
      <c r="AU294" s="221" t="s">
        <v>92</v>
      </c>
      <c r="AY294" s="18" t="s">
        <v>189</v>
      </c>
      <c r="BE294" s="222">
        <f>IF(N294="základní",J294,0)</f>
        <v>0</v>
      </c>
      <c r="BF294" s="222">
        <f>IF(N294="snížená",J294,0)</f>
        <v>0</v>
      </c>
      <c r="BG294" s="222">
        <f>IF(N294="zákl. přenesená",J294,0)</f>
        <v>0</v>
      </c>
      <c r="BH294" s="222">
        <f>IF(N294="sníž. přenesená",J294,0)</f>
        <v>0</v>
      </c>
      <c r="BI294" s="222">
        <f>IF(N294="nulová",J294,0)</f>
        <v>0</v>
      </c>
      <c r="BJ294" s="18" t="s">
        <v>90</v>
      </c>
      <c r="BK294" s="222">
        <f>ROUND(I294*H294,2)</f>
        <v>0</v>
      </c>
      <c r="BL294" s="18" t="s">
        <v>269</v>
      </c>
      <c r="BM294" s="221" t="s">
        <v>441</v>
      </c>
    </row>
    <row r="295" spans="1:65" s="2" customFormat="1" ht="16.5" customHeight="1">
      <c r="A295" s="36"/>
      <c r="B295" s="37"/>
      <c r="C295" s="210" t="s">
        <v>442</v>
      </c>
      <c r="D295" s="210" t="s">
        <v>192</v>
      </c>
      <c r="E295" s="211" t="s">
        <v>443</v>
      </c>
      <c r="F295" s="212" t="s">
        <v>444</v>
      </c>
      <c r="G295" s="213" t="s">
        <v>195</v>
      </c>
      <c r="H295" s="214">
        <v>97.139</v>
      </c>
      <c r="I295" s="215"/>
      <c r="J295" s="216">
        <f>ROUND(I295*H295,2)</f>
        <v>0</v>
      </c>
      <c r="K295" s="212" t="s">
        <v>196</v>
      </c>
      <c r="L295" s="41"/>
      <c r="M295" s="217" t="s">
        <v>1</v>
      </c>
      <c r="N295" s="218" t="s">
        <v>48</v>
      </c>
      <c r="O295" s="73"/>
      <c r="P295" s="219">
        <f>O295*H295</f>
        <v>0</v>
      </c>
      <c r="Q295" s="219">
        <v>0.00452</v>
      </c>
      <c r="R295" s="219">
        <f>Q295*H295</f>
        <v>0.43906828</v>
      </c>
      <c r="S295" s="219">
        <v>0</v>
      </c>
      <c r="T295" s="220">
        <f>S295*H295</f>
        <v>0</v>
      </c>
      <c r="U295" s="36"/>
      <c r="V295" s="36"/>
      <c r="W295" s="36"/>
      <c r="X295" s="36"/>
      <c r="Y295" s="36"/>
      <c r="Z295" s="36"/>
      <c r="AA295" s="36"/>
      <c r="AB295" s="36"/>
      <c r="AC295" s="36"/>
      <c r="AD295" s="36"/>
      <c r="AE295" s="36"/>
      <c r="AR295" s="221" t="s">
        <v>269</v>
      </c>
      <c r="AT295" s="221" t="s">
        <v>192</v>
      </c>
      <c r="AU295" s="221" t="s">
        <v>92</v>
      </c>
      <c r="AY295" s="18" t="s">
        <v>189</v>
      </c>
      <c r="BE295" s="222">
        <f>IF(N295="základní",J295,0)</f>
        <v>0</v>
      </c>
      <c r="BF295" s="222">
        <f>IF(N295="snížená",J295,0)</f>
        <v>0</v>
      </c>
      <c r="BG295" s="222">
        <f>IF(N295="zákl. přenesená",J295,0)</f>
        <v>0</v>
      </c>
      <c r="BH295" s="222">
        <f>IF(N295="sníž. přenesená",J295,0)</f>
        <v>0</v>
      </c>
      <c r="BI295" s="222">
        <f>IF(N295="nulová",J295,0)</f>
        <v>0</v>
      </c>
      <c r="BJ295" s="18" t="s">
        <v>90</v>
      </c>
      <c r="BK295" s="222">
        <f>ROUND(I295*H295,2)</f>
        <v>0</v>
      </c>
      <c r="BL295" s="18" t="s">
        <v>269</v>
      </c>
      <c r="BM295" s="221" t="s">
        <v>445</v>
      </c>
    </row>
    <row r="296" spans="1:47" s="2" customFormat="1" ht="58.5">
      <c r="A296" s="36"/>
      <c r="B296" s="37"/>
      <c r="C296" s="38"/>
      <c r="D296" s="225" t="s">
        <v>305</v>
      </c>
      <c r="E296" s="38"/>
      <c r="F296" s="266" t="s">
        <v>446</v>
      </c>
      <c r="G296" s="38"/>
      <c r="H296" s="38"/>
      <c r="I296" s="125"/>
      <c r="J296" s="38"/>
      <c r="K296" s="38"/>
      <c r="L296" s="41"/>
      <c r="M296" s="267"/>
      <c r="N296" s="268"/>
      <c r="O296" s="73"/>
      <c r="P296" s="73"/>
      <c r="Q296" s="73"/>
      <c r="R296" s="73"/>
      <c r="S296" s="73"/>
      <c r="T296" s="74"/>
      <c r="U296" s="36"/>
      <c r="V296" s="36"/>
      <c r="W296" s="36"/>
      <c r="X296" s="36"/>
      <c r="Y296" s="36"/>
      <c r="Z296" s="36"/>
      <c r="AA296" s="36"/>
      <c r="AB296" s="36"/>
      <c r="AC296" s="36"/>
      <c r="AD296" s="36"/>
      <c r="AE296" s="36"/>
      <c r="AT296" s="18" t="s">
        <v>305</v>
      </c>
      <c r="AU296" s="18" t="s">
        <v>92</v>
      </c>
    </row>
    <row r="297" spans="2:51" s="13" customFormat="1" ht="12">
      <c r="B297" s="223"/>
      <c r="C297" s="224"/>
      <c r="D297" s="225" t="s">
        <v>198</v>
      </c>
      <c r="E297" s="226" t="s">
        <v>1</v>
      </c>
      <c r="F297" s="227" t="s">
        <v>199</v>
      </c>
      <c r="G297" s="224"/>
      <c r="H297" s="226" t="s">
        <v>1</v>
      </c>
      <c r="I297" s="228"/>
      <c r="J297" s="224"/>
      <c r="K297" s="224"/>
      <c r="L297" s="229"/>
      <c r="M297" s="230"/>
      <c r="N297" s="231"/>
      <c r="O297" s="231"/>
      <c r="P297" s="231"/>
      <c r="Q297" s="231"/>
      <c r="R297" s="231"/>
      <c r="S297" s="231"/>
      <c r="T297" s="232"/>
      <c r="AT297" s="233" t="s">
        <v>198</v>
      </c>
      <c r="AU297" s="233" t="s">
        <v>92</v>
      </c>
      <c r="AV297" s="13" t="s">
        <v>90</v>
      </c>
      <c r="AW297" s="13" t="s">
        <v>38</v>
      </c>
      <c r="AX297" s="13" t="s">
        <v>83</v>
      </c>
      <c r="AY297" s="233" t="s">
        <v>189</v>
      </c>
    </row>
    <row r="298" spans="2:51" s="14" customFormat="1" ht="12">
      <c r="B298" s="234"/>
      <c r="C298" s="235"/>
      <c r="D298" s="225" t="s">
        <v>198</v>
      </c>
      <c r="E298" s="236" t="s">
        <v>1</v>
      </c>
      <c r="F298" s="237" t="s">
        <v>215</v>
      </c>
      <c r="G298" s="235"/>
      <c r="H298" s="238">
        <v>97.139</v>
      </c>
      <c r="I298" s="239"/>
      <c r="J298" s="235"/>
      <c r="K298" s="235"/>
      <c r="L298" s="240"/>
      <c r="M298" s="241"/>
      <c r="N298" s="242"/>
      <c r="O298" s="242"/>
      <c r="P298" s="242"/>
      <c r="Q298" s="242"/>
      <c r="R298" s="242"/>
      <c r="S298" s="242"/>
      <c r="T298" s="243"/>
      <c r="AT298" s="244" t="s">
        <v>198</v>
      </c>
      <c r="AU298" s="244" t="s">
        <v>92</v>
      </c>
      <c r="AV298" s="14" t="s">
        <v>92</v>
      </c>
      <c r="AW298" s="14" t="s">
        <v>38</v>
      </c>
      <c r="AX298" s="14" t="s">
        <v>83</v>
      </c>
      <c r="AY298" s="244" t="s">
        <v>189</v>
      </c>
    </row>
    <row r="299" spans="2:51" s="15" customFormat="1" ht="12">
      <c r="B299" s="245"/>
      <c r="C299" s="246"/>
      <c r="D299" s="225" t="s">
        <v>198</v>
      </c>
      <c r="E299" s="247" t="s">
        <v>1</v>
      </c>
      <c r="F299" s="248" t="s">
        <v>203</v>
      </c>
      <c r="G299" s="246"/>
      <c r="H299" s="249">
        <v>97.139</v>
      </c>
      <c r="I299" s="250"/>
      <c r="J299" s="246"/>
      <c r="K299" s="246"/>
      <c r="L299" s="251"/>
      <c r="M299" s="252"/>
      <c r="N299" s="253"/>
      <c r="O299" s="253"/>
      <c r="P299" s="253"/>
      <c r="Q299" s="253"/>
      <c r="R299" s="253"/>
      <c r="S299" s="253"/>
      <c r="T299" s="254"/>
      <c r="AT299" s="255" t="s">
        <v>198</v>
      </c>
      <c r="AU299" s="255" t="s">
        <v>92</v>
      </c>
      <c r="AV299" s="15" t="s">
        <v>106</v>
      </c>
      <c r="AW299" s="15" t="s">
        <v>38</v>
      </c>
      <c r="AX299" s="15" t="s">
        <v>90</v>
      </c>
      <c r="AY299" s="255" t="s">
        <v>189</v>
      </c>
    </row>
    <row r="300" spans="1:65" s="2" customFormat="1" ht="16.5" customHeight="1">
      <c r="A300" s="36"/>
      <c r="B300" s="37"/>
      <c r="C300" s="210" t="s">
        <v>447</v>
      </c>
      <c r="D300" s="210" t="s">
        <v>192</v>
      </c>
      <c r="E300" s="211" t="s">
        <v>448</v>
      </c>
      <c r="F300" s="212" t="s">
        <v>449</v>
      </c>
      <c r="G300" s="213" t="s">
        <v>450</v>
      </c>
      <c r="H300" s="269"/>
      <c r="I300" s="215"/>
      <c r="J300" s="216">
        <f>ROUND(I300*H300,2)</f>
        <v>0</v>
      </c>
      <c r="K300" s="212" t="s">
        <v>196</v>
      </c>
      <c r="L300" s="41"/>
      <c r="M300" s="217" t="s">
        <v>1</v>
      </c>
      <c r="N300" s="218" t="s">
        <v>48</v>
      </c>
      <c r="O300" s="73"/>
      <c r="P300" s="219">
        <f>O300*H300</f>
        <v>0</v>
      </c>
      <c r="Q300" s="219">
        <v>0</v>
      </c>
      <c r="R300" s="219">
        <f>Q300*H300</f>
        <v>0</v>
      </c>
      <c r="S300" s="219">
        <v>0</v>
      </c>
      <c r="T300" s="220">
        <f>S300*H300</f>
        <v>0</v>
      </c>
      <c r="U300" s="36"/>
      <c r="V300" s="36"/>
      <c r="W300" s="36"/>
      <c r="X300" s="36"/>
      <c r="Y300" s="36"/>
      <c r="Z300" s="36"/>
      <c r="AA300" s="36"/>
      <c r="AB300" s="36"/>
      <c r="AC300" s="36"/>
      <c r="AD300" s="36"/>
      <c r="AE300" s="36"/>
      <c r="AR300" s="221" t="s">
        <v>269</v>
      </c>
      <c r="AT300" s="221" t="s">
        <v>192</v>
      </c>
      <c r="AU300" s="221" t="s">
        <v>92</v>
      </c>
      <c r="AY300" s="18" t="s">
        <v>189</v>
      </c>
      <c r="BE300" s="222">
        <f>IF(N300="základní",J300,0)</f>
        <v>0</v>
      </c>
      <c r="BF300" s="222">
        <f>IF(N300="snížená",J300,0)</f>
        <v>0</v>
      </c>
      <c r="BG300" s="222">
        <f>IF(N300="zákl. přenesená",J300,0)</f>
        <v>0</v>
      </c>
      <c r="BH300" s="222">
        <f>IF(N300="sníž. přenesená",J300,0)</f>
        <v>0</v>
      </c>
      <c r="BI300" s="222">
        <f>IF(N300="nulová",J300,0)</f>
        <v>0</v>
      </c>
      <c r="BJ300" s="18" t="s">
        <v>90</v>
      </c>
      <c r="BK300" s="222">
        <f>ROUND(I300*H300,2)</f>
        <v>0</v>
      </c>
      <c r="BL300" s="18" t="s">
        <v>269</v>
      </c>
      <c r="BM300" s="221" t="s">
        <v>451</v>
      </c>
    </row>
    <row r="301" spans="2:63" s="12" customFormat="1" ht="22.9" customHeight="1">
      <c r="B301" s="194"/>
      <c r="C301" s="195"/>
      <c r="D301" s="196" t="s">
        <v>82</v>
      </c>
      <c r="E301" s="208" t="s">
        <v>452</v>
      </c>
      <c r="F301" s="208" t="s">
        <v>453</v>
      </c>
      <c r="G301" s="195"/>
      <c r="H301" s="195"/>
      <c r="I301" s="198"/>
      <c r="J301" s="209">
        <f>BK301</f>
        <v>0</v>
      </c>
      <c r="K301" s="195"/>
      <c r="L301" s="200"/>
      <c r="M301" s="201"/>
      <c r="N301" s="202"/>
      <c r="O301" s="202"/>
      <c r="P301" s="203">
        <f>SUM(P302:P370)</f>
        <v>0</v>
      </c>
      <c r="Q301" s="202"/>
      <c r="R301" s="203">
        <f>SUM(R302:R370)</f>
        <v>1.03520714</v>
      </c>
      <c r="S301" s="202"/>
      <c r="T301" s="204">
        <f>SUM(T302:T370)</f>
        <v>6.607716</v>
      </c>
      <c r="AR301" s="205" t="s">
        <v>92</v>
      </c>
      <c r="AT301" s="206" t="s">
        <v>82</v>
      </c>
      <c r="AU301" s="206" t="s">
        <v>90</v>
      </c>
      <c r="AY301" s="205" t="s">
        <v>189</v>
      </c>
      <c r="BK301" s="207">
        <f>SUM(BK302:BK370)</f>
        <v>0</v>
      </c>
    </row>
    <row r="302" spans="1:65" s="2" customFormat="1" ht="16.5" customHeight="1">
      <c r="A302" s="36"/>
      <c r="B302" s="37"/>
      <c r="C302" s="210" t="s">
        <v>454</v>
      </c>
      <c r="D302" s="210" t="s">
        <v>192</v>
      </c>
      <c r="E302" s="211" t="s">
        <v>455</v>
      </c>
      <c r="F302" s="212" t="s">
        <v>456</v>
      </c>
      <c r="G302" s="213" t="s">
        <v>195</v>
      </c>
      <c r="H302" s="214">
        <v>271.286</v>
      </c>
      <c r="I302" s="215"/>
      <c r="J302" s="216">
        <f>ROUND(I302*H302,2)</f>
        <v>0</v>
      </c>
      <c r="K302" s="212" t="s">
        <v>196</v>
      </c>
      <c r="L302" s="41"/>
      <c r="M302" s="217" t="s">
        <v>1</v>
      </c>
      <c r="N302" s="218" t="s">
        <v>48</v>
      </c>
      <c r="O302" s="73"/>
      <c r="P302" s="219">
        <f>O302*H302</f>
        <v>0</v>
      </c>
      <c r="Q302" s="219">
        <v>0</v>
      </c>
      <c r="R302" s="219">
        <f>Q302*H302</f>
        <v>0</v>
      </c>
      <c r="S302" s="219">
        <v>0.006</v>
      </c>
      <c r="T302" s="220">
        <f>S302*H302</f>
        <v>1.627716</v>
      </c>
      <c r="U302" s="36"/>
      <c r="V302" s="36"/>
      <c r="W302" s="36"/>
      <c r="X302" s="36"/>
      <c r="Y302" s="36"/>
      <c r="Z302" s="36"/>
      <c r="AA302" s="36"/>
      <c r="AB302" s="36"/>
      <c r="AC302" s="36"/>
      <c r="AD302" s="36"/>
      <c r="AE302" s="36"/>
      <c r="AR302" s="221" t="s">
        <v>269</v>
      </c>
      <c r="AT302" s="221" t="s">
        <v>192</v>
      </c>
      <c r="AU302" s="221" t="s">
        <v>92</v>
      </c>
      <c r="AY302" s="18" t="s">
        <v>189</v>
      </c>
      <c r="BE302" s="222">
        <f>IF(N302="základní",J302,0)</f>
        <v>0</v>
      </c>
      <c r="BF302" s="222">
        <f>IF(N302="snížená",J302,0)</f>
        <v>0</v>
      </c>
      <c r="BG302" s="222">
        <f>IF(N302="zákl. přenesená",J302,0)</f>
        <v>0</v>
      </c>
      <c r="BH302" s="222">
        <f>IF(N302="sníž. přenesená",J302,0)</f>
        <v>0</v>
      </c>
      <c r="BI302" s="222">
        <f>IF(N302="nulová",J302,0)</f>
        <v>0</v>
      </c>
      <c r="BJ302" s="18" t="s">
        <v>90</v>
      </c>
      <c r="BK302" s="222">
        <f>ROUND(I302*H302,2)</f>
        <v>0</v>
      </c>
      <c r="BL302" s="18" t="s">
        <v>269</v>
      </c>
      <c r="BM302" s="221" t="s">
        <v>457</v>
      </c>
    </row>
    <row r="303" spans="2:51" s="13" customFormat="1" ht="12">
      <c r="B303" s="223"/>
      <c r="C303" s="224"/>
      <c r="D303" s="225" t="s">
        <v>198</v>
      </c>
      <c r="E303" s="226" t="s">
        <v>1</v>
      </c>
      <c r="F303" s="227" t="s">
        <v>199</v>
      </c>
      <c r="G303" s="224"/>
      <c r="H303" s="226" t="s">
        <v>1</v>
      </c>
      <c r="I303" s="228"/>
      <c r="J303" s="224"/>
      <c r="K303" s="224"/>
      <c r="L303" s="229"/>
      <c r="M303" s="230"/>
      <c r="N303" s="231"/>
      <c r="O303" s="231"/>
      <c r="P303" s="231"/>
      <c r="Q303" s="231"/>
      <c r="R303" s="231"/>
      <c r="S303" s="231"/>
      <c r="T303" s="232"/>
      <c r="AT303" s="233" t="s">
        <v>198</v>
      </c>
      <c r="AU303" s="233" t="s">
        <v>92</v>
      </c>
      <c r="AV303" s="13" t="s">
        <v>90</v>
      </c>
      <c r="AW303" s="13" t="s">
        <v>38</v>
      </c>
      <c r="AX303" s="13" t="s">
        <v>83</v>
      </c>
      <c r="AY303" s="233" t="s">
        <v>189</v>
      </c>
    </row>
    <row r="304" spans="2:51" s="14" customFormat="1" ht="12">
      <c r="B304" s="234"/>
      <c r="C304" s="235"/>
      <c r="D304" s="225" t="s">
        <v>198</v>
      </c>
      <c r="E304" s="236" t="s">
        <v>1</v>
      </c>
      <c r="F304" s="237" t="s">
        <v>458</v>
      </c>
      <c r="G304" s="235"/>
      <c r="H304" s="238">
        <v>271.286</v>
      </c>
      <c r="I304" s="239"/>
      <c r="J304" s="235"/>
      <c r="K304" s="235"/>
      <c r="L304" s="240"/>
      <c r="M304" s="241"/>
      <c r="N304" s="242"/>
      <c r="O304" s="242"/>
      <c r="P304" s="242"/>
      <c r="Q304" s="242"/>
      <c r="R304" s="242"/>
      <c r="S304" s="242"/>
      <c r="T304" s="243"/>
      <c r="AT304" s="244" t="s">
        <v>198</v>
      </c>
      <c r="AU304" s="244" t="s">
        <v>92</v>
      </c>
      <c r="AV304" s="14" t="s">
        <v>92</v>
      </c>
      <c r="AW304" s="14" t="s">
        <v>38</v>
      </c>
      <c r="AX304" s="14" t="s">
        <v>83</v>
      </c>
      <c r="AY304" s="244" t="s">
        <v>189</v>
      </c>
    </row>
    <row r="305" spans="2:51" s="15" customFormat="1" ht="12">
      <c r="B305" s="245"/>
      <c r="C305" s="246"/>
      <c r="D305" s="225" t="s">
        <v>198</v>
      </c>
      <c r="E305" s="247" t="s">
        <v>1</v>
      </c>
      <c r="F305" s="248" t="s">
        <v>203</v>
      </c>
      <c r="G305" s="246"/>
      <c r="H305" s="249">
        <v>271.286</v>
      </c>
      <c r="I305" s="250"/>
      <c r="J305" s="246"/>
      <c r="K305" s="246"/>
      <c r="L305" s="251"/>
      <c r="M305" s="252"/>
      <c r="N305" s="253"/>
      <c r="O305" s="253"/>
      <c r="P305" s="253"/>
      <c r="Q305" s="253"/>
      <c r="R305" s="253"/>
      <c r="S305" s="253"/>
      <c r="T305" s="254"/>
      <c r="AT305" s="255" t="s">
        <v>198</v>
      </c>
      <c r="AU305" s="255" t="s">
        <v>92</v>
      </c>
      <c r="AV305" s="15" t="s">
        <v>106</v>
      </c>
      <c r="AW305" s="15" t="s">
        <v>38</v>
      </c>
      <c r="AX305" s="15" t="s">
        <v>90</v>
      </c>
      <c r="AY305" s="255" t="s">
        <v>189</v>
      </c>
    </row>
    <row r="306" spans="1:65" s="2" customFormat="1" ht="16.5" customHeight="1">
      <c r="A306" s="36"/>
      <c r="B306" s="37"/>
      <c r="C306" s="210" t="s">
        <v>459</v>
      </c>
      <c r="D306" s="210" t="s">
        <v>192</v>
      </c>
      <c r="E306" s="211" t="s">
        <v>460</v>
      </c>
      <c r="F306" s="212" t="s">
        <v>461</v>
      </c>
      <c r="G306" s="213" t="s">
        <v>195</v>
      </c>
      <c r="H306" s="214">
        <v>59.8</v>
      </c>
      <c r="I306" s="215"/>
      <c r="J306" s="216">
        <f>ROUND(I306*H306,2)</f>
        <v>0</v>
      </c>
      <c r="K306" s="212" t="s">
        <v>196</v>
      </c>
      <c r="L306" s="41"/>
      <c r="M306" s="217" t="s">
        <v>1</v>
      </c>
      <c r="N306" s="218" t="s">
        <v>48</v>
      </c>
      <c r="O306" s="73"/>
      <c r="P306" s="219">
        <f>O306*H306</f>
        <v>0</v>
      </c>
      <c r="Q306" s="219">
        <v>0</v>
      </c>
      <c r="R306" s="219">
        <f>Q306*H306</f>
        <v>0</v>
      </c>
      <c r="S306" s="219">
        <v>0</v>
      </c>
      <c r="T306" s="220">
        <f>S306*H306</f>
        <v>0</v>
      </c>
      <c r="U306" s="36"/>
      <c r="V306" s="36"/>
      <c r="W306" s="36"/>
      <c r="X306" s="36"/>
      <c r="Y306" s="36"/>
      <c r="Z306" s="36"/>
      <c r="AA306" s="36"/>
      <c r="AB306" s="36"/>
      <c r="AC306" s="36"/>
      <c r="AD306" s="36"/>
      <c r="AE306" s="36"/>
      <c r="AR306" s="221" t="s">
        <v>269</v>
      </c>
      <c r="AT306" s="221" t="s">
        <v>192</v>
      </c>
      <c r="AU306" s="221" t="s">
        <v>92</v>
      </c>
      <c r="AY306" s="18" t="s">
        <v>189</v>
      </c>
      <c r="BE306" s="222">
        <f>IF(N306="základní",J306,0)</f>
        <v>0</v>
      </c>
      <c r="BF306" s="222">
        <f>IF(N306="snížená",J306,0)</f>
        <v>0</v>
      </c>
      <c r="BG306" s="222">
        <f>IF(N306="zákl. přenesená",J306,0)</f>
        <v>0</v>
      </c>
      <c r="BH306" s="222">
        <f>IF(N306="sníž. přenesená",J306,0)</f>
        <v>0</v>
      </c>
      <c r="BI306" s="222">
        <f>IF(N306="nulová",J306,0)</f>
        <v>0</v>
      </c>
      <c r="BJ306" s="18" t="s">
        <v>90</v>
      </c>
      <c r="BK306" s="222">
        <f>ROUND(I306*H306,2)</f>
        <v>0</v>
      </c>
      <c r="BL306" s="18" t="s">
        <v>269</v>
      </c>
      <c r="BM306" s="221" t="s">
        <v>462</v>
      </c>
    </row>
    <row r="307" spans="2:51" s="13" customFormat="1" ht="12">
      <c r="B307" s="223"/>
      <c r="C307" s="224"/>
      <c r="D307" s="225" t="s">
        <v>198</v>
      </c>
      <c r="E307" s="226" t="s">
        <v>1</v>
      </c>
      <c r="F307" s="227" t="s">
        <v>199</v>
      </c>
      <c r="G307" s="224"/>
      <c r="H307" s="226" t="s">
        <v>1</v>
      </c>
      <c r="I307" s="228"/>
      <c r="J307" s="224"/>
      <c r="K307" s="224"/>
      <c r="L307" s="229"/>
      <c r="M307" s="230"/>
      <c r="N307" s="231"/>
      <c r="O307" s="231"/>
      <c r="P307" s="231"/>
      <c r="Q307" s="231"/>
      <c r="R307" s="231"/>
      <c r="S307" s="231"/>
      <c r="T307" s="232"/>
      <c r="AT307" s="233" t="s">
        <v>198</v>
      </c>
      <c r="AU307" s="233" t="s">
        <v>92</v>
      </c>
      <c r="AV307" s="13" t="s">
        <v>90</v>
      </c>
      <c r="AW307" s="13" t="s">
        <v>38</v>
      </c>
      <c r="AX307" s="13" t="s">
        <v>83</v>
      </c>
      <c r="AY307" s="233" t="s">
        <v>189</v>
      </c>
    </row>
    <row r="308" spans="2:51" s="14" customFormat="1" ht="12">
      <c r="B308" s="234"/>
      <c r="C308" s="235"/>
      <c r="D308" s="225" t="s">
        <v>198</v>
      </c>
      <c r="E308" s="236" t="s">
        <v>1</v>
      </c>
      <c r="F308" s="237" t="s">
        <v>463</v>
      </c>
      <c r="G308" s="235"/>
      <c r="H308" s="238">
        <v>59.8</v>
      </c>
      <c r="I308" s="239"/>
      <c r="J308" s="235"/>
      <c r="K308" s="235"/>
      <c r="L308" s="240"/>
      <c r="M308" s="241"/>
      <c r="N308" s="242"/>
      <c r="O308" s="242"/>
      <c r="P308" s="242"/>
      <c r="Q308" s="242"/>
      <c r="R308" s="242"/>
      <c r="S308" s="242"/>
      <c r="T308" s="243"/>
      <c r="AT308" s="244" t="s">
        <v>198</v>
      </c>
      <c r="AU308" s="244" t="s">
        <v>92</v>
      </c>
      <c r="AV308" s="14" t="s">
        <v>92</v>
      </c>
      <c r="AW308" s="14" t="s">
        <v>38</v>
      </c>
      <c r="AX308" s="14" t="s">
        <v>83</v>
      </c>
      <c r="AY308" s="244" t="s">
        <v>189</v>
      </c>
    </row>
    <row r="309" spans="2:51" s="15" customFormat="1" ht="12">
      <c r="B309" s="245"/>
      <c r="C309" s="246"/>
      <c r="D309" s="225" t="s">
        <v>198</v>
      </c>
      <c r="E309" s="247" t="s">
        <v>1</v>
      </c>
      <c r="F309" s="248" t="s">
        <v>203</v>
      </c>
      <c r="G309" s="246"/>
      <c r="H309" s="249">
        <v>59.8</v>
      </c>
      <c r="I309" s="250"/>
      <c r="J309" s="246"/>
      <c r="K309" s="246"/>
      <c r="L309" s="251"/>
      <c r="M309" s="252"/>
      <c r="N309" s="253"/>
      <c r="O309" s="253"/>
      <c r="P309" s="253"/>
      <c r="Q309" s="253"/>
      <c r="R309" s="253"/>
      <c r="S309" s="253"/>
      <c r="T309" s="254"/>
      <c r="AT309" s="255" t="s">
        <v>198</v>
      </c>
      <c r="AU309" s="255" t="s">
        <v>92</v>
      </c>
      <c r="AV309" s="15" t="s">
        <v>106</v>
      </c>
      <c r="AW309" s="15" t="s">
        <v>38</v>
      </c>
      <c r="AX309" s="15" t="s">
        <v>90</v>
      </c>
      <c r="AY309" s="255" t="s">
        <v>189</v>
      </c>
    </row>
    <row r="310" spans="1:65" s="2" customFormat="1" ht="16.5" customHeight="1">
      <c r="A310" s="36"/>
      <c r="B310" s="37"/>
      <c r="C310" s="256" t="s">
        <v>464</v>
      </c>
      <c r="D310" s="256" t="s">
        <v>217</v>
      </c>
      <c r="E310" s="257" t="s">
        <v>404</v>
      </c>
      <c r="F310" s="258" t="s">
        <v>405</v>
      </c>
      <c r="G310" s="259" t="s">
        <v>368</v>
      </c>
      <c r="H310" s="260">
        <v>0.018</v>
      </c>
      <c r="I310" s="261"/>
      <c r="J310" s="262">
        <f>ROUND(I310*H310,2)</f>
        <v>0</v>
      </c>
      <c r="K310" s="258" t="s">
        <v>196</v>
      </c>
      <c r="L310" s="263"/>
      <c r="M310" s="264" t="s">
        <v>1</v>
      </c>
      <c r="N310" s="265" t="s">
        <v>48</v>
      </c>
      <c r="O310" s="73"/>
      <c r="P310" s="219">
        <f>O310*H310</f>
        <v>0</v>
      </c>
      <c r="Q310" s="219">
        <v>1</v>
      </c>
      <c r="R310" s="219">
        <f>Q310*H310</f>
        <v>0.018</v>
      </c>
      <c r="S310" s="219">
        <v>0</v>
      </c>
      <c r="T310" s="220">
        <f>S310*H310</f>
        <v>0</v>
      </c>
      <c r="U310" s="36"/>
      <c r="V310" s="36"/>
      <c r="W310" s="36"/>
      <c r="X310" s="36"/>
      <c r="Y310" s="36"/>
      <c r="Z310" s="36"/>
      <c r="AA310" s="36"/>
      <c r="AB310" s="36"/>
      <c r="AC310" s="36"/>
      <c r="AD310" s="36"/>
      <c r="AE310" s="36"/>
      <c r="AR310" s="221" t="s">
        <v>351</v>
      </c>
      <c r="AT310" s="221" t="s">
        <v>217</v>
      </c>
      <c r="AU310" s="221" t="s">
        <v>92</v>
      </c>
      <c r="AY310" s="18" t="s">
        <v>189</v>
      </c>
      <c r="BE310" s="222">
        <f>IF(N310="základní",J310,0)</f>
        <v>0</v>
      </c>
      <c r="BF310" s="222">
        <f>IF(N310="snížená",J310,0)</f>
        <v>0</v>
      </c>
      <c r="BG310" s="222">
        <f>IF(N310="zákl. přenesená",J310,0)</f>
        <v>0</v>
      </c>
      <c r="BH310" s="222">
        <f>IF(N310="sníž. přenesená",J310,0)</f>
        <v>0</v>
      </c>
      <c r="BI310" s="222">
        <f>IF(N310="nulová",J310,0)</f>
        <v>0</v>
      </c>
      <c r="BJ310" s="18" t="s">
        <v>90</v>
      </c>
      <c r="BK310" s="222">
        <f>ROUND(I310*H310,2)</f>
        <v>0</v>
      </c>
      <c r="BL310" s="18" t="s">
        <v>269</v>
      </c>
      <c r="BM310" s="221" t="s">
        <v>465</v>
      </c>
    </row>
    <row r="311" spans="1:47" s="2" customFormat="1" ht="19.5">
      <c r="A311" s="36"/>
      <c r="B311" s="37"/>
      <c r="C311" s="38"/>
      <c r="D311" s="225" t="s">
        <v>305</v>
      </c>
      <c r="E311" s="38"/>
      <c r="F311" s="266" t="s">
        <v>407</v>
      </c>
      <c r="G311" s="38"/>
      <c r="H311" s="38"/>
      <c r="I311" s="125"/>
      <c r="J311" s="38"/>
      <c r="K311" s="38"/>
      <c r="L311" s="41"/>
      <c r="M311" s="267"/>
      <c r="N311" s="268"/>
      <c r="O311" s="73"/>
      <c r="P311" s="73"/>
      <c r="Q311" s="73"/>
      <c r="R311" s="73"/>
      <c r="S311" s="73"/>
      <c r="T311" s="74"/>
      <c r="U311" s="36"/>
      <c r="V311" s="36"/>
      <c r="W311" s="36"/>
      <c r="X311" s="36"/>
      <c r="Y311" s="36"/>
      <c r="Z311" s="36"/>
      <c r="AA311" s="36"/>
      <c r="AB311" s="36"/>
      <c r="AC311" s="36"/>
      <c r="AD311" s="36"/>
      <c r="AE311" s="36"/>
      <c r="AT311" s="18" t="s">
        <v>305</v>
      </c>
      <c r="AU311" s="18" t="s">
        <v>92</v>
      </c>
    </row>
    <row r="312" spans="2:51" s="14" customFormat="1" ht="12">
      <c r="B312" s="234"/>
      <c r="C312" s="235"/>
      <c r="D312" s="225" t="s">
        <v>198</v>
      </c>
      <c r="E312" s="235"/>
      <c r="F312" s="237" t="s">
        <v>466</v>
      </c>
      <c r="G312" s="235"/>
      <c r="H312" s="238">
        <v>0.018</v>
      </c>
      <c r="I312" s="239"/>
      <c r="J312" s="235"/>
      <c r="K312" s="235"/>
      <c r="L312" s="240"/>
      <c r="M312" s="241"/>
      <c r="N312" s="242"/>
      <c r="O312" s="242"/>
      <c r="P312" s="242"/>
      <c r="Q312" s="242"/>
      <c r="R312" s="242"/>
      <c r="S312" s="242"/>
      <c r="T312" s="243"/>
      <c r="AT312" s="244" t="s">
        <v>198</v>
      </c>
      <c r="AU312" s="244" t="s">
        <v>92</v>
      </c>
      <c r="AV312" s="14" t="s">
        <v>92</v>
      </c>
      <c r="AW312" s="14" t="s">
        <v>4</v>
      </c>
      <c r="AX312" s="14" t="s">
        <v>90</v>
      </c>
      <c r="AY312" s="244" t="s">
        <v>189</v>
      </c>
    </row>
    <row r="313" spans="1:65" s="2" customFormat="1" ht="16.5" customHeight="1">
      <c r="A313" s="36"/>
      <c r="B313" s="37"/>
      <c r="C313" s="210" t="s">
        <v>467</v>
      </c>
      <c r="D313" s="210" t="s">
        <v>192</v>
      </c>
      <c r="E313" s="211" t="s">
        <v>468</v>
      </c>
      <c r="F313" s="212" t="s">
        <v>469</v>
      </c>
      <c r="G313" s="213" t="s">
        <v>195</v>
      </c>
      <c r="H313" s="214">
        <v>76.817</v>
      </c>
      <c r="I313" s="215"/>
      <c r="J313" s="216">
        <f>ROUND(I313*H313,2)</f>
        <v>0</v>
      </c>
      <c r="K313" s="212" t="s">
        <v>196</v>
      </c>
      <c r="L313" s="41"/>
      <c r="M313" s="217" t="s">
        <v>1</v>
      </c>
      <c r="N313" s="218" t="s">
        <v>48</v>
      </c>
      <c r="O313" s="73"/>
      <c r="P313" s="219">
        <f>O313*H313</f>
        <v>0</v>
      </c>
      <c r="Q313" s="219">
        <v>0</v>
      </c>
      <c r="R313" s="219">
        <f>Q313*H313</f>
        <v>0</v>
      </c>
      <c r="S313" s="219">
        <v>0</v>
      </c>
      <c r="T313" s="220">
        <f>S313*H313</f>
        <v>0</v>
      </c>
      <c r="U313" s="36"/>
      <c r="V313" s="36"/>
      <c r="W313" s="36"/>
      <c r="X313" s="36"/>
      <c r="Y313" s="36"/>
      <c r="Z313" s="36"/>
      <c r="AA313" s="36"/>
      <c r="AB313" s="36"/>
      <c r="AC313" s="36"/>
      <c r="AD313" s="36"/>
      <c r="AE313" s="36"/>
      <c r="AR313" s="221" t="s">
        <v>269</v>
      </c>
      <c r="AT313" s="221" t="s">
        <v>192</v>
      </c>
      <c r="AU313" s="221" t="s">
        <v>92</v>
      </c>
      <c r="AY313" s="18" t="s">
        <v>189</v>
      </c>
      <c r="BE313" s="222">
        <f>IF(N313="základní",J313,0)</f>
        <v>0</v>
      </c>
      <c r="BF313" s="222">
        <f>IF(N313="snížená",J313,0)</f>
        <v>0</v>
      </c>
      <c r="BG313" s="222">
        <f>IF(N313="zákl. přenesená",J313,0)</f>
        <v>0</v>
      </c>
      <c r="BH313" s="222">
        <f>IF(N313="sníž. přenesená",J313,0)</f>
        <v>0</v>
      </c>
      <c r="BI313" s="222">
        <f>IF(N313="nulová",J313,0)</f>
        <v>0</v>
      </c>
      <c r="BJ313" s="18" t="s">
        <v>90</v>
      </c>
      <c r="BK313" s="222">
        <f>ROUND(I313*H313,2)</f>
        <v>0</v>
      </c>
      <c r="BL313" s="18" t="s">
        <v>269</v>
      </c>
      <c r="BM313" s="221" t="s">
        <v>470</v>
      </c>
    </row>
    <row r="314" spans="2:51" s="13" customFormat="1" ht="12">
      <c r="B314" s="223"/>
      <c r="C314" s="224"/>
      <c r="D314" s="225" t="s">
        <v>198</v>
      </c>
      <c r="E314" s="226" t="s">
        <v>1</v>
      </c>
      <c r="F314" s="227" t="s">
        <v>199</v>
      </c>
      <c r="G314" s="224"/>
      <c r="H314" s="226" t="s">
        <v>1</v>
      </c>
      <c r="I314" s="228"/>
      <c r="J314" s="224"/>
      <c r="K314" s="224"/>
      <c r="L314" s="229"/>
      <c r="M314" s="230"/>
      <c r="N314" s="231"/>
      <c r="O314" s="231"/>
      <c r="P314" s="231"/>
      <c r="Q314" s="231"/>
      <c r="R314" s="231"/>
      <c r="S314" s="231"/>
      <c r="T314" s="232"/>
      <c r="AT314" s="233" t="s">
        <v>198</v>
      </c>
      <c r="AU314" s="233" t="s">
        <v>92</v>
      </c>
      <c r="AV314" s="13" t="s">
        <v>90</v>
      </c>
      <c r="AW314" s="13" t="s">
        <v>38</v>
      </c>
      <c r="AX314" s="13" t="s">
        <v>83</v>
      </c>
      <c r="AY314" s="233" t="s">
        <v>189</v>
      </c>
    </row>
    <row r="315" spans="2:51" s="14" customFormat="1" ht="12">
      <c r="B315" s="234"/>
      <c r="C315" s="235"/>
      <c r="D315" s="225" t="s">
        <v>198</v>
      </c>
      <c r="E315" s="236" t="s">
        <v>1</v>
      </c>
      <c r="F315" s="237" t="s">
        <v>463</v>
      </c>
      <c r="G315" s="235"/>
      <c r="H315" s="238">
        <v>59.8</v>
      </c>
      <c r="I315" s="239"/>
      <c r="J315" s="235"/>
      <c r="K315" s="235"/>
      <c r="L315" s="240"/>
      <c r="M315" s="241"/>
      <c r="N315" s="242"/>
      <c r="O315" s="242"/>
      <c r="P315" s="242"/>
      <c r="Q315" s="242"/>
      <c r="R315" s="242"/>
      <c r="S315" s="242"/>
      <c r="T315" s="243"/>
      <c r="AT315" s="244" t="s">
        <v>198</v>
      </c>
      <c r="AU315" s="244" t="s">
        <v>92</v>
      </c>
      <c r="AV315" s="14" t="s">
        <v>92</v>
      </c>
      <c r="AW315" s="14" t="s">
        <v>38</v>
      </c>
      <c r="AX315" s="14" t="s">
        <v>83</v>
      </c>
      <c r="AY315" s="244" t="s">
        <v>189</v>
      </c>
    </row>
    <row r="316" spans="2:51" s="14" customFormat="1" ht="12">
      <c r="B316" s="234"/>
      <c r="C316" s="235"/>
      <c r="D316" s="225" t="s">
        <v>198</v>
      </c>
      <c r="E316" s="236" t="s">
        <v>1</v>
      </c>
      <c r="F316" s="237" t="s">
        <v>471</v>
      </c>
      <c r="G316" s="235"/>
      <c r="H316" s="238">
        <v>17.017</v>
      </c>
      <c r="I316" s="239"/>
      <c r="J316" s="235"/>
      <c r="K316" s="235"/>
      <c r="L316" s="240"/>
      <c r="M316" s="241"/>
      <c r="N316" s="242"/>
      <c r="O316" s="242"/>
      <c r="P316" s="242"/>
      <c r="Q316" s="242"/>
      <c r="R316" s="242"/>
      <c r="S316" s="242"/>
      <c r="T316" s="243"/>
      <c r="AT316" s="244" t="s">
        <v>198</v>
      </c>
      <c r="AU316" s="244" t="s">
        <v>92</v>
      </c>
      <c r="AV316" s="14" t="s">
        <v>92</v>
      </c>
      <c r="AW316" s="14" t="s">
        <v>38</v>
      </c>
      <c r="AX316" s="14" t="s">
        <v>83</v>
      </c>
      <c r="AY316" s="244" t="s">
        <v>189</v>
      </c>
    </row>
    <row r="317" spans="2:51" s="15" customFormat="1" ht="12">
      <c r="B317" s="245"/>
      <c r="C317" s="246"/>
      <c r="D317" s="225" t="s">
        <v>198</v>
      </c>
      <c r="E317" s="247" t="s">
        <v>1</v>
      </c>
      <c r="F317" s="248" t="s">
        <v>203</v>
      </c>
      <c r="G317" s="246"/>
      <c r="H317" s="249">
        <v>76.817</v>
      </c>
      <c r="I317" s="250"/>
      <c r="J317" s="246"/>
      <c r="K317" s="246"/>
      <c r="L317" s="251"/>
      <c r="M317" s="252"/>
      <c r="N317" s="253"/>
      <c r="O317" s="253"/>
      <c r="P317" s="253"/>
      <c r="Q317" s="253"/>
      <c r="R317" s="253"/>
      <c r="S317" s="253"/>
      <c r="T317" s="254"/>
      <c r="AT317" s="255" t="s">
        <v>198</v>
      </c>
      <c r="AU317" s="255" t="s">
        <v>92</v>
      </c>
      <c r="AV317" s="15" t="s">
        <v>106</v>
      </c>
      <c r="AW317" s="15" t="s">
        <v>38</v>
      </c>
      <c r="AX317" s="15" t="s">
        <v>90</v>
      </c>
      <c r="AY317" s="255" t="s">
        <v>189</v>
      </c>
    </row>
    <row r="318" spans="1:65" s="2" customFormat="1" ht="21.75" customHeight="1">
      <c r="A318" s="36"/>
      <c r="B318" s="37"/>
      <c r="C318" s="256" t="s">
        <v>472</v>
      </c>
      <c r="D318" s="256" t="s">
        <v>217</v>
      </c>
      <c r="E318" s="257" t="s">
        <v>473</v>
      </c>
      <c r="F318" s="258" t="s">
        <v>474</v>
      </c>
      <c r="G318" s="259" t="s">
        <v>195</v>
      </c>
      <c r="H318" s="260">
        <v>88.34</v>
      </c>
      <c r="I318" s="261"/>
      <c r="J318" s="262">
        <f>ROUND(I318*H318,2)</f>
        <v>0</v>
      </c>
      <c r="K318" s="258" t="s">
        <v>196</v>
      </c>
      <c r="L318" s="263"/>
      <c r="M318" s="264" t="s">
        <v>1</v>
      </c>
      <c r="N318" s="265" t="s">
        <v>48</v>
      </c>
      <c r="O318" s="73"/>
      <c r="P318" s="219">
        <f>O318*H318</f>
        <v>0</v>
      </c>
      <c r="Q318" s="219">
        <v>0.004</v>
      </c>
      <c r="R318" s="219">
        <f>Q318*H318</f>
        <v>0.35336</v>
      </c>
      <c r="S318" s="219">
        <v>0</v>
      </c>
      <c r="T318" s="220">
        <f>S318*H318</f>
        <v>0</v>
      </c>
      <c r="U318" s="36"/>
      <c r="V318" s="36"/>
      <c r="W318" s="36"/>
      <c r="X318" s="36"/>
      <c r="Y318" s="36"/>
      <c r="Z318" s="36"/>
      <c r="AA318" s="36"/>
      <c r="AB318" s="36"/>
      <c r="AC318" s="36"/>
      <c r="AD318" s="36"/>
      <c r="AE318" s="36"/>
      <c r="AR318" s="221" t="s">
        <v>351</v>
      </c>
      <c r="AT318" s="221" t="s">
        <v>217</v>
      </c>
      <c r="AU318" s="221" t="s">
        <v>92</v>
      </c>
      <c r="AY318" s="18" t="s">
        <v>189</v>
      </c>
      <c r="BE318" s="222">
        <f>IF(N318="základní",J318,0)</f>
        <v>0</v>
      </c>
      <c r="BF318" s="222">
        <f>IF(N318="snížená",J318,0)</f>
        <v>0</v>
      </c>
      <c r="BG318" s="222">
        <f>IF(N318="zákl. přenesená",J318,0)</f>
        <v>0</v>
      </c>
      <c r="BH318" s="222">
        <f>IF(N318="sníž. přenesená",J318,0)</f>
        <v>0</v>
      </c>
      <c r="BI318" s="222">
        <f>IF(N318="nulová",J318,0)</f>
        <v>0</v>
      </c>
      <c r="BJ318" s="18" t="s">
        <v>90</v>
      </c>
      <c r="BK318" s="222">
        <f>ROUND(I318*H318,2)</f>
        <v>0</v>
      </c>
      <c r="BL318" s="18" t="s">
        <v>269</v>
      </c>
      <c r="BM318" s="221" t="s">
        <v>475</v>
      </c>
    </row>
    <row r="319" spans="2:51" s="14" customFormat="1" ht="12">
      <c r="B319" s="234"/>
      <c r="C319" s="235"/>
      <c r="D319" s="225" t="s">
        <v>198</v>
      </c>
      <c r="E319" s="235"/>
      <c r="F319" s="237" t="s">
        <v>476</v>
      </c>
      <c r="G319" s="235"/>
      <c r="H319" s="238">
        <v>88.34</v>
      </c>
      <c r="I319" s="239"/>
      <c r="J319" s="235"/>
      <c r="K319" s="235"/>
      <c r="L319" s="240"/>
      <c r="M319" s="241"/>
      <c r="N319" s="242"/>
      <c r="O319" s="242"/>
      <c r="P319" s="242"/>
      <c r="Q319" s="242"/>
      <c r="R319" s="242"/>
      <c r="S319" s="242"/>
      <c r="T319" s="243"/>
      <c r="AT319" s="244" t="s">
        <v>198</v>
      </c>
      <c r="AU319" s="244" t="s">
        <v>92</v>
      </c>
      <c r="AV319" s="14" t="s">
        <v>92</v>
      </c>
      <c r="AW319" s="14" t="s">
        <v>4</v>
      </c>
      <c r="AX319" s="14" t="s">
        <v>90</v>
      </c>
      <c r="AY319" s="244" t="s">
        <v>189</v>
      </c>
    </row>
    <row r="320" spans="1:65" s="2" customFormat="1" ht="16.5" customHeight="1">
      <c r="A320" s="36"/>
      <c r="B320" s="37"/>
      <c r="C320" s="210" t="s">
        <v>477</v>
      </c>
      <c r="D320" s="210" t="s">
        <v>192</v>
      </c>
      <c r="E320" s="211" t="s">
        <v>478</v>
      </c>
      <c r="F320" s="212" t="s">
        <v>479</v>
      </c>
      <c r="G320" s="213" t="s">
        <v>195</v>
      </c>
      <c r="H320" s="214">
        <v>59.8</v>
      </c>
      <c r="I320" s="215"/>
      <c r="J320" s="216">
        <f>ROUND(I320*H320,2)</f>
        <v>0</v>
      </c>
      <c r="K320" s="212" t="s">
        <v>196</v>
      </c>
      <c r="L320" s="41"/>
      <c r="M320" s="217" t="s">
        <v>1</v>
      </c>
      <c r="N320" s="218" t="s">
        <v>48</v>
      </c>
      <c r="O320" s="73"/>
      <c r="P320" s="219">
        <f>O320*H320</f>
        <v>0</v>
      </c>
      <c r="Q320" s="219">
        <v>0.00088</v>
      </c>
      <c r="R320" s="219">
        <f>Q320*H320</f>
        <v>0.052624</v>
      </c>
      <c r="S320" s="219">
        <v>0</v>
      </c>
      <c r="T320" s="220">
        <f>S320*H320</f>
        <v>0</v>
      </c>
      <c r="U320" s="36"/>
      <c r="V320" s="36"/>
      <c r="W320" s="36"/>
      <c r="X320" s="36"/>
      <c r="Y320" s="36"/>
      <c r="Z320" s="36"/>
      <c r="AA320" s="36"/>
      <c r="AB320" s="36"/>
      <c r="AC320" s="36"/>
      <c r="AD320" s="36"/>
      <c r="AE320" s="36"/>
      <c r="AR320" s="221" t="s">
        <v>269</v>
      </c>
      <c r="AT320" s="221" t="s">
        <v>192</v>
      </c>
      <c r="AU320" s="221" t="s">
        <v>92</v>
      </c>
      <c r="AY320" s="18" t="s">
        <v>189</v>
      </c>
      <c r="BE320" s="222">
        <f>IF(N320="základní",J320,0)</f>
        <v>0</v>
      </c>
      <c r="BF320" s="222">
        <f>IF(N320="snížená",J320,0)</f>
        <v>0</v>
      </c>
      <c r="BG320" s="222">
        <f>IF(N320="zákl. přenesená",J320,0)</f>
        <v>0</v>
      </c>
      <c r="BH320" s="222">
        <f>IF(N320="sníž. přenesená",J320,0)</f>
        <v>0</v>
      </c>
      <c r="BI320" s="222">
        <f>IF(N320="nulová",J320,0)</f>
        <v>0</v>
      </c>
      <c r="BJ320" s="18" t="s">
        <v>90</v>
      </c>
      <c r="BK320" s="222">
        <f>ROUND(I320*H320,2)</f>
        <v>0</v>
      </c>
      <c r="BL320" s="18" t="s">
        <v>269</v>
      </c>
      <c r="BM320" s="221" t="s">
        <v>480</v>
      </c>
    </row>
    <row r="321" spans="2:51" s="13" customFormat="1" ht="12">
      <c r="B321" s="223"/>
      <c r="C321" s="224"/>
      <c r="D321" s="225" t="s">
        <v>198</v>
      </c>
      <c r="E321" s="226" t="s">
        <v>1</v>
      </c>
      <c r="F321" s="227" t="s">
        <v>199</v>
      </c>
      <c r="G321" s="224"/>
      <c r="H321" s="226" t="s">
        <v>1</v>
      </c>
      <c r="I321" s="228"/>
      <c r="J321" s="224"/>
      <c r="K321" s="224"/>
      <c r="L321" s="229"/>
      <c r="M321" s="230"/>
      <c r="N321" s="231"/>
      <c r="O321" s="231"/>
      <c r="P321" s="231"/>
      <c r="Q321" s="231"/>
      <c r="R321" s="231"/>
      <c r="S321" s="231"/>
      <c r="T321" s="232"/>
      <c r="AT321" s="233" t="s">
        <v>198</v>
      </c>
      <c r="AU321" s="233" t="s">
        <v>92</v>
      </c>
      <c r="AV321" s="13" t="s">
        <v>90</v>
      </c>
      <c r="AW321" s="13" t="s">
        <v>38</v>
      </c>
      <c r="AX321" s="13" t="s">
        <v>83</v>
      </c>
      <c r="AY321" s="233" t="s">
        <v>189</v>
      </c>
    </row>
    <row r="322" spans="2:51" s="14" customFormat="1" ht="12">
      <c r="B322" s="234"/>
      <c r="C322" s="235"/>
      <c r="D322" s="225" t="s">
        <v>198</v>
      </c>
      <c r="E322" s="236" t="s">
        <v>1</v>
      </c>
      <c r="F322" s="237" t="s">
        <v>463</v>
      </c>
      <c r="G322" s="235"/>
      <c r="H322" s="238">
        <v>59.8</v>
      </c>
      <c r="I322" s="239"/>
      <c r="J322" s="235"/>
      <c r="K322" s="235"/>
      <c r="L322" s="240"/>
      <c r="M322" s="241"/>
      <c r="N322" s="242"/>
      <c r="O322" s="242"/>
      <c r="P322" s="242"/>
      <c r="Q322" s="242"/>
      <c r="R322" s="242"/>
      <c r="S322" s="242"/>
      <c r="T322" s="243"/>
      <c r="AT322" s="244" t="s">
        <v>198</v>
      </c>
      <c r="AU322" s="244" t="s">
        <v>92</v>
      </c>
      <c r="AV322" s="14" t="s">
        <v>92</v>
      </c>
      <c r="AW322" s="14" t="s">
        <v>38</v>
      </c>
      <c r="AX322" s="14" t="s">
        <v>83</v>
      </c>
      <c r="AY322" s="244" t="s">
        <v>189</v>
      </c>
    </row>
    <row r="323" spans="2:51" s="15" customFormat="1" ht="12">
      <c r="B323" s="245"/>
      <c r="C323" s="246"/>
      <c r="D323" s="225" t="s">
        <v>198</v>
      </c>
      <c r="E323" s="247" t="s">
        <v>1</v>
      </c>
      <c r="F323" s="248" t="s">
        <v>203</v>
      </c>
      <c r="G323" s="246"/>
      <c r="H323" s="249">
        <v>59.8</v>
      </c>
      <c r="I323" s="250"/>
      <c r="J323" s="246"/>
      <c r="K323" s="246"/>
      <c r="L323" s="251"/>
      <c r="M323" s="252"/>
      <c r="N323" s="253"/>
      <c r="O323" s="253"/>
      <c r="P323" s="253"/>
      <c r="Q323" s="253"/>
      <c r="R323" s="253"/>
      <c r="S323" s="253"/>
      <c r="T323" s="254"/>
      <c r="AT323" s="255" t="s">
        <v>198</v>
      </c>
      <c r="AU323" s="255" t="s">
        <v>92</v>
      </c>
      <c r="AV323" s="15" t="s">
        <v>106</v>
      </c>
      <c r="AW323" s="15" t="s">
        <v>38</v>
      </c>
      <c r="AX323" s="15" t="s">
        <v>90</v>
      </c>
      <c r="AY323" s="255" t="s">
        <v>189</v>
      </c>
    </row>
    <row r="324" spans="1:65" s="2" customFormat="1" ht="21.75" customHeight="1">
      <c r="A324" s="36"/>
      <c r="B324" s="37"/>
      <c r="C324" s="256" t="s">
        <v>481</v>
      </c>
      <c r="D324" s="256" t="s">
        <v>217</v>
      </c>
      <c r="E324" s="257" t="s">
        <v>482</v>
      </c>
      <c r="F324" s="258" t="s">
        <v>483</v>
      </c>
      <c r="G324" s="259" t="s">
        <v>195</v>
      </c>
      <c r="H324" s="260">
        <v>68.77</v>
      </c>
      <c r="I324" s="261"/>
      <c r="J324" s="262">
        <f>ROUND(I324*H324,2)</f>
        <v>0</v>
      </c>
      <c r="K324" s="258" t="s">
        <v>196</v>
      </c>
      <c r="L324" s="263"/>
      <c r="M324" s="264" t="s">
        <v>1</v>
      </c>
      <c r="N324" s="265" t="s">
        <v>48</v>
      </c>
      <c r="O324" s="73"/>
      <c r="P324" s="219">
        <f>O324*H324</f>
        <v>0</v>
      </c>
      <c r="Q324" s="219">
        <v>0.001</v>
      </c>
      <c r="R324" s="219">
        <f>Q324*H324</f>
        <v>0.06877</v>
      </c>
      <c r="S324" s="219">
        <v>0</v>
      </c>
      <c r="T324" s="220">
        <f>S324*H324</f>
        <v>0</v>
      </c>
      <c r="U324" s="36"/>
      <c r="V324" s="36"/>
      <c r="W324" s="36"/>
      <c r="X324" s="36"/>
      <c r="Y324" s="36"/>
      <c r="Z324" s="36"/>
      <c r="AA324" s="36"/>
      <c r="AB324" s="36"/>
      <c r="AC324" s="36"/>
      <c r="AD324" s="36"/>
      <c r="AE324" s="36"/>
      <c r="AR324" s="221" t="s">
        <v>351</v>
      </c>
      <c r="AT324" s="221" t="s">
        <v>217</v>
      </c>
      <c r="AU324" s="221" t="s">
        <v>92</v>
      </c>
      <c r="AY324" s="18" t="s">
        <v>189</v>
      </c>
      <c r="BE324" s="222">
        <f>IF(N324="základní",J324,0)</f>
        <v>0</v>
      </c>
      <c r="BF324" s="222">
        <f>IF(N324="snížená",J324,0)</f>
        <v>0</v>
      </c>
      <c r="BG324" s="222">
        <f>IF(N324="zákl. přenesená",J324,0)</f>
        <v>0</v>
      </c>
      <c r="BH324" s="222">
        <f>IF(N324="sníž. přenesená",J324,0)</f>
        <v>0</v>
      </c>
      <c r="BI324" s="222">
        <f>IF(N324="nulová",J324,0)</f>
        <v>0</v>
      </c>
      <c r="BJ324" s="18" t="s">
        <v>90</v>
      </c>
      <c r="BK324" s="222">
        <f>ROUND(I324*H324,2)</f>
        <v>0</v>
      </c>
      <c r="BL324" s="18" t="s">
        <v>269</v>
      </c>
      <c r="BM324" s="221" t="s">
        <v>484</v>
      </c>
    </row>
    <row r="325" spans="2:51" s="14" customFormat="1" ht="12">
      <c r="B325" s="234"/>
      <c r="C325" s="235"/>
      <c r="D325" s="225" t="s">
        <v>198</v>
      </c>
      <c r="E325" s="235"/>
      <c r="F325" s="237" t="s">
        <v>485</v>
      </c>
      <c r="G325" s="235"/>
      <c r="H325" s="238">
        <v>68.77</v>
      </c>
      <c r="I325" s="239"/>
      <c r="J325" s="235"/>
      <c r="K325" s="235"/>
      <c r="L325" s="240"/>
      <c r="M325" s="241"/>
      <c r="N325" s="242"/>
      <c r="O325" s="242"/>
      <c r="P325" s="242"/>
      <c r="Q325" s="242"/>
      <c r="R325" s="242"/>
      <c r="S325" s="242"/>
      <c r="T325" s="243"/>
      <c r="AT325" s="244" t="s">
        <v>198</v>
      </c>
      <c r="AU325" s="244" t="s">
        <v>92</v>
      </c>
      <c r="AV325" s="14" t="s">
        <v>92</v>
      </c>
      <c r="AW325" s="14" t="s">
        <v>4</v>
      </c>
      <c r="AX325" s="14" t="s">
        <v>90</v>
      </c>
      <c r="AY325" s="244" t="s">
        <v>189</v>
      </c>
    </row>
    <row r="326" spans="1:65" s="2" customFormat="1" ht="16.5" customHeight="1">
      <c r="A326" s="36"/>
      <c r="B326" s="37"/>
      <c r="C326" s="210" t="s">
        <v>486</v>
      </c>
      <c r="D326" s="210" t="s">
        <v>192</v>
      </c>
      <c r="E326" s="211" t="s">
        <v>478</v>
      </c>
      <c r="F326" s="212" t="s">
        <v>479</v>
      </c>
      <c r="G326" s="213" t="s">
        <v>195</v>
      </c>
      <c r="H326" s="214">
        <v>113.62</v>
      </c>
      <c r="I326" s="215"/>
      <c r="J326" s="216">
        <f>ROUND(I326*H326,2)</f>
        <v>0</v>
      </c>
      <c r="K326" s="212" t="s">
        <v>196</v>
      </c>
      <c r="L326" s="41"/>
      <c r="M326" s="217" t="s">
        <v>1</v>
      </c>
      <c r="N326" s="218" t="s">
        <v>48</v>
      </c>
      <c r="O326" s="73"/>
      <c r="P326" s="219">
        <f>O326*H326</f>
        <v>0</v>
      </c>
      <c r="Q326" s="219">
        <v>0.00088</v>
      </c>
      <c r="R326" s="219">
        <f>Q326*H326</f>
        <v>0.09998560000000001</v>
      </c>
      <c r="S326" s="219">
        <v>0</v>
      </c>
      <c r="T326" s="220">
        <f>S326*H326</f>
        <v>0</v>
      </c>
      <c r="U326" s="36"/>
      <c r="V326" s="36"/>
      <c r="W326" s="36"/>
      <c r="X326" s="36"/>
      <c r="Y326" s="36"/>
      <c r="Z326" s="36"/>
      <c r="AA326" s="36"/>
      <c r="AB326" s="36"/>
      <c r="AC326" s="36"/>
      <c r="AD326" s="36"/>
      <c r="AE326" s="36"/>
      <c r="AR326" s="221" t="s">
        <v>269</v>
      </c>
      <c r="AT326" s="221" t="s">
        <v>192</v>
      </c>
      <c r="AU326" s="221" t="s">
        <v>92</v>
      </c>
      <c r="AY326" s="18" t="s">
        <v>189</v>
      </c>
      <c r="BE326" s="222">
        <f>IF(N326="základní",J326,0)</f>
        <v>0</v>
      </c>
      <c r="BF326" s="222">
        <f>IF(N326="snížená",J326,0)</f>
        <v>0</v>
      </c>
      <c r="BG326" s="222">
        <f>IF(N326="zákl. přenesená",J326,0)</f>
        <v>0</v>
      </c>
      <c r="BH326" s="222">
        <f>IF(N326="sníž. přenesená",J326,0)</f>
        <v>0</v>
      </c>
      <c r="BI326" s="222">
        <f>IF(N326="nulová",J326,0)</f>
        <v>0</v>
      </c>
      <c r="BJ326" s="18" t="s">
        <v>90</v>
      </c>
      <c r="BK326" s="222">
        <f>ROUND(I326*H326,2)</f>
        <v>0</v>
      </c>
      <c r="BL326" s="18" t="s">
        <v>269</v>
      </c>
      <c r="BM326" s="221" t="s">
        <v>487</v>
      </c>
    </row>
    <row r="327" spans="2:51" s="13" customFormat="1" ht="12">
      <c r="B327" s="223"/>
      <c r="C327" s="224"/>
      <c r="D327" s="225" t="s">
        <v>198</v>
      </c>
      <c r="E327" s="226" t="s">
        <v>1</v>
      </c>
      <c r="F327" s="227" t="s">
        <v>199</v>
      </c>
      <c r="G327" s="224"/>
      <c r="H327" s="226" t="s">
        <v>1</v>
      </c>
      <c r="I327" s="228"/>
      <c r="J327" s="224"/>
      <c r="K327" s="224"/>
      <c r="L327" s="229"/>
      <c r="M327" s="230"/>
      <c r="N327" s="231"/>
      <c r="O327" s="231"/>
      <c r="P327" s="231"/>
      <c r="Q327" s="231"/>
      <c r="R327" s="231"/>
      <c r="S327" s="231"/>
      <c r="T327" s="232"/>
      <c r="AT327" s="233" t="s">
        <v>198</v>
      </c>
      <c r="AU327" s="233" t="s">
        <v>92</v>
      </c>
      <c r="AV327" s="13" t="s">
        <v>90</v>
      </c>
      <c r="AW327" s="13" t="s">
        <v>38</v>
      </c>
      <c r="AX327" s="13" t="s">
        <v>83</v>
      </c>
      <c r="AY327" s="233" t="s">
        <v>189</v>
      </c>
    </row>
    <row r="328" spans="2:51" s="14" customFormat="1" ht="12">
      <c r="B328" s="234"/>
      <c r="C328" s="235"/>
      <c r="D328" s="225" t="s">
        <v>198</v>
      </c>
      <c r="E328" s="236" t="s">
        <v>1</v>
      </c>
      <c r="F328" s="237" t="s">
        <v>463</v>
      </c>
      <c r="G328" s="235"/>
      <c r="H328" s="238">
        <v>59.8</v>
      </c>
      <c r="I328" s="239"/>
      <c r="J328" s="235"/>
      <c r="K328" s="235"/>
      <c r="L328" s="240"/>
      <c r="M328" s="241"/>
      <c r="N328" s="242"/>
      <c r="O328" s="242"/>
      <c r="P328" s="242"/>
      <c r="Q328" s="242"/>
      <c r="R328" s="242"/>
      <c r="S328" s="242"/>
      <c r="T328" s="243"/>
      <c r="AT328" s="244" t="s">
        <v>198</v>
      </c>
      <c r="AU328" s="244" t="s">
        <v>92</v>
      </c>
      <c r="AV328" s="14" t="s">
        <v>92</v>
      </c>
      <c r="AW328" s="14" t="s">
        <v>38</v>
      </c>
      <c r="AX328" s="14" t="s">
        <v>83</v>
      </c>
      <c r="AY328" s="244" t="s">
        <v>189</v>
      </c>
    </row>
    <row r="329" spans="2:51" s="16" customFormat="1" ht="12">
      <c r="B329" s="270"/>
      <c r="C329" s="271"/>
      <c r="D329" s="225" t="s">
        <v>198</v>
      </c>
      <c r="E329" s="272" t="s">
        <v>1</v>
      </c>
      <c r="F329" s="273" t="s">
        <v>488</v>
      </c>
      <c r="G329" s="271"/>
      <c r="H329" s="274">
        <v>59.8</v>
      </c>
      <c r="I329" s="275"/>
      <c r="J329" s="271"/>
      <c r="K329" s="271"/>
      <c r="L329" s="276"/>
      <c r="M329" s="277"/>
      <c r="N329" s="278"/>
      <c r="O329" s="278"/>
      <c r="P329" s="278"/>
      <c r="Q329" s="278"/>
      <c r="R329" s="278"/>
      <c r="S329" s="278"/>
      <c r="T329" s="279"/>
      <c r="AT329" s="280" t="s">
        <v>198</v>
      </c>
      <c r="AU329" s="280" t="s">
        <v>92</v>
      </c>
      <c r="AV329" s="16" t="s">
        <v>99</v>
      </c>
      <c r="AW329" s="16" t="s">
        <v>38</v>
      </c>
      <c r="AX329" s="16" t="s">
        <v>83</v>
      </c>
      <c r="AY329" s="280" t="s">
        <v>189</v>
      </c>
    </row>
    <row r="330" spans="2:51" s="14" customFormat="1" ht="12">
      <c r="B330" s="234"/>
      <c r="C330" s="235"/>
      <c r="D330" s="225" t="s">
        <v>198</v>
      </c>
      <c r="E330" s="236" t="s">
        <v>1</v>
      </c>
      <c r="F330" s="237" t="s">
        <v>489</v>
      </c>
      <c r="G330" s="235"/>
      <c r="H330" s="238">
        <v>53.82</v>
      </c>
      <c r="I330" s="239"/>
      <c r="J330" s="235"/>
      <c r="K330" s="235"/>
      <c r="L330" s="240"/>
      <c r="M330" s="241"/>
      <c r="N330" s="242"/>
      <c r="O330" s="242"/>
      <c r="P330" s="242"/>
      <c r="Q330" s="242"/>
      <c r="R330" s="242"/>
      <c r="S330" s="242"/>
      <c r="T330" s="243"/>
      <c r="AT330" s="244" t="s">
        <v>198</v>
      </c>
      <c r="AU330" s="244" t="s">
        <v>92</v>
      </c>
      <c r="AV330" s="14" t="s">
        <v>92</v>
      </c>
      <c r="AW330" s="14" t="s">
        <v>38</v>
      </c>
      <c r="AX330" s="14" t="s">
        <v>83</v>
      </c>
      <c r="AY330" s="244" t="s">
        <v>189</v>
      </c>
    </row>
    <row r="331" spans="2:51" s="15" customFormat="1" ht="12">
      <c r="B331" s="245"/>
      <c r="C331" s="246"/>
      <c r="D331" s="225" t="s">
        <v>198</v>
      </c>
      <c r="E331" s="247" t="s">
        <v>1</v>
      </c>
      <c r="F331" s="248" t="s">
        <v>203</v>
      </c>
      <c r="G331" s="246"/>
      <c r="H331" s="249">
        <v>113.62</v>
      </c>
      <c r="I331" s="250"/>
      <c r="J331" s="246"/>
      <c r="K331" s="246"/>
      <c r="L331" s="251"/>
      <c r="M331" s="252"/>
      <c r="N331" s="253"/>
      <c r="O331" s="253"/>
      <c r="P331" s="253"/>
      <c r="Q331" s="253"/>
      <c r="R331" s="253"/>
      <c r="S331" s="253"/>
      <c r="T331" s="254"/>
      <c r="AT331" s="255" t="s">
        <v>198</v>
      </c>
      <c r="AU331" s="255" t="s">
        <v>92</v>
      </c>
      <c r="AV331" s="15" t="s">
        <v>106</v>
      </c>
      <c r="AW331" s="15" t="s">
        <v>38</v>
      </c>
      <c r="AX331" s="15" t="s">
        <v>90</v>
      </c>
      <c r="AY331" s="255" t="s">
        <v>189</v>
      </c>
    </row>
    <row r="332" spans="1:65" s="2" customFormat="1" ht="21.75" customHeight="1">
      <c r="A332" s="36"/>
      <c r="B332" s="37"/>
      <c r="C332" s="256" t="s">
        <v>490</v>
      </c>
      <c r="D332" s="256" t="s">
        <v>217</v>
      </c>
      <c r="E332" s="257" t="s">
        <v>491</v>
      </c>
      <c r="F332" s="258" t="s">
        <v>492</v>
      </c>
      <c r="G332" s="259" t="s">
        <v>195</v>
      </c>
      <c r="H332" s="260">
        <v>130.663</v>
      </c>
      <c r="I332" s="261"/>
      <c r="J332" s="262">
        <f>ROUND(I332*H332,2)</f>
        <v>0</v>
      </c>
      <c r="K332" s="258" t="s">
        <v>196</v>
      </c>
      <c r="L332" s="263"/>
      <c r="M332" s="264" t="s">
        <v>1</v>
      </c>
      <c r="N332" s="265" t="s">
        <v>48</v>
      </c>
      <c r="O332" s="73"/>
      <c r="P332" s="219">
        <f>O332*H332</f>
        <v>0</v>
      </c>
      <c r="Q332" s="219">
        <v>0.001</v>
      </c>
      <c r="R332" s="219">
        <f>Q332*H332</f>
        <v>0.130663</v>
      </c>
      <c r="S332" s="219">
        <v>0</v>
      </c>
      <c r="T332" s="220">
        <f>S332*H332</f>
        <v>0</v>
      </c>
      <c r="U332" s="36"/>
      <c r="V332" s="36"/>
      <c r="W332" s="36"/>
      <c r="X332" s="36"/>
      <c r="Y332" s="36"/>
      <c r="Z332" s="36"/>
      <c r="AA332" s="36"/>
      <c r="AB332" s="36"/>
      <c r="AC332" s="36"/>
      <c r="AD332" s="36"/>
      <c r="AE332" s="36"/>
      <c r="AR332" s="221" t="s">
        <v>351</v>
      </c>
      <c r="AT332" s="221" t="s">
        <v>217</v>
      </c>
      <c r="AU332" s="221" t="s">
        <v>92</v>
      </c>
      <c r="AY332" s="18" t="s">
        <v>189</v>
      </c>
      <c r="BE332" s="222">
        <f>IF(N332="základní",J332,0)</f>
        <v>0</v>
      </c>
      <c r="BF332" s="222">
        <f>IF(N332="snížená",J332,0)</f>
        <v>0</v>
      </c>
      <c r="BG332" s="222">
        <f>IF(N332="zákl. přenesená",J332,0)</f>
        <v>0</v>
      </c>
      <c r="BH332" s="222">
        <f>IF(N332="sníž. přenesená",J332,0)</f>
        <v>0</v>
      </c>
      <c r="BI332" s="222">
        <f>IF(N332="nulová",J332,0)</f>
        <v>0</v>
      </c>
      <c r="BJ332" s="18" t="s">
        <v>90</v>
      </c>
      <c r="BK332" s="222">
        <f>ROUND(I332*H332,2)</f>
        <v>0</v>
      </c>
      <c r="BL332" s="18" t="s">
        <v>269</v>
      </c>
      <c r="BM332" s="221" t="s">
        <v>493</v>
      </c>
    </row>
    <row r="333" spans="2:51" s="14" customFormat="1" ht="12">
      <c r="B333" s="234"/>
      <c r="C333" s="235"/>
      <c r="D333" s="225" t="s">
        <v>198</v>
      </c>
      <c r="E333" s="235"/>
      <c r="F333" s="237" t="s">
        <v>494</v>
      </c>
      <c r="G333" s="235"/>
      <c r="H333" s="238">
        <v>130.663</v>
      </c>
      <c r="I333" s="239"/>
      <c r="J333" s="235"/>
      <c r="K333" s="235"/>
      <c r="L333" s="240"/>
      <c r="M333" s="241"/>
      <c r="N333" s="242"/>
      <c r="O333" s="242"/>
      <c r="P333" s="242"/>
      <c r="Q333" s="242"/>
      <c r="R333" s="242"/>
      <c r="S333" s="242"/>
      <c r="T333" s="243"/>
      <c r="AT333" s="244" t="s">
        <v>198</v>
      </c>
      <c r="AU333" s="244" t="s">
        <v>92</v>
      </c>
      <c r="AV333" s="14" t="s">
        <v>92</v>
      </c>
      <c r="AW333" s="14" t="s">
        <v>4</v>
      </c>
      <c r="AX333" s="14" t="s">
        <v>90</v>
      </c>
      <c r="AY333" s="244" t="s">
        <v>189</v>
      </c>
    </row>
    <row r="334" spans="1:65" s="2" customFormat="1" ht="16.5" customHeight="1">
      <c r="A334" s="36"/>
      <c r="B334" s="37"/>
      <c r="C334" s="210" t="s">
        <v>495</v>
      </c>
      <c r="D334" s="210" t="s">
        <v>192</v>
      </c>
      <c r="E334" s="211" t="s">
        <v>496</v>
      </c>
      <c r="F334" s="212" t="s">
        <v>497</v>
      </c>
      <c r="G334" s="213" t="s">
        <v>195</v>
      </c>
      <c r="H334" s="214">
        <v>272.7</v>
      </c>
      <c r="I334" s="215"/>
      <c r="J334" s="216">
        <f>ROUND(I334*H334,2)</f>
        <v>0</v>
      </c>
      <c r="K334" s="212" t="s">
        <v>196</v>
      </c>
      <c r="L334" s="41"/>
      <c r="M334" s="217" t="s">
        <v>1</v>
      </c>
      <c r="N334" s="218" t="s">
        <v>48</v>
      </c>
      <c r="O334" s="73"/>
      <c r="P334" s="219">
        <f>O334*H334</f>
        <v>0</v>
      </c>
      <c r="Q334" s="219">
        <v>0.00019</v>
      </c>
      <c r="R334" s="219">
        <f>Q334*H334</f>
        <v>0.051813</v>
      </c>
      <c r="S334" s="219">
        <v>0</v>
      </c>
      <c r="T334" s="220">
        <f>S334*H334</f>
        <v>0</v>
      </c>
      <c r="U334" s="36"/>
      <c r="V334" s="36"/>
      <c r="W334" s="36"/>
      <c r="X334" s="36"/>
      <c r="Y334" s="36"/>
      <c r="Z334" s="36"/>
      <c r="AA334" s="36"/>
      <c r="AB334" s="36"/>
      <c r="AC334" s="36"/>
      <c r="AD334" s="36"/>
      <c r="AE334" s="36"/>
      <c r="AR334" s="221" t="s">
        <v>269</v>
      </c>
      <c r="AT334" s="221" t="s">
        <v>192</v>
      </c>
      <c r="AU334" s="221" t="s">
        <v>92</v>
      </c>
      <c r="AY334" s="18" t="s">
        <v>189</v>
      </c>
      <c r="BE334" s="222">
        <f>IF(N334="základní",J334,0)</f>
        <v>0</v>
      </c>
      <c r="BF334" s="222">
        <f>IF(N334="snížená",J334,0)</f>
        <v>0</v>
      </c>
      <c r="BG334" s="222">
        <f>IF(N334="zákl. přenesená",J334,0)</f>
        <v>0</v>
      </c>
      <c r="BH334" s="222">
        <f>IF(N334="sníž. přenesená",J334,0)</f>
        <v>0</v>
      </c>
      <c r="BI334" s="222">
        <f>IF(N334="nulová",J334,0)</f>
        <v>0</v>
      </c>
      <c r="BJ334" s="18" t="s">
        <v>90</v>
      </c>
      <c r="BK334" s="222">
        <f>ROUND(I334*H334,2)</f>
        <v>0</v>
      </c>
      <c r="BL334" s="18" t="s">
        <v>269</v>
      </c>
      <c r="BM334" s="221" t="s">
        <v>498</v>
      </c>
    </row>
    <row r="335" spans="2:51" s="13" customFormat="1" ht="12">
      <c r="B335" s="223"/>
      <c r="C335" s="224"/>
      <c r="D335" s="225" t="s">
        <v>198</v>
      </c>
      <c r="E335" s="226" t="s">
        <v>1</v>
      </c>
      <c r="F335" s="227" t="s">
        <v>199</v>
      </c>
      <c r="G335" s="224"/>
      <c r="H335" s="226" t="s">
        <v>1</v>
      </c>
      <c r="I335" s="228"/>
      <c r="J335" s="224"/>
      <c r="K335" s="224"/>
      <c r="L335" s="229"/>
      <c r="M335" s="230"/>
      <c r="N335" s="231"/>
      <c r="O335" s="231"/>
      <c r="P335" s="231"/>
      <c r="Q335" s="231"/>
      <c r="R335" s="231"/>
      <c r="S335" s="231"/>
      <c r="T335" s="232"/>
      <c r="AT335" s="233" t="s">
        <v>198</v>
      </c>
      <c r="AU335" s="233" t="s">
        <v>92</v>
      </c>
      <c r="AV335" s="13" t="s">
        <v>90</v>
      </c>
      <c r="AW335" s="13" t="s">
        <v>38</v>
      </c>
      <c r="AX335" s="13" t="s">
        <v>83</v>
      </c>
      <c r="AY335" s="233" t="s">
        <v>189</v>
      </c>
    </row>
    <row r="336" spans="2:51" s="14" customFormat="1" ht="12">
      <c r="B336" s="234"/>
      <c r="C336" s="235"/>
      <c r="D336" s="225" t="s">
        <v>198</v>
      </c>
      <c r="E336" s="236" t="s">
        <v>1</v>
      </c>
      <c r="F336" s="237" t="s">
        <v>499</v>
      </c>
      <c r="G336" s="235"/>
      <c r="H336" s="238">
        <v>272.7</v>
      </c>
      <c r="I336" s="239"/>
      <c r="J336" s="235"/>
      <c r="K336" s="235"/>
      <c r="L336" s="240"/>
      <c r="M336" s="241"/>
      <c r="N336" s="242"/>
      <c r="O336" s="242"/>
      <c r="P336" s="242"/>
      <c r="Q336" s="242"/>
      <c r="R336" s="242"/>
      <c r="S336" s="242"/>
      <c r="T336" s="243"/>
      <c r="AT336" s="244" t="s">
        <v>198</v>
      </c>
      <c r="AU336" s="244" t="s">
        <v>92</v>
      </c>
      <c r="AV336" s="14" t="s">
        <v>92</v>
      </c>
      <c r="AW336" s="14" t="s">
        <v>38</v>
      </c>
      <c r="AX336" s="14" t="s">
        <v>83</v>
      </c>
      <c r="AY336" s="244" t="s">
        <v>189</v>
      </c>
    </row>
    <row r="337" spans="2:51" s="15" customFormat="1" ht="12">
      <c r="B337" s="245"/>
      <c r="C337" s="246"/>
      <c r="D337" s="225" t="s">
        <v>198</v>
      </c>
      <c r="E337" s="247" t="s">
        <v>1</v>
      </c>
      <c r="F337" s="248" t="s">
        <v>203</v>
      </c>
      <c r="G337" s="246"/>
      <c r="H337" s="249">
        <v>272.7</v>
      </c>
      <c r="I337" s="250"/>
      <c r="J337" s="246"/>
      <c r="K337" s="246"/>
      <c r="L337" s="251"/>
      <c r="M337" s="252"/>
      <c r="N337" s="253"/>
      <c r="O337" s="253"/>
      <c r="P337" s="253"/>
      <c r="Q337" s="253"/>
      <c r="R337" s="253"/>
      <c r="S337" s="253"/>
      <c r="T337" s="254"/>
      <c r="AT337" s="255" t="s">
        <v>198</v>
      </c>
      <c r="AU337" s="255" t="s">
        <v>92</v>
      </c>
      <c r="AV337" s="15" t="s">
        <v>106</v>
      </c>
      <c r="AW337" s="15" t="s">
        <v>38</v>
      </c>
      <c r="AX337" s="15" t="s">
        <v>90</v>
      </c>
      <c r="AY337" s="255" t="s">
        <v>189</v>
      </c>
    </row>
    <row r="338" spans="1:65" s="2" customFormat="1" ht="16.5" customHeight="1">
      <c r="A338" s="36"/>
      <c r="B338" s="37"/>
      <c r="C338" s="256" t="s">
        <v>500</v>
      </c>
      <c r="D338" s="256" t="s">
        <v>217</v>
      </c>
      <c r="E338" s="257" t="s">
        <v>501</v>
      </c>
      <c r="F338" s="258" t="s">
        <v>502</v>
      </c>
      <c r="G338" s="259" t="s">
        <v>195</v>
      </c>
      <c r="H338" s="260">
        <v>313.605</v>
      </c>
      <c r="I338" s="261"/>
      <c r="J338" s="262">
        <f>ROUND(I338*H338,2)</f>
        <v>0</v>
      </c>
      <c r="K338" s="258" t="s">
        <v>196</v>
      </c>
      <c r="L338" s="263"/>
      <c r="M338" s="264" t="s">
        <v>1</v>
      </c>
      <c r="N338" s="265" t="s">
        <v>48</v>
      </c>
      <c r="O338" s="73"/>
      <c r="P338" s="219">
        <f>O338*H338</f>
        <v>0</v>
      </c>
      <c r="Q338" s="219">
        <v>0.00014</v>
      </c>
      <c r="R338" s="219">
        <f>Q338*H338</f>
        <v>0.0439047</v>
      </c>
      <c r="S338" s="219">
        <v>0</v>
      </c>
      <c r="T338" s="220">
        <f>S338*H338</f>
        <v>0</v>
      </c>
      <c r="U338" s="36"/>
      <c r="V338" s="36"/>
      <c r="W338" s="36"/>
      <c r="X338" s="36"/>
      <c r="Y338" s="36"/>
      <c r="Z338" s="36"/>
      <c r="AA338" s="36"/>
      <c r="AB338" s="36"/>
      <c r="AC338" s="36"/>
      <c r="AD338" s="36"/>
      <c r="AE338" s="36"/>
      <c r="AR338" s="221" t="s">
        <v>351</v>
      </c>
      <c r="AT338" s="221" t="s">
        <v>217</v>
      </c>
      <c r="AU338" s="221" t="s">
        <v>92</v>
      </c>
      <c r="AY338" s="18" t="s">
        <v>189</v>
      </c>
      <c r="BE338" s="222">
        <f>IF(N338="základní",J338,0)</f>
        <v>0</v>
      </c>
      <c r="BF338" s="222">
        <f>IF(N338="snížená",J338,0)</f>
        <v>0</v>
      </c>
      <c r="BG338" s="222">
        <f>IF(N338="zákl. přenesená",J338,0)</f>
        <v>0</v>
      </c>
      <c r="BH338" s="222">
        <f>IF(N338="sníž. přenesená",J338,0)</f>
        <v>0</v>
      </c>
      <c r="BI338" s="222">
        <f>IF(N338="nulová",J338,0)</f>
        <v>0</v>
      </c>
      <c r="BJ338" s="18" t="s">
        <v>90</v>
      </c>
      <c r="BK338" s="222">
        <f>ROUND(I338*H338,2)</f>
        <v>0</v>
      </c>
      <c r="BL338" s="18" t="s">
        <v>269</v>
      </c>
      <c r="BM338" s="221" t="s">
        <v>503</v>
      </c>
    </row>
    <row r="339" spans="2:51" s="14" customFormat="1" ht="12">
      <c r="B339" s="234"/>
      <c r="C339" s="235"/>
      <c r="D339" s="225" t="s">
        <v>198</v>
      </c>
      <c r="E339" s="235"/>
      <c r="F339" s="237" t="s">
        <v>504</v>
      </c>
      <c r="G339" s="235"/>
      <c r="H339" s="238">
        <v>313.605</v>
      </c>
      <c r="I339" s="239"/>
      <c r="J339" s="235"/>
      <c r="K339" s="235"/>
      <c r="L339" s="240"/>
      <c r="M339" s="241"/>
      <c r="N339" s="242"/>
      <c r="O339" s="242"/>
      <c r="P339" s="242"/>
      <c r="Q339" s="242"/>
      <c r="R339" s="242"/>
      <c r="S339" s="242"/>
      <c r="T339" s="243"/>
      <c r="AT339" s="244" t="s">
        <v>198</v>
      </c>
      <c r="AU339" s="244" t="s">
        <v>92</v>
      </c>
      <c r="AV339" s="14" t="s">
        <v>92</v>
      </c>
      <c r="AW339" s="14" t="s">
        <v>4</v>
      </c>
      <c r="AX339" s="14" t="s">
        <v>90</v>
      </c>
      <c r="AY339" s="244" t="s">
        <v>189</v>
      </c>
    </row>
    <row r="340" spans="1:65" s="2" customFormat="1" ht="16.5" customHeight="1">
      <c r="A340" s="36"/>
      <c r="B340" s="37"/>
      <c r="C340" s="210" t="s">
        <v>505</v>
      </c>
      <c r="D340" s="210" t="s">
        <v>192</v>
      </c>
      <c r="E340" s="211" t="s">
        <v>506</v>
      </c>
      <c r="F340" s="212" t="s">
        <v>507</v>
      </c>
      <c r="G340" s="213" t="s">
        <v>195</v>
      </c>
      <c r="H340" s="214">
        <v>830</v>
      </c>
      <c r="I340" s="215"/>
      <c r="J340" s="216">
        <f>ROUND(I340*H340,2)</f>
        <v>0</v>
      </c>
      <c r="K340" s="212" t="s">
        <v>196</v>
      </c>
      <c r="L340" s="41"/>
      <c r="M340" s="217" t="s">
        <v>1</v>
      </c>
      <c r="N340" s="218" t="s">
        <v>48</v>
      </c>
      <c r="O340" s="73"/>
      <c r="P340" s="219">
        <f>O340*H340</f>
        <v>0</v>
      </c>
      <c r="Q340" s="219">
        <v>0</v>
      </c>
      <c r="R340" s="219">
        <f>Q340*H340</f>
        <v>0</v>
      </c>
      <c r="S340" s="219">
        <v>0.006</v>
      </c>
      <c r="T340" s="220">
        <f>S340*H340</f>
        <v>4.98</v>
      </c>
      <c r="U340" s="36"/>
      <c r="V340" s="36"/>
      <c r="W340" s="36"/>
      <c r="X340" s="36"/>
      <c r="Y340" s="36"/>
      <c r="Z340" s="36"/>
      <c r="AA340" s="36"/>
      <c r="AB340" s="36"/>
      <c r="AC340" s="36"/>
      <c r="AD340" s="36"/>
      <c r="AE340" s="36"/>
      <c r="AR340" s="221" t="s">
        <v>269</v>
      </c>
      <c r="AT340" s="221" t="s">
        <v>192</v>
      </c>
      <c r="AU340" s="221" t="s">
        <v>92</v>
      </c>
      <c r="AY340" s="18" t="s">
        <v>189</v>
      </c>
      <c r="BE340" s="222">
        <f>IF(N340="základní",J340,0)</f>
        <v>0</v>
      </c>
      <c r="BF340" s="222">
        <f>IF(N340="snížená",J340,0)</f>
        <v>0</v>
      </c>
      <c r="BG340" s="222">
        <f>IF(N340="zákl. přenesená",J340,0)</f>
        <v>0</v>
      </c>
      <c r="BH340" s="222">
        <f>IF(N340="sníž. přenesená",J340,0)</f>
        <v>0</v>
      </c>
      <c r="BI340" s="222">
        <f>IF(N340="nulová",J340,0)</f>
        <v>0</v>
      </c>
      <c r="BJ340" s="18" t="s">
        <v>90</v>
      </c>
      <c r="BK340" s="222">
        <f>ROUND(I340*H340,2)</f>
        <v>0</v>
      </c>
      <c r="BL340" s="18" t="s">
        <v>269</v>
      </c>
      <c r="BM340" s="221" t="s">
        <v>508</v>
      </c>
    </row>
    <row r="341" spans="2:51" s="13" customFormat="1" ht="12">
      <c r="B341" s="223"/>
      <c r="C341" s="224"/>
      <c r="D341" s="225" t="s">
        <v>198</v>
      </c>
      <c r="E341" s="226" t="s">
        <v>1</v>
      </c>
      <c r="F341" s="227" t="s">
        <v>199</v>
      </c>
      <c r="G341" s="224"/>
      <c r="H341" s="226" t="s">
        <v>1</v>
      </c>
      <c r="I341" s="228"/>
      <c r="J341" s="224"/>
      <c r="K341" s="224"/>
      <c r="L341" s="229"/>
      <c r="M341" s="230"/>
      <c r="N341" s="231"/>
      <c r="O341" s="231"/>
      <c r="P341" s="231"/>
      <c r="Q341" s="231"/>
      <c r="R341" s="231"/>
      <c r="S341" s="231"/>
      <c r="T341" s="232"/>
      <c r="AT341" s="233" t="s">
        <v>198</v>
      </c>
      <c r="AU341" s="233" t="s">
        <v>92</v>
      </c>
      <c r="AV341" s="13" t="s">
        <v>90</v>
      </c>
      <c r="AW341" s="13" t="s">
        <v>38</v>
      </c>
      <c r="AX341" s="13" t="s">
        <v>83</v>
      </c>
      <c r="AY341" s="233" t="s">
        <v>189</v>
      </c>
    </row>
    <row r="342" spans="2:51" s="14" customFormat="1" ht="12">
      <c r="B342" s="234"/>
      <c r="C342" s="235"/>
      <c r="D342" s="225" t="s">
        <v>198</v>
      </c>
      <c r="E342" s="236" t="s">
        <v>1</v>
      </c>
      <c r="F342" s="237" t="s">
        <v>509</v>
      </c>
      <c r="G342" s="235"/>
      <c r="H342" s="238">
        <v>830</v>
      </c>
      <c r="I342" s="239"/>
      <c r="J342" s="235"/>
      <c r="K342" s="235"/>
      <c r="L342" s="240"/>
      <c r="M342" s="241"/>
      <c r="N342" s="242"/>
      <c r="O342" s="242"/>
      <c r="P342" s="242"/>
      <c r="Q342" s="242"/>
      <c r="R342" s="242"/>
      <c r="S342" s="242"/>
      <c r="T342" s="243"/>
      <c r="AT342" s="244" t="s">
        <v>198</v>
      </c>
      <c r="AU342" s="244" t="s">
        <v>92</v>
      </c>
      <c r="AV342" s="14" t="s">
        <v>92</v>
      </c>
      <c r="AW342" s="14" t="s">
        <v>38</v>
      </c>
      <c r="AX342" s="14" t="s">
        <v>83</v>
      </c>
      <c r="AY342" s="244" t="s">
        <v>189</v>
      </c>
    </row>
    <row r="343" spans="2:51" s="15" customFormat="1" ht="12">
      <c r="B343" s="245"/>
      <c r="C343" s="246"/>
      <c r="D343" s="225" t="s">
        <v>198</v>
      </c>
      <c r="E343" s="247" t="s">
        <v>1</v>
      </c>
      <c r="F343" s="248" t="s">
        <v>203</v>
      </c>
      <c r="G343" s="246"/>
      <c r="H343" s="249">
        <v>830</v>
      </c>
      <c r="I343" s="250"/>
      <c r="J343" s="246"/>
      <c r="K343" s="246"/>
      <c r="L343" s="251"/>
      <c r="M343" s="252"/>
      <c r="N343" s="253"/>
      <c r="O343" s="253"/>
      <c r="P343" s="253"/>
      <c r="Q343" s="253"/>
      <c r="R343" s="253"/>
      <c r="S343" s="253"/>
      <c r="T343" s="254"/>
      <c r="AT343" s="255" t="s">
        <v>198</v>
      </c>
      <c r="AU343" s="255" t="s">
        <v>92</v>
      </c>
      <c r="AV343" s="15" t="s">
        <v>106</v>
      </c>
      <c r="AW343" s="15" t="s">
        <v>38</v>
      </c>
      <c r="AX343" s="15" t="s">
        <v>90</v>
      </c>
      <c r="AY343" s="255" t="s">
        <v>189</v>
      </c>
    </row>
    <row r="344" spans="1:65" s="2" customFormat="1" ht="16.5" customHeight="1">
      <c r="A344" s="36"/>
      <c r="B344" s="37"/>
      <c r="C344" s="210" t="s">
        <v>510</v>
      </c>
      <c r="D344" s="210" t="s">
        <v>192</v>
      </c>
      <c r="E344" s="211" t="s">
        <v>511</v>
      </c>
      <c r="F344" s="212" t="s">
        <v>512</v>
      </c>
      <c r="G344" s="213" t="s">
        <v>195</v>
      </c>
      <c r="H344" s="214">
        <v>313.62</v>
      </c>
      <c r="I344" s="215"/>
      <c r="J344" s="216">
        <f>ROUND(I344*H344,2)</f>
        <v>0</v>
      </c>
      <c r="K344" s="212" t="s">
        <v>196</v>
      </c>
      <c r="L344" s="41"/>
      <c r="M344" s="217" t="s">
        <v>1</v>
      </c>
      <c r="N344" s="218" t="s">
        <v>48</v>
      </c>
      <c r="O344" s="73"/>
      <c r="P344" s="219">
        <f>O344*H344</f>
        <v>0</v>
      </c>
      <c r="Q344" s="219">
        <v>0.00019</v>
      </c>
      <c r="R344" s="219">
        <f>Q344*H344</f>
        <v>0.0595878</v>
      </c>
      <c r="S344" s="219">
        <v>0</v>
      </c>
      <c r="T344" s="220">
        <f>S344*H344</f>
        <v>0</v>
      </c>
      <c r="U344" s="36"/>
      <c r="V344" s="36"/>
      <c r="W344" s="36"/>
      <c r="X344" s="36"/>
      <c r="Y344" s="36"/>
      <c r="Z344" s="36"/>
      <c r="AA344" s="36"/>
      <c r="AB344" s="36"/>
      <c r="AC344" s="36"/>
      <c r="AD344" s="36"/>
      <c r="AE344" s="36"/>
      <c r="AR344" s="221" t="s">
        <v>269</v>
      </c>
      <c r="AT344" s="221" t="s">
        <v>192</v>
      </c>
      <c r="AU344" s="221" t="s">
        <v>92</v>
      </c>
      <c r="AY344" s="18" t="s">
        <v>189</v>
      </c>
      <c r="BE344" s="222">
        <f>IF(N344="základní",J344,0)</f>
        <v>0</v>
      </c>
      <c r="BF344" s="222">
        <f>IF(N344="snížená",J344,0)</f>
        <v>0</v>
      </c>
      <c r="BG344" s="222">
        <f>IF(N344="zákl. přenesená",J344,0)</f>
        <v>0</v>
      </c>
      <c r="BH344" s="222">
        <f>IF(N344="sníž. přenesená",J344,0)</f>
        <v>0</v>
      </c>
      <c r="BI344" s="222">
        <f>IF(N344="nulová",J344,0)</f>
        <v>0</v>
      </c>
      <c r="BJ344" s="18" t="s">
        <v>90</v>
      </c>
      <c r="BK344" s="222">
        <f>ROUND(I344*H344,2)</f>
        <v>0</v>
      </c>
      <c r="BL344" s="18" t="s">
        <v>269</v>
      </c>
      <c r="BM344" s="221" t="s">
        <v>513</v>
      </c>
    </row>
    <row r="345" spans="2:51" s="13" customFormat="1" ht="12">
      <c r="B345" s="223"/>
      <c r="C345" s="224"/>
      <c r="D345" s="225" t="s">
        <v>198</v>
      </c>
      <c r="E345" s="226" t="s">
        <v>1</v>
      </c>
      <c r="F345" s="227" t="s">
        <v>199</v>
      </c>
      <c r="G345" s="224"/>
      <c r="H345" s="226" t="s">
        <v>1</v>
      </c>
      <c r="I345" s="228"/>
      <c r="J345" s="224"/>
      <c r="K345" s="224"/>
      <c r="L345" s="229"/>
      <c r="M345" s="230"/>
      <c r="N345" s="231"/>
      <c r="O345" s="231"/>
      <c r="P345" s="231"/>
      <c r="Q345" s="231"/>
      <c r="R345" s="231"/>
      <c r="S345" s="231"/>
      <c r="T345" s="232"/>
      <c r="AT345" s="233" t="s">
        <v>198</v>
      </c>
      <c r="AU345" s="233" t="s">
        <v>92</v>
      </c>
      <c r="AV345" s="13" t="s">
        <v>90</v>
      </c>
      <c r="AW345" s="13" t="s">
        <v>38</v>
      </c>
      <c r="AX345" s="13" t="s">
        <v>83</v>
      </c>
      <c r="AY345" s="233" t="s">
        <v>189</v>
      </c>
    </row>
    <row r="346" spans="2:51" s="14" customFormat="1" ht="12">
      <c r="B346" s="234"/>
      <c r="C346" s="235"/>
      <c r="D346" s="225" t="s">
        <v>198</v>
      </c>
      <c r="E346" s="236" t="s">
        <v>1</v>
      </c>
      <c r="F346" s="237" t="s">
        <v>514</v>
      </c>
      <c r="G346" s="235"/>
      <c r="H346" s="238">
        <v>313.62</v>
      </c>
      <c r="I346" s="239"/>
      <c r="J346" s="235"/>
      <c r="K346" s="235"/>
      <c r="L346" s="240"/>
      <c r="M346" s="241"/>
      <c r="N346" s="242"/>
      <c r="O346" s="242"/>
      <c r="P346" s="242"/>
      <c r="Q346" s="242"/>
      <c r="R346" s="242"/>
      <c r="S346" s="242"/>
      <c r="T346" s="243"/>
      <c r="AT346" s="244" t="s">
        <v>198</v>
      </c>
      <c r="AU346" s="244" t="s">
        <v>92</v>
      </c>
      <c r="AV346" s="14" t="s">
        <v>92</v>
      </c>
      <c r="AW346" s="14" t="s">
        <v>38</v>
      </c>
      <c r="AX346" s="14" t="s">
        <v>83</v>
      </c>
      <c r="AY346" s="244" t="s">
        <v>189</v>
      </c>
    </row>
    <row r="347" spans="2:51" s="15" customFormat="1" ht="12">
      <c r="B347" s="245"/>
      <c r="C347" s="246"/>
      <c r="D347" s="225" t="s">
        <v>198</v>
      </c>
      <c r="E347" s="247" t="s">
        <v>1</v>
      </c>
      <c r="F347" s="248" t="s">
        <v>203</v>
      </c>
      <c r="G347" s="246"/>
      <c r="H347" s="249">
        <v>313.62</v>
      </c>
      <c r="I347" s="250"/>
      <c r="J347" s="246"/>
      <c r="K347" s="246"/>
      <c r="L347" s="251"/>
      <c r="M347" s="252"/>
      <c r="N347" s="253"/>
      <c r="O347" s="253"/>
      <c r="P347" s="253"/>
      <c r="Q347" s="253"/>
      <c r="R347" s="253"/>
      <c r="S347" s="253"/>
      <c r="T347" s="254"/>
      <c r="AT347" s="255" t="s">
        <v>198</v>
      </c>
      <c r="AU347" s="255" t="s">
        <v>92</v>
      </c>
      <c r="AV347" s="15" t="s">
        <v>106</v>
      </c>
      <c r="AW347" s="15" t="s">
        <v>38</v>
      </c>
      <c r="AX347" s="15" t="s">
        <v>90</v>
      </c>
      <c r="AY347" s="255" t="s">
        <v>189</v>
      </c>
    </row>
    <row r="348" spans="1:65" s="2" customFormat="1" ht="16.5" customHeight="1">
      <c r="A348" s="36"/>
      <c r="B348" s="37"/>
      <c r="C348" s="256" t="s">
        <v>515</v>
      </c>
      <c r="D348" s="256" t="s">
        <v>217</v>
      </c>
      <c r="E348" s="257" t="s">
        <v>516</v>
      </c>
      <c r="F348" s="258" t="s">
        <v>517</v>
      </c>
      <c r="G348" s="259" t="s">
        <v>195</v>
      </c>
      <c r="H348" s="260">
        <v>360.663</v>
      </c>
      <c r="I348" s="261"/>
      <c r="J348" s="262">
        <f>ROUND(I348*H348,2)</f>
        <v>0</v>
      </c>
      <c r="K348" s="258" t="s">
        <v>196</v>
      </c>
      <c r="L348" s="263"/>
      <c r="M348" s="264" t="s">
        <v>1</v>
      </c>
      <c r="N348" s="265" t="s">
        <v>48</v>
      </c>
      <c r="O348" s="73"/>
      <c r="P348" s="219">
        <f>O348*H348</f>
        <v>0</v>
      </c>
      <c r="Q348" s="219">
        <v>0.00014</v>
      </c>
      <c r="R348" s="219">
        <f>Q348*H348</f>
        <v>0.050492819999999994</v>
      </c>
      <c r="S348" s="219">
        <v>0</v>
      </c>
      <c r="T348" s="220">
        <f>S348*H348</f>
        <v>0</v>
      </c>
      <c r="U348" s="36"/>
      <c r="V348" s="36"/>
      <c r="W348" s="36"/>
      <c r="X348" s="36"/>
      <c r="Y348" s="36"/>
      <c r="Z348" s="36"/>
      <c r="AA348" s="36"/>
      <c r="AB348" s="36"/>
      <c r="AC348" s="36"/>
      <c r="AD348" s="36"/>
      <c r="AE348" s="36"/>
      <c r="AR348" s="221" t="s">
        <v>351</v>
      </c>
      <c r="AT348" s="221" t="s">
        <v>217</v>
      </c>
      <c r="AU348" s="221" t="s">
        <v>92</v>
      </c>
      <c r="AY348" s="18" t="s">
        <v>189</v>
      </c>
      <c r="BE348" s="222">
        <f>IF(N348="základní",J348,0)</f>
        <v>0</v>
      </c>
      <c r="BF348" s="222">
        <f>IF(N348="snížená",J348,0)</f>
        <v>0</v>
      </c>
      <c r="BG348" s="222">
        <f>IF(N348="zákl. přenesená",J348,0)</f>
        <v>0</v>
      </c>
      <c r="BH348" s="222">
        <f>IF(N348="sníž. přenesená",J348,0)</f>
        <v>0</v>
      </c>
      <c r="BI348" s="222">
        <f>IF(N348="nulová",J348,0)</f>
        <v>0</v>
      </c>
      <c r="BJ348" s="18" t="s">
        <v>90</v>
      </c>
      <c r="BK348" s="222">
        <f>ROUND(I348*H348,2)</f>
        <v>0</v>
      </c>
      <c r="BL348" s="18" t="s">
        <v>269</v>
      </c>
      <c r="BM348" s="221" t="s">
        <v>518</v>
      </c>
    </row>
    <row r="349" spans="1:47" s="2" customFormat="1" ht="19.5">
      <c r="A349" s="36"/>
      <c r="B349" s="37"/>
      <c r="C349" s="38"/>
      <c r="D349" s="225" t="s">
        <v>305</v>
      </c>
      <c r="E349" s="38"/>
      <c r="F349" s="266" t="s">
        <v>519</v>
      </c>
      <c r="G349" s="38"/>
      <c r="H349" s="38"/>
      <c r="I349" s="125"/>
      <c r="J349" s="38"/>
      <c r="K349" s="38"/>
      <c r="L349" s="41"/>
      <c r="M349" s="267"/>
      <c r="N349" s="268"/>
      <c r="O349" s="73"/>
      <c r="P349" s="73"/>
      <c r="Q349" s="73"/>
      <c r="R349" s="73"/>
      <c r="S349" s="73"/>
      <c r="T349" s="74"/>
      <c r="U349" s="36"/>
      <c r="V349" s="36"/>
      <c r="W349" s="36"/>
      <c r="X349" s="36"/>
      <c r="Y349" s="36"/>
      <c r="Z349" s="36"/>
      <c r="AA349" s="36"/>
      <c r="AB349" s="36"/>
      <c r="AC349" s="36"/>
      <c r="AD349" s="36"/>
      <c r="AE349" s="36"/>
      <c r="AT349" s="18" t="s">
        <v>305</v>
      </c>
      <c r="AU349" s="18" t="s">
        <v>92</v>
      </c>
    </row>
    <row r="350" spans="2:51" s="14" customFormat="1" ht="12">
      <c r="B350" s="234"/>
      <c r="C350" s="235"/>
      <c r="D350" s="225" t="s">
        <v>198</v>
      </c>
      <c r="E350" s="235"/>
      <c r="F350" s="237" t="s">
        <v>520</v>
      </c>
      <c r="G350" s="235"/>
      <c r="H350" s="238">
        <v>360.663</v>
      </c>
      <c r="I350" s="239"/>
      <c r="J350" s="235"/>
      <c r="K350" s="235"/>
      <c r="L350" s="240"/>
      <c r="M350" s="241"/>
      <c r="N350" s="242"/>
      <c r="O350" s="242"/>
      <c r="P350" s="242"/>
      <c r="Q350" s="242"/>
      <c r="R350" s="242"/>
      <c r="S350" s="242"/>
      <c r="T350" s="243"/>
      <c r="AT350" s="244" t="s">
        <v>198</v>
      </c>
      <c r="AU350" s="244" t="s">
        <v>92</v>
      </c>
      <c r="AV350" s="14" t="s">
        <v>92</v>
      </c>
      <c r="AW350" s="14" t="s">
        <v>4</v>
      </c>
      <c r="AX350" s="14" t="s">
        <v>90</v>
      </c>
      <c r="AY350" s="244" t="s">
        <v>189</v>
      </c>
    </row>
    <row r="351" spans="1:65" s="2" customFormat="1" ht="16.5" customHeight="1">
      <c r="A351" s="36"/>
      <c r="B351" s="37"/>
      <c r="C351" s="210" t="s">
        <v>521</v>
      </c>
      <c r="D351" s="210" t="s">
        <v>192</v>
      </c>
      <c r="E351" s="211" t="s">
        <v>522</v>
      </c>
      <c r="F351" s="212" t="s">
        <v>523</v>
      </c>
      <c r="G351" s="213" t="s">
        <v>195</v>
      </c>
      <c r="H351" s="214">
        <v>27.846</v>
      </c>
      <c r="I351" s="215"/>
      <c r="J351" s="216">
        <f>ROUND(I351*H351,2)</f>
        <v>0</v>
      </c>
      <c r="K351" s="212" t="s">
        <v>196</v>
      </c>
      <c r="L351" s="41"/>
      <c r="M351" s="217" t="s">
        <v>1</v>
      </c>
      <c r="N351" s="218" t="s">
        <v>48</v>
      </c>
      <c r="O351" s="73"/>
      <c r="P351" s="219">
        <f>O351*H351</f>
        <v>0</v>
      </c>
      <c r="Q351" s="219">
        <v>0</v>
      </c>
      <c r="R351" s="219">
        <f>Q351*H351</f>
        <v>0</v>
      </c>
      <c r="S351" s="219">
        <v>0</v>
      </c>
      <c r="T351" s="220">
        <f>S351*H351</f>
        <v>0</v>
      </c>
      <c r="U351" s="36"/>
      <c r="V351" s="36"/>
      <c r="W351" s="36"/>
      <c r="X351" s="36"/>
      <c r="Y351" s="36"/>
      <c r="Z351" s="36"/>
      <c r="AA351" s="36"/>
      <c r="AB351" s="36"/>
      <c r="AC351" s="36"/>
      <c r="AD351" s="36"/>
      <c r="AE351" s="36"/>
      <c r="AR351" s="221" t="s">
        <v>269</v>
      </c>
      <c r="AT351" s="221" t="s">
        <v>192</v>
      </c>
      <c r="AU351" s="221" t="s">
        <v>92</v>
      </c>
      <c r="AY351" s="18" t="s">
        <v>189</v>
      </c>
      <c r="BE351" s="222">
        <f>IF(N351="základní",J351,0)</f>
        <v>0</v>
      </c>
      <c r="BF351" s="222">
        <f>IF(N351="snížená",J351,0)</f>
        <v>0</v>
      </c>
      <c r="BG351" s="222">
        <f>IF(N351="zákl. přenesená",J351,0)</f>
        <v>0</v>
      </c>
      <c r="BH351" s="222">
        <f>IF(N351="sníž. přenesená",J351,0)</f>
        <v>0</v>
      </c>
      <c r="BI351" s="222">
        <f>IF(N351="nulová",J351,0)</f>
        <v>0</v>
      </c>
      <c r="BJ351" s="18" t="s">
        <v>90</v>
      </c>
      <c r="BK351" s="222">
        <f>ROUND(I351*H351,2)</f>
        <v>0</v>
      </c>
      <c r="BL351" s="18" t="s">
        <v>269</v>
      </c>
      <c r="BM351" s="221" t="s">
        <v>524</v>
      </c>
    </row>
    <row r="352" spans="2:51" s="13" customFormat="1" ht="12">
      <c r="B352" s="223"/>
      <c r="C352" s="224"/>
      <c r="D352" s="225" t="s">
        <v>198</v>
      </c>
      <c r="E352" s="226" t="s">
        <v>1</v>
      </c>
      <c r="F352" s="227" t="s">
        <v>199</v>
      </c>
      <c r="G352" s="224"/>
      <c r="H352" s="226" t="s">
        <v>1</v>
      </c>
      <c r="I352" s="228"/>
      <c r="J352" s="224"/>
      <c r="K352" s="224"/>
      <c r="L352" s="229"/>
      <c r="M352" s="230"/>
      <c r="N352" s="231"/>
      <c r="O352" s="231"/>
      <c r="P352" s="231"/>
      <c r="Q352" s="231"/>
      <c r="R352" s="231"/>
      <c r="S352" s="231"/>
      <c r="T352" s="232"/>
      <c r="AT352" s="233" t="s">
        <v>198</v>
      </c>
      <c r="AU352" s="233" t="s">
        <v>92</v>
      </c>
      <c r="AV352" s="13" t="s">
        <v>90</v>
      </c>
      <c r="AW352" s="13" t="s">
        <v>38</v>
      </c>
      <c r="AX352" s="13" t="s">
        <v>83</v>
      </c>
      <c r="AY352" s="233" t="s">
        <v>189</v>
      </c>
    </row>
    <row r="353" spans="2:51" s="14" customFormat="1" ht="12">
      <c r="B353" s="234"/>
      <c r="C353" s="235"/>
      <c r="D353" s="225" t="s">
        <v>198</v>
      </c>
      <c r="E353" s="236" t="s">
        <v>1</v>
      </c>
      <c r="F353" s="237" t="s">
        <v>525</v>
      </c>
      <c r="G353" s="235"/>
      <c r="H353" s="238">
        <v>27.846</v>
      </c>
      <c r="I353" s="239"/>
      <c r="J353" s="235"/>
      <c r="K353" s="235"/>
      <c r="L353" s="240"/>
      <c r="M353" s="241"/>
      <c r="N353" s="242"/>
      <c r="O353" s="242"/>
      <c r="P353" s="242"/>
      <c r="Q353" s="242"/>
      <c r="R353" s="242"/>
      <c r="S353" s="242"/>
      <c r="T353" s="243"/>
      <c r="AT353" s="244" t="s">
        <v>198</v>
      </c>
      <c r="AU353" s="244" t="s">
        <v>92</v>
      </c>
      <c r="AV353" s="14" t="s">
        <v>92</v>
      </c>
      <c r="AW353" s="14" t="s">
        <v>38</v>
      </c>
      <c r="AX353" s="14" t="s">
        <v>83</v>
      </c>
      <c r="AY353" s="244" t="s">
        <v>189</v>
      </c>
    </row>
    <row r="354" spans="2:51" s="15" customFormat="1" ht="12">
      <c r="B354" s="245"/>
      <c r="C354" s="246"/>
      <c r="D354" s="225" t="s">
        <v>198</v>
      </c>
      <c r="E354" s="247" t="s">
        <v>1</v>
      </c>
      <c r="F354" s="248" t="s">
        <v>203</v>
      </c>
      <c r="G354" s="246"/>
      <c r="H354" s="249">
        <v>27.846</v>
      </c>
      <c r="I354" s="250"/>
      <c r="J354" s="246"/>
      <c r="K354" s="246"/>
      <c r="L354" s="251"/>
      <c r="M354" s="252"/>
      <c r="N354" s="253"/>
      <c r="O354" s="253"/>
      <c r="P354" s="253"/>
      <c r="Q354" s="253"/>
      <c r="R354" s="253"/>
      <c r="S354" s="253"/>
      <c r="T354" s="254"/>
      <c r="AT354" s="255" t="s">
        <v>198</v>
      </c>
      <c r="AU354" s="255" t="s">
        <v>92</v>
      </c>
      <c r="AV354" s="15" t="s">
        <v>106</v>
      </c>
      <c r="AW354" s="15" t="s">
        <v>38</v>
      </c>
      <c r="AX354" s="15" t="s">
        <v>90</v>
      </c>
      <c r="AY354" s="255" t="s">
        <v>189</v>
      </c>
    </row>
    <row r="355" spans="1:65" s="2" customFormat="1" ht="16.5" customHeight="1">
      <c r="A355" s="36"/>
      <c r="B355" s="37"/>
      <c r="C355" s="256" t="s">
        <v>526</v>
      </c>
      <c r="D355" s="256" t="s">
        <v>217</v>
      </c>
      <c r="E355" s="257" t="s">
        <v>404</v>
      </c>
      <c r="F355" s="258" t="s">
        <v>405</v>
      </c>
      <c r="G355" s="259" t="s">
        <v>368</v>
      </c>
      <c r="H355" s="260">
        <v>0.01</v>
      </c>
      <c r="I355" s="261"/>
      <c r="J355" s="262">
        <f>ROUND(I355*H355,2)</f>
        <v>0</v>
      </c>
      <c r="K355" s="258" t="s">
        <v>196</v>
      </c>
      <c r="L355" s="263"/>
      <c r="M355" s="264" t="s">
        <v>1</v>
      </c>
      <c r="N355" s="265" t="s">
        <v>48</v>
      </c>
      <c r="O355" s="73"/>
      <c r="P355" s="219">
        <f>O355*H355</f>
        <v>0</v>
      </c>
      <c r="Q355" s="219">
        <v>1</v>
      </c>
      <c r="R355" s="219">
        <f>Q355*H355</f>
        <v>0.01</v>
      </c>
      <c r="S355" s="219">
        <v>0</v>
      </c>
      <c r="T355" s="220">
        <f>S355*H355</f>
        <v>0</v>
      </c>
      <c r="U355" s="36"/>
      <c r="V355" s="36"/>
      <c r="W355" s="36"/>
      <c r="X355" s="36"/>
      <c r="Y355" s="36"/>
      <c r="Z355" s="36"/>
      <c r="AA355" s="36"/>
      <c r="AB355" s="36"/>
      <c r="AC355" s="36"/>
      <c r="AD355" s="36"/>
      <c r="AE355" s="36"/>
      <c r="AR355" s="221" t="s">
        <v>351</v>
      </c>
      <c r="AT355" s="221" t="s">
        <v>217</v>
      </c>
      <c r="AU355" s="221" t="s">
        <v>92</v>
      </c>
      <c r="AY355" s="18" t="s">
        <v>189</v>
      </c>
      <c r="BE355" s="222">
        <f>IF(N355="základní",J355,0)</f>
        <v>0</v>
      </c>
      <c r="BF355" s="222">
        <f>IF(N355="snížená",J355,0)</f>
        <v>0</v>
      </c>
      <c r="BG355" s="222">
        <f>IF(N355="zákl. přenesená",J355,0)</f>
        <v>0</v>
      </c>
      <c r="BH355" s="222">
        <f>IF(N355="sníž. přenesená",J355,0)</f>
        <v>0</v>
      </c>
      <c r="BI355" s="222">
        <f>IF(N355="nulová",J355,0)</f>
        <v>0</v>
      </c>
      <c r="BJ355" s="18" t="s">
        <v>90</v>
      </c>
      <c r="BK355" s="222">
        <f>ROUND(I355*H355,2)</f>
        <v>0</v>
      </c>
      <c r="BL355" s="18" t="s">
        <v>269</v>
      </c>
      <c r="BM355" s="221" t="s">
        <v>527</v>
      </c>
    </row>
    <row r="356" spans="1:47" s="2" customFormat="1" ht="19.5">
      <c r="A356" s="36"/>
      <c r="B356" s="37"/>
      <c r="C356" s="38"/>
      <c r="D356" s="225" t="s">
        <v>305</v>
      </c>
      <c r="E356" s="38"/>
      <c r="F356" s="266" t="s">
        <v>407</v>
      </c>
      <c r="G356" s="38"/>
      <c r="H356" s="38"/>
      <c r="I356" s="125"/>
      <c r="J356" s="38"/>
      <c r="K356" s="38"/>
      <c r="L356" s="41"/>
      <c r="M356" s="267"/>
      <c r="N356" s="268"/>
      <c r="O356" s="73"/>
      <c r="P356" s="73"/>
      <c r="Q356" s="73"/>
      <c r="R356" s="73"/>
      <c r="S356" s="73"/>
      <c r="T356" s="74"/>
      <c r="U356" s="36"/>
      <c r="V356" s="36"/>
      <c r="W356" s="36"/>
      <c r="X356" s="36"/>
      <c r="Y356" s="36"/>
      <c r="Z356" s="36"/>
      <c r="AA356" s="36"/>
      <c r="AB356" s="36"/>
      <c r="AC356" s="36"/>
      <c r="AD356" s="36"/>
      <c r="AE356" s="36"/>
      <c r="AT356" s="18" t="s">
        <v>305</v>
      </c>
      <c r="AU356" s="18" t="s">
        <v>92</v>
      </c>
    </row>
    <row r="357" spans="2:51" s="14" customFormat="1" ht="12">
      <c r="B357" s="234"/>
      <c r="C357" s="235"/>
      <c r="D357" s="225" t="s">
        <v>198</v>
      </c>
      <c r="E357" s="235"/>
      <c r="F357" s="237" t="s">
        <v>528</v>
      </c>
      <c r="G357" s="235"/>
      <c r="H357" s="238">
        <v>0.01</v>
      </c>
      <c r="I357" s="239"/>
      <c r="J357" s="235"/>
      <c r="K357" s="235"/>
      <c r="L357" s="240"/>
      <c r="M357" s="241"/>
      <c r="N357" s="242"/>
      <c r="O357" s="242"/>
      <c r="P357" s="242"/>
      <c r="Q357" s="242"/>
      <c r="R357" s="242"/>
      <c r="S357" s="242"/>
      <c r="T357" s="243"/>
      <c r="AT357" s="244" t="s">
        <v>198</v>
      </c>
      <c r="AU357" s="244" t="s">
        <v>92</v>
      </c>
      <c r="AV357" s="14" t="s">
        <v>92</v>
      </c>
      <c r="AW357" s="14" t="s">
        <v>4</v>
      </c>
      <c r="AX357" s="14" t="s">
        <v>90</v>
      </c>
      <c r="AY357" s="244" t="s">
        <v>189</v>
      </c>
    </row>
    <row r="358" spans="1:65" s="2" customFormat="1" ht="16.5" customHeight="1">
      <c r="A358" s="36"/>
      <c r="B358" s="37"/>
      <c r="C358" s="210" t="s">
        <v>529</v>
      </c>
      <c r="D358" s="210" t="s">
        <v>192</v>
      </c>
      <c r="E358" s="211" t="s">
        <v>530</v>
      </c>
      <c r="F358" s="212" t="s">
        <v>531</v>
      </c>
      <c r="G358" s="213" t="s">
        <v>195</v>
      </c>
      <c r="H358" s="214">
        <v>27.846</v>
      </c>
      <c r="I358" s="215"/>
      <c r="J358" s="216">
        <f>ROUND(I358*H358,2)</f>
        <v>0</v>
      </c>
      <c r="K358" s="212" t="s">
        <v>196</v>
      </c>
      <c r="L358" s="41"/>
      <c r="M358" s="217" t="s">
        <v>1</v>
      </c>
      <c r="N358" s="218" t="s">
        <v>48</v>
      </c>
      <c r="O358" s="73"/>
      <c r="P358" s="219">
        <f>O358*H358</f>
        <v>0</v>
      </c>
      <c r="Q358" s="219">
        <v>0.00094</v>
      </c>
      <c r="R358" s="219">
        <f>Q358*H358</f>
        <v>0.02617524</v>
      </c>
      <c r="S358" s="219">
        <v>0</v>
      </c>
      <c r="T358" s="220">
        <f>S358*H358</f>
        <v>0</v>
      </c>
      <c r="U358" s="36"/>
      <c r="V358" s="36"/>
      <c r="W358" s="36"/>
      <c r="X358" s="36"/>
      <c r="Y358" s="36"/>
      <c r="Z358" s="36"/>
      <c r="AA358" s="36"/>
      <c r="AB358" s="36"/>
      <c r="AC358" s="36"/>
      <c r="AD358" s="36"/>
      <c r="AE358" s="36"/>
      <c r="AR358" s="221" t="s">
        <v>269</v>
      </c>
      <c r="AT358" s="221" t="s">
        <v>192</v>
      </c>
      <c r="AU358" s="221" t="s">
        <v>92</v>
      </c>
      <c r="AY358" s="18" t="s">
        <v>189</v>
      </c>
      <c r="BE358" s="222">
        <f>IF(N358="základní",J358,0)</f>
        <v>0</v>
      </c>
      <c r="BF358" s="222">
        <f>IF(N358="snížená",J358,0)</f>
        <v>0</v>
      </c>
      <c r="BG358" s="222">
        <f>IF(N358="zákl. přenesená",J358,0)</f>
        <v>0</v>
      </c>
      <c r="BH358" s="222">
        <f>IF(N358="sníž. přenesená",J358,0)</f>
        <v>0</v>
      </c>
      <c r="BI358" s="222">
        <f>IF(N358="nulová",J358,0)</f>
        <v>0</v>
      </c>
      <c r="BJ358" s="18" t="s">
        <v>90</v>
      </c>
      <c r="BK358" s="222">
        <f>ROUND(I358*H358,2)</f>
        <v>0</v>
      </c>
      <c r="BL358" s="18" t="s">
        <v>269</v>
      </c>
      <c r="BM358" s="221" t="s">
        <v>532</v>
      </c>
    </row>
    <row r="359" spans="2:51" s="13" customFormat="1" ht="12">
      <c r="B359" s="223"/>
      <c r="C359" s="224"/>
      <c r="D359" s="225" t="s">
        <v>198</v>
      </c>
      <c r="E359" s="226" t="s">
        <v>1</v>
      </c>
      <c r="F359" s="227" t="s">
        <v>199</v>
      </c>
      <c r="G359" s="224"/>
      <c r="H359" s="226" t="s">
        <v>1</v>
      </c>
      <c r="I359" s="228"/>
      <c r="J359" s="224"/>
      <c r="K359" s="224"/>
      <c r="L359" s="229"/>
      <c r="M359" s="230"/>
      <c r="N359" s="231"/>
      <c r="O359" s="231"/>
      <c r="P359" s="231"/>
      <c r="Q359" s="231"/>
      <c r="R359" s="231"/>
      <c r="S359" s="231"/>
      <c r="T359" s="232"/>
      <c r="AT359" s="233" t="s">
        <v>198</v>
      </c>
      <c r="AU359" s="233" t="s">
        <v>92</v>
      </c>
      <c r="AV359" s="13" t="s">
        <v>90</v>
      </c>
      <c r="AW359" s="13" t="s">
        <v>38</v>
      </c>
      <c r="AX359" s="13" t="s">
        <v>83</v>
      </c>
      <c r="AY359" s="233" t="s">
        <v>189</v>
      </c>
    </row>
    <row r="360" spans="2:51" s="14" customFormat="1" ht="12">
      <c r="B360" s="234"/>
      <c r="C360" s="235"/>
      <c r="D360" s="225" t="s">
        <v>198</v>
      </c>
      <c r="E360" s="236" t="s">
        <v>1</v>
      </c>
      <c r="F360" s="237" t="s">
        <v>525</v>
      </c>
      <c r="G360" s="235"/>
      <c r="H360" s="238">
        <v>27.846</v>
      </c>
      <c r="I360" s="239"/>
      <c r="J360" s="235"/>
      <c r="K360" s="235"/>
      <c r="L360" s="240"/>
      <c r="M360" s="241"/>
      <c r="N360" s="242"/>
      <c r="O360" s="242"/>
      <c r="P360" s="242"/>
      <c r="Q360" s="242"/>
      <c r="R360" s="242"/>
      <c r="S360" s="242"/>
      <c r="T360" s="243"/>
      <c r="AT360" s="244" t="s">
        <v>198</v>
      </c>
      <c r="AU360" s="244" t="s">
        <v>92</v>
      </c>
      <c r="AV360" s="14" t="s">
        <v>92</v>
      </c>
      <c r="AW360" s="14" t="s">
        <v>38</v>
      </c>
      <c r="AX360" s="14" t="s">
        <v>83</v>
      </c>
      <c r="AY360" s="244" t="s">
        <v>189</v>
      </c>
    </row>
    <row r="361" spans="2:51" s="15" customFormat="1" ht="12">
      <c r="B361" s="245"/>
      <c r="C361" s="246"/>
      <c r="D361" s="225" t="s">
        <v>198</v>
      </c>
      <c r="E361" s="247" t="s">
        <v>1</v>
      </c>
      <c r="F361" s="248" t="s">
        <v>203</v>
      </c>
      <c r="G361" s="246"/>
      <c r="H361" s="249">
        <v>27.846</v>
      </c>
      <c r="I361" s="250"/>
      <c r="J361" s="246"/>
      <c r="K361" s="246"/>
      <c r="L361" s="251"/>
      <c r="M361" s="252"/>
      <c r="N361" s="253"/>
      <c r="O361" s="253"/>
      <c r="P361" s="253"/>
      <c r="Q361" s="253"/>
      <c r="R361" s="253"/>
      <c r="S361" s="253"/>
      <c r="T361" s="254"/>
      <c r="AT361" s="255" t="s">
        <v>198</v>
      </c>
      <c r="AU361" s="255" t="s">
        <v>92</v>
      </c>
      <c r="AV361" s="15" t="s">
        <v>106</v>
      </c>
      <c r="AW361" s="15" t="s">
        <v>38</v>
      </c>
      <c r="AX361" s="15" t="s">
        <v>90</v>
      </c>
      <c r="AY361" s="255" t="s">
        <v>189</v>
      </c>
    </row>
    <row r="362" spans="1:65" s="2" customFormat="1" ht="21.75" customHeight="1">
      <c r="A362" s="36"/>
      <c r="B362" s="37"/>
      <c r="C362" s="256" t="s">
        <v>533</v>
      </c>
      <c r="D362" s="256" t="s">
        <v>217</v>
      </c>
      <c r="E362" s="257" t="s">
        <v>422</v>
      </c>
      <c r="F362" s="258" t="s">
        <v>423</v>
      </c>
      <c r="G362" s="259" t="s">
        <v>195</v>
      </c>
      <c r="H362" s="260">
        <v>33.415</v>
      </c>
      <c r="I362" s="261"/>
      <c r="J362" s="262">
        <f>ROUND(I362*H362,2)</f>
        <v>0</v>
      </c>
      <c r="K362" s="258" t="s">
        <v>196</v>
      </c>
      <c r="L362" s="263"/>
      <c r="M362" s="264" t="s">
        <v>1</v>
      </c>
      <c r="N362" s="265" t="s">
        <v>48</v>
      </c>
      <c r="O362" s="73"/>
      <c r="P362" s="219">
        <f>O362*H362</f>
        <v>0</v>
      </c>
      <c r="Q362" s="219">
        <v>0.001</v>
      </c>
      <c r="R362" s="219">
        <f>Q362*H362</f>
        <v>0.033415</v>
      </c>
      <c r="S362" s="219">
        <v>0</v>
      </c>
      <c r="T362" s="220">
        <f>S362*H362</f>
        <v>0</v>
      </c>
      <c r="U362" s="36"/>
      <c r="V362" s="36"/>
      <c r="W362" s="36"/>
      <c r="X362" s="36"/>
      <c r="Y362" s="36"/>
      <c r="Z362" s="36"/>
      <c r="AA362" s="36"/>
      <c r="AB362" s="36"/>
      <c r="AC362" s="36"/>
      <c r="AD362" s="36"/>
      <c r="AE362" s="36"/>
      <c r="AR362" s="221" t="s">
        <v>351</v>
      </c>
      <c r="AT362" s="221" t="s">
        <v>217</v>
      </c>
      <c r="AU362" s="221" t="s">
        <v>92</v>
      </c>
      <c r="AY362" s="18" t="s">
        <v>189</v>
      </c>
      <c r="BE362" s="222">
        <f>IF(N362="základní",J362,0)</f>
        <v>0</v>
      </c>
      <c r="BF362" s="222">
        <f>IF(N362="snížená",J362,0)</f>
        <v>0</v>
      </c>
      <c r="BG362" s="222">
        <f>IF(N362="zákl. přenesená",J362,0)</f>
        <v>0</v>
      </c>
      <c r="BH362" s="222">
        <f>IF(N362="sníž. přenesená",J362,0)</f>
        <v>0</v>
      </c>
      <c r="BI362" s="222">
        <f>IF(N362="nulová",J362,0)</f>
        <v>0</v>
      </c>
      <c r="BJ362" s="18" t="s">
        <v>90</v>
      </c>
      <c r="BK362" s="222">
        <f>ROUND(I362*H362,2)</f>
        <v>0</v>
      </c>
      <c r="BL362" s="18" t="s">
        <v>269</v>
      </c>
      <c r="BM362" s="221" t="s">
        <v>534</v>
      </c>
    </row>
    <row r="363" spans="2:51" s="14" customFormat="1" ht="12">
      <c r="B363" s="234"/>
      <c r="C363" s="235"/>
      <c r="D363" s="225" t="s">
        <v>198</v>
      </c>
      <c r="E363" s="235"/>
      <c r="F363" s="237" t="s">
        <v>535</v>
      </c>
      <c r="G363" s="235"/>
      <c r="H363" s="238">
        <v>33.415</v>
      </c>
      <c r="I363" s="239"/>
      <c r="J363" s="235"/>
      <c r="K363" s="235"/>
      <c r="L363" s="240"/>
      <c r="M363" s="241"/>
      <c r="N363" s="242"/>
      <c r="O363" s="242"/>
      <c r="P363" s="242"/>
      <c r="Q363" s="242"/>
      <c r="R363" s="242"/>
      <c r="S363" s="242"/>
      <c r="T363" s="243"/>
      <c r="AT363" s="244" t="s">
        <v>198</v>
      </c>
      <c r="AU363" s="244" t="s">
        <v>92</v>
      </c>
      <c r="AV363" s="14" t="s">
        <v>92</v>
      </c>
      <c r="AW363" s="14" t="s">
        <v>4</v>
      </c>
      <c r="AX363" s="14" t="s">
        <v>90</v>
      </c>
      <c r="AY363" s="244" t="s">
        <v>189</v>
      </c>
    </row>
    <row r="364" spans="1:65" s="2" customFormat="1" ht="16.5" customHeight="1">
      <c r="A364" s="36"/>
      <c r="B364" s="37"/>
      <c r="C364" s="210" t="s">
        <v>536</v>
      </c>
      <c r="D364" s="210" t="s">
        <v>192</v>
      </c>
      <c r="E364" s="211" t="s">
        <v>530</v>
      </c>
      <c r="F364" s="212" t="s">
        <v>531</v>
      </c>
      <c r="G364" s="213" t="s">
        <v>195</v>
      </c>
      <c r="H364" s="214">
        <v>17.017</v>
      </c>
      <c r="I364" s="215"/>
      <c r="J364" s="216">
        <f>ROUND(I364*H364,2)</f>
        <v>0</v>
      </c>
      <c r="K364" s="212" t="s">
        <v>196</v>
      </c>
      <c r="L364" s="41"/>
      <c r="M364" s="217" t="s">
        <v>1</v>
      </c>
      <c r="N364" s="218" t="s">
        <v>48</v>
      </c>
      <c r="O364" s="73"/>
      <c r="P364" s="219">
        <f>O364*H364</f>
        <v>0</v>
      </c>
      <c r="Q364" s="219">
        <v>0.00094</v>
      </c>
      <c r="R364" s="219">
        <f>Q364*H364</f>
        <v>0.01599598</v>
      </c>
      <c r="S364" s="219">
        <v>0</v>
      </c>
      <c r="T364" s="220">
        <f>S364*H364</f>
        <v>0</v>
      </c>
      <c r="U364" s="36"/>
      <c r="V364" s="36"/>
      <c r="W364" s="36"/>
      <c r="X364" s="36"/>
      <c r="Y364" s="36"/>
      <c r="Z364" s="36"/>
      <c r="AA364" s="36"/>
      <c r="AB364" s="36"/>
      <c r="AC364" s="36"/>
      <c r="AD364" s="36"/>
      <c r="AE364" s="36"/>
      <c r="AR364" s="221" t="s">
        <v>269</v>
      </c>
      <c r="AT364" s="221" t="s">
        <v>192</v>
      </c>
      <c r="AU364" s="221" t="s">
        <v>92</v>
      </c>
      <c r="AY364" s="18" t="s">
        <v>189</v>
      </c>
      <c r="BE364" s="222">
        <f>IF(N364="základní",J364,0)</f>
        <v>0</v>
      </c>
      <c r="BF364" s="222">
        <f>IF(N364="snížená",J364,0)</f>
        <v>0</v>
      </c>
      <c r="BG364" s="222">
        <f>IF(N364="zákl. přenesená",J364,0)</f>
        <v>0</v>
      </c>
      <c r="BH364" s="222">
        <f>IF(N364="sníž. přenesená",J364,0)</f>
        <v>0</v>
      </c>
      <c r="BI364" s="222">
        <f>IF(N364="nulová",J364,0)</f>
        <v>0</v>
      </c>
      <c r="BJ364" s="18" t="s">
        <v>90</v>
      </c>
      <c r="BK364" s="222">
        <f>ROUND(I364*H364,2)</f>
        <v>0</v>
      </c>
      <c r="BL364" s="18" t="s">
        <v>269</v>
      </c>
      <c r="BM364" s="221" t="s">
        <v>537</v>
      </c>
    </row>
    <row r="365" spans="2:51" s="13" customFormat="1" ht="12">
      <c r="B365" s="223"/>
      <c r="C365" s="224"/>
      <c r="D365" s="225" t="s">
        <v>198</v>
      </c>
      <c r="E365" s="226" t="s">
        <v>1</v>
      </c>
      <c r="F365" s="227" t="s">
        <v>199</v>
      </c>
      <c r="G365" s="224"/>
      <c r="H365" s="226" t="s">
        <v>1</v>
      </c>
      <c r="I365" s="228"/>
      <c r="J365" s="224"/>
      <c r="K365" s="224"/>
      <c r="L365" s="229"/>
      <c r="M365" s="230"/>
      <c r="N365" s="231"/>
      <c r="O365" s="231"/>
      <c r="P365" s="231"/>
      <c r="Q365" s="231"/>
      <c r="R365" s="231"/>
      <c r="S365" s="231"/>
      <c r="T365" s="232"/>
      <c r="AT365" s="233" t="s">
        <v>198</v>
      </c>
      <c r="AU365" s="233" t="s">
        <v>92</v>
      </c>
      <c r="AV365" s="13" t="s">
        <v>90</v>
      </c>
      <c r="AW365" s="13" t="s">
        <v>38</v>
      </c>
      <c r="AX365" s="13" t="s">
        <v>83</v>
      </c>
      <c r="AY365" s="233" t="s">
        <v>189</v>
      </c>
    </row>
    <row r="366" spans="2:51" s="14" customFormat="1" ht="12">
      <c r="B366" s="234"/>
      <c r="C366" s="235"/>
      <c r="D366" s="225" t="s">
        <v>198</v>
      </c>
      <c r="E366" s="236" t="s">
        <v>1</v>
      </c>
      <c r="F366" s="237" t="s">
        <v>471</v>
      </c>
      <c r="G366" s="235"/>
      <c r="H366" s="238">
        <v>17.017</v>
      </c>
      <c r="I366" s="239"/>
      <c r="J366" s="235"/>
      <c r="K366" s="235"/>
      <c r="L366" s="240"/>
      <c r="M366" s="241"/>
      <c r="N366" s="242"/>
      <c r="O366" s="242"/>
      <c r="P366" s="242"/>
      <c r="Q366" s="242"/>
      <c r="R366" s="242"/>
      <c r="S366" s="242"/>
      <c r="T366" s="243"/>
      <c r="AT366" s="244" t="s">
        <v>198</v>
      </c>
      <c r="AU366" s="244" t="s">
        <v>92</v>
      </c>
      <c r="AV366" s="14" t="s">
        <v>92</v>
      </c>
      <c r="AW366" s="14" t="s">
        <v>38</v>
      </c>
      <c r="AX366" s="14" t="s">
        <v>83</v>
      </c>
      <c r="AY366" s="244" t="s">
        <v>189</v>
      </c>
    </row>
    <row r="367" spans="2:51" s="15" customFormat="1" ht="12">
      <c r="B367" s="245"/>
      <c r="C367" s="246"/>
      <c r="D367" s="225" t="s">
        <v>198</v>
      </c>
      <c r="E367" s="247" t="s">
        <v>1</v>
      </c>
      <c r="F367" s="248" t="s">
        <v>203</v>
      </c>
      <c r="G367" s="246"/>
      <c r="H367" s="249">
        <v>17.017</v>
      </c>
      <c r="I367" s="250"/>
      <c r="J367" s="246"/>
      <c r="K367" s="246"/>
      <c r="L367" s="251"/>
      <c r="M367" s="252"/>
      <c r="N367" s="253"/>
      <c r="O367" s="253"/>
      <c r="P367" s="253"/>
      <c r="Q367" s="253"/>
      <c r="R367" s="253"/>
      <c r="S367" s="253"/>
      <c r="T367" s="254"/>
      <c r="AT367" s="255" t="s">
        <v>198</v>
      </c>
      <c r="AU367" s="255" t="s">
        <v>92</v>
      </c>
      <c r="AV367" s="15" t="s">
        <v>106</v>
      </c>
      <c r="AW367" s="15" t="s">
        <v>38</v>
      </c>
      <c r="AX367" s="15" t="s">
        <v>90</v>
      </c>
      <c r="AY367" s="255" t="s">
        <v>189</v>
      </c>
    </row>
    <row r="368" spans="1:65" s="2" customFormat="1" ht="21.75" customHeight="1">
      <c r="A368" s="36"/>
      <c r="B368" s="37"/>
      <c r="C368" s="256" t="s">
        <v>538</v>
      </c>
      <c r="D368" s="256" t="s">
        <v>217</v>
      </c>
      <c r="E368" s="257" t="s">
        <v>491</v>
      </c>
      <c r="F368" s="258" t="s">
        <v>492</v>
      </c>
      <c r="G368" s="259" t="s">
        <v>195</v>
      </c>
      <c r="H368" s="260">
        <v>20.42</v>
      </c>
      <c r="I368" s="261"/>
      <c r="J368" s="262">
        <f>ROUND(I368*H368,2)</f>
        <v>0</v>
      </c>
      <c r="K368" s="258" t="s">
        <v>196</v>
      </c>
      <c r="L368" s="263"/>
      <c r="M368" s="264" t="s">
        <v>1</v>
      </c>
      <c r="N368" s="265" t="s">
        <v>48</v>
      </c>
      <c r="O368" s="73"/>
      <c r="P368" s="219">
        <f>O368*H368</f>
        <v>0</v>
      </c>
      <c r="Q368" s="219">
        <v>0.001</v>
      </c>
      <c r="R368" s="219">
        <f>Q368*H368</f>
        <v>0.02042</v>
      </c>
      <c r="S368" s="219">
        <v>0</v>
      </c>
      <c r="T368" s="220">
        <f>S368*H368</f>
        <v>0</v>
      </c>
      <c r="U368" s="36"/>
      <c r="V368" s="36"/>
      <c r="W368" s="36"/>
      <c r="X368" s="36"/>
      <c r="Y368" s="36"/>
      <c r="Z368" s="36"/>
      <c r="AA368" s="36"/>
      <c r="AB368" s="36"/>
      <c r="AC368" s="36"/>
      <c r="AD368" s="36"/>
      <c r="AE368" s="36"/>
      <c r="AR368" s="221" t="s">
        <v>351</v>
      </c>
      <c r="AT368" s="221" t="s">
        <v>217</v>
      </c>
      <c r="AU368" s="221" t="s">
        <v>92</v>
      </c>
      <c r="AY368" s="18" t="s">
        <v>189</v>
      </c>
      <c r="BE368" s="222">
        <f>IF(N368="základní",J368,0)</f>
        <v>0</v>
      </c>
      <c r="BF368" s="222">
        <f>IF(N368="snížená",J368,0)</f>
        <v>0</v>
      </c>
      <c r="BG368" s="222">
        <f>IF(N368="zákl. přenesená",J368,0)</f>
        <v>0</v>
      </c>
      <c r="BH368" s="222">
        <f>IF(N368="sníž. přenesená",J368,0)</f>
        <v>0</v>
      </c>
      <c r="BI368" s="222">
        <f>IF(N368="nulová",J368,0)</f>
        <v>0</v>
      </c>
      <c r="BJ368" s="18" t="s">
        <v>90</v>
      </c>
      <c r="BK368" s="222">
        <f>ROUND(I368*H368,2)</f>
        <v>0</v>
      </c>
      <c r="BL368" s="18" t="s">
        <v>269</v>
      </c>
      <c r="BM368" s="221" t="s">
        <v>539</v>
      </c>
    </row>
    <row r="369" spans="2:51" s="14" customFormat="1" ht="12">
      <c r="B369" s="234"/>
      <c r="C369" s="235"/>
      <c r="D369" s="225" t="s">
        <v>198</v>
      </c>
      <c r="E369" s="235"/>
      <c r="F369" s="237" t="s">
        <v>540</v>
      </c>
      <c r="G369" s="235"/>
      <c r="H369" s="238">
        <v>20.42</v>
      </c>
      <c r="I369" s="239"/>
      <c r="J369" s="235"/>
      <c r="K369" s="235"/>
      <c r="L369" s="240"/>
      <c r="M369" s="241"/>
      <c r="N369" s="242"/>
      <c r="O369" s="242"/>
      <c r="P369" s="242"/>
      <c r="Q369" s="242"/>
      <c r="R369" s="242"/>
      <c r="S369" s="242"/>
      <c r="T369" s="243"/>
      <c r="AT369" s="244" t="s">
        <v>198</v>
      </c>
      <c r="AU369" s="244" t="s">
        <v>92</v>
      </c>
      <c r="AV369" s="14" t="s">
        <v>92</v>
      </c>
      <c r="AW369" s="14" t="s">
        <v>4</v>
      </c>
      <c r="AX369" s="14" t="s">
        <v>90</v>
      </c>
      <c r="AY369" s="244" t="s">
        <v>189</v>
      </c>
    </row>
    <row r="370" spans="1:65" s="2" customFormat="1" ht="16.5" customHeight="1">
      <c r="A370" s="36"/>
      <c r="B370" s="37"/>
      <c r="C370" s="210" t="s">
        <v>541</v>
      </c>
      <c r="D370" s="210" t="s">
        <v>192</v>
      </c>
      <c r="E370" s="211" t="s">
        <v>542</v>
      </c>
      <c r="F370" s="212" t="s">
        <v>543</v>
      </c>
      <c r="G370" s="213" t="s">
        <v>450</v>
      </c>
      <c r="H370" s="269"/>
      <c r="I370" s="215"/>
      <c r="J370" s="216">
        <f>ROUND(I370*H370,2)</f>
        <v>0</v>
      </c>
      <c r="K370" s="212" t="s">
        <v>196</v>
      </c>
      <c r="L370" s="41"/>
      <c r="M370" s="217" t="s">
        <v>1</v>
      </c>
      <c r="N370" s="218" t="s">
        <v>48</v>
      </c>
      <c r="O370" s="73"/>
      <c r="P370" s="219">
        <f>O370*H370</f>
        <v>0</v>
      </c>
      <c r="Q370" s="219">
        <v>0</v>
      </c>
      <c r="R370" s="219">
        <f>Q370*H370</f>
        <v>0</v>
      </c>
      <c r="S370" s="219">
        <v>0</v>
      </c>
      <c r="T370" s="220">
        <f>S370*H370</f>
        <v>0</v>
      </c>
      <c r="U370" s="36"/>
      <c r="V370" s="36"/>
      <c r="W370" s="36"/>
      <c r="X370" s="36"/>
      <c r="Y370" s="36"/>
      <c r="Z370" s="36"/>
      <c r="AA370" s="36"/>
      <c r="AB370" s="36"/>
      <c r="AC370" s="36"/>
      <c r="AD370" s="36"/>
      <c r="AE370" s="36"/>
      <c r="AR370" s="221" t="s">
        <v>269</v>
      </c>
      <c r="AT370" s="221" t="s">
        <v>192</v>
      </c>
      <c r="AU370" s="221" t="s">
        <v>92</v>
      </c>
      <c r="AY370" s="18" t="s">
        <v>189</v>
      </c>
      <c r="BE370" s="222">
        <f>IF(N370="základní",J370,0)</f>
        <v>0</v>
      </c>
      <c r="BF370" s="222">
        <f>IF(N370="snížená",J370,0)</f>
        <v>0</v>
      </c>
      <c r="BG370" s="222">
        <f>IF(N370="zákl. přenesená",J370,0)</f>
        <v>0</v>
      </c>
      <c r="BH370" s="222">
        <f>IF(N370="sníž. přenesená",J370,0)</f>
        <v>0</v>
      </c>
      <c r="BI370" s="222">
        <f>IF(N370="nulová",J370,0)</f>
        <v>0</v>
      </c>
      <c r="BJ370" s="18" t="s">
        <v>90</v>
      </c>
      <c r="BK370" s="222">
        <f>ROUND(I370*H370,2)</f>
        <v>0</v>
      </c>
      <c r="BL370" s="18" t="s">
        <v>269</v>
      </c>
      <c r="BM370" s="221" t="s">
        <v>544</v>
      </c>
    </row>
    <row r="371" spans="2:63" s="12" customFormat="1" ht="22.9" customHeight="1">
      <c r="B371" s="194"/>
      <c r="C371" s="195"/>
      <c r="D371" s="196" t="s">
        <v>82</v>
      </c>
      <c r="E371" s="208" t="s">
        <v>545</v>
      </c>
      <c r="F371" s="208" t="s">
        <v>546</v>
      </c>
      <c r="G371" s="195"/>
      <c r="H371" s="195"/>
      <c r="I371" s="198"/>
      <c r="J371" s="209">
        <f>BK371</f>
        <v>0</v>
      </c>
      <c r="K371" s="195"/>
      <c r="L371" s="200"/>
      <c r="M371" s="201"/>
      <c r="N371" s="202"/>
      <c r="O371" s="202"/>
      <c r="P371" s="203">
        <f>SUM(P372:P414)</f>
        <v>0</v>
      </c>
      <c r="Q371" s="202"/>
      <c r="R371" s="203">
        <f>SUM(R372:R414)</f>
        <v>8.05379902</v>
      </c>
      <c r="S371" s="202"/>
      <c r="T371" s="204">
        <f>SUM(T372:T414)</f>
        <v>0</v>
      </c>
      <c r="AR371" s="205" t="s">
        <v>92</v>
      </c>
      <c r="AT371" s="206" t="s">
        <v>82</v>
      </c>
      <c r="AU371" s="206" t="s">
        <v>90</v>
      </c>
      <c r="AY371" s="205" t="s">
        <v>189</v>
      </c>
      <c r="BK371" s="207">
        <f>SUM(BK372:BK414)</f>
        <v>0</v>
      </c>
    </row>
    <row r="372" spans="1:65" s="2" customFormat="1" ht="16.5" customHeight="1">
      <c r="A372" s="36"/>
      <c r="B372" s="37"/>
      <c r="C372" s="210" t="s">
        <v>547</v>
      </c>
      <c r="D372" s="210" t="s">
        <v>192</v>
      </c>
      <c r="E372" s="211" t="s">
        <v>548</v>
      </c>
      <c r="F372" s="212" t="s">
        <v>549</v>
      </c>
      <c r="G372" s="213" t="s">
        <v>195</v>
      </c>
      <c r="H372" s="214">
        <v>272.7</v>
      </c>
      <c r="I372" s="215"/>
      <c r="J372" s="216">
        <f>ROUND(I372*H372,2)</f>
        <v>0</v>
      </c>
      <c r="K372" s="212" t="s">
        <v>196</v>
      </c>
      <c r="L372" s="41"/>
      <c r="M372" s="217" t="s">
        <v>1</v>
      </c>
      <c r="N372" s="218" t="s">
        <v>48</v>
      </c>
      <c r="O372" s="73"/>
      <c r="P372" s="219">
        <f>O372*H372</f>
        <v>0</v>
      </c>
      <c r="Q372" s="219">
        <v>0</v>
      </c>
      <c r="R372" s="219">
        <f>Q372*H372</f>
        <v>0</v>
      </c>
      <c r="S372" s="219">
        <v>0</v>
      </c>
      <c r="T372" s="220">
        <f>S372*H372</f>
        <v>0</v>
      </c>
      <c r="U372" s="36"/>
      <c r="V372" s="36"/>
      <c r="W372" s="36"/>
      <c r="X372" s="36"/>
      <c r="Y372" s="36"/>
      <c r="Z372" s="36"/>
      <c r="AA372" s="36"/>
      <c r="AB372" s="36"/>
      <c r="AC372" s="36"/>
      <c r="AD372" s="36"/>
      <c r="AE372" s="36"/>
      <c r="AR372" s="221" t="s">
        <v>269</v>
      </c>
      <c r="AT372" s="221" t="s">
        <v>192</v>
      </c>
      <c r="AU372" s="221" t="s">
        <v>92</v>
      </c>
      <c r="AY372" s="18" t="s">
        <v>189</v>
      </c>
      <c r="BE372" s="222">
        <f>IF(N372="základní",J372,0)</f>
        <v>0</v>
      </c>
      <c r="BF372" s="222">
        <f>IF(N372="snížená",J372,0)</f>
        <v>0</v>
      </c>
      <c r="BG372" s="222">
        <f>IF(N372="zákl. přenesená",J372,0)</f>
        <v>0</v>
      </c>
      <c r="BH372" s="222">
        <f>IF(N372="sníž. přenesená",J372,0)</f>
        <v>0</v>
      </c>
      <c r="BI372" s="222">
        <f>IF(N372="nulová",J372,0)</f>
        <v>0</v>
      </c>
      <c r="BJ372" s="18" t="s">
        <v>90</v>
      </c>
      <c r="BK372" s="222">
        <f>ROUND(I372*H372,2)</f>
        <v>0</v>
      </c>
      <c r="BL372" s="18" t="s">
        <v>269</v>
      </c>
      <c r="BM372" s="221" t="s">
        <v>550</v>
      </c>
    </row>
    <row r="373" spans="2:51" s="13" customFormat="1" ht="12">
      <c r="B373" s="223"/>
      <c r="C373" s="224"/>
      <c r="D373" s="225" t="s">
        <v>198</v>
      </c>
      <c r="E373" s="226" t="s">
        <v>1</v>
      </c>
      <c r="F373" s="227" t="s">
        <v>199</v>
      </c>
      <c r="G373" s="224"/>
      <c r="H373" s="226" t="s">
        <v>1</v>
      </c>
      <c r="I373" s="228"/>
      <c r="J373" s="224"/>
      <c r="K373" s="224"/>
      <c r="L373" s="229"/>
      <c r="M373" s="230"/>
      <c r="N373" s="231"/>
      <c r="O373" s="231"/>
      <c r="P373" s="231"/>
      <c r="Q373" s="231"/>
      <c r="R373" s="231"/>
      <c r="S373" s="231"/>
      <c r="T373" s="232"/>
      <c r="AT373" s="233" t="s">
        <v>198</v>
      </c>
      <c r="AU373" s="233" t="s">
        <v>92</v>
      </c>
      <c r="AV373" s="13" t="s">
        <v>90</v>
      </c>
      <c r="AW373" s="13" t="s">
        <v>38</v>
      </c>
      <c r="AX373" s="13" t="s">
        <v>83</v>
      </c>
      <c r="AY373" s="233" t="s">
        <v>189</v>
      </c>
    </row>
    <row r="374" spans="2:51" s="14" customFormat="1" ht="12">
      <c r="B374" s="234"/>
      <c r="C374" s="235"/>
      <c r="D374" s="225" t="s">
        <v>198</v>
      </c>
      <c r="E374" s="236" t="s">
        <v>1</v>
      </c>
      <c r="F374" s="237" t="s">
        <v>499</v>
      </c>
      <c r="G374" s="235"/>
      <c r="H374" s="238">
        <v>272.7</v>
      </c>
      <c r="I374" s="239"/>
      <c r="J374" s="235"/>
      <c r="K374" s="235"/>
      <c r="L374" s="240"/>
      <c r="M374" s="241"/>
      <c r="N374" s="242"/>
      <c r="O374" s="242"/>
      <c r="P374" s="242"/>
      <c r="Q374" s="242"/>
      <c r="R374" s="242"/>
      <c r="S374" s="242"/>
      <c r="T374" s="243"/>
      <c r="AT374" s="244" t="s">
        <v>198</v>
      </c>
      <c r="AU374" s="244" t="s">
        <v>92</v>
      </c>
      <c r="AV374" s="14" t="s">
        <v>92</v>
      </c>
      <c r="AW374" s="14" t="s">
        <v>38</v>
      </c>
      <c r="AX374" s="14" t="s">
        <v>83</v>
      </c>
      <c r="AY374" s="244" t="s">
        <v>189</v>
      </c>
    </row>
    <row r="375" spans="2:51" s="15" customFormat="1" ht="12">
      <c r="B375" s="245"/>
      <c r="C375" s="246"/>
      <c r="D375" s="225" t="s">
        <v>198</v>
      </c>
      <c r="E375" s="247" t="s">
        <v>1</v>
      </c>
      <c r="F375" s="248" t="s">
        <v>203</v>
      </c>
      <c r="G375" s="246"/>
      <c r="H375" s="249">
        <v>272.7</v>
      </c>
      <c r="I375" s="250"/>
      <c r="J375" s="246"/>
      <c r="K375" s="246"/>
      <c r="L375" s="251"/>
      <c r="M375" s="252"/>
      <c r="N375" s="253"/>
      <c r="O375" s="253"/>
      <c r="P375" s="253"/>
      <c r="Q375" s="253"/>
      <c r="R375" s="253"/>
      <c r="S375" s="253"/>
      <c r="T375" s="254"/>
      <c r="AT375" s="255" t="s">
        <v>198</v>
      </c>
      <c r="AU375" s="255" t="s">
        <v>92</v>
      </c>
      <c r="AV375" s="15" t="s">
        <v>106</v>
      </c>
      <c r="AW375" s="15" t="s">
        <v>38</v>
      </c>
      <c r="AX375" s="15" t="s">
        <v>90</v>
      </c>
      <c r="AY375" s="255" t="s">
        <v>189</v>
      </c>
    </row>
    <row r="376" spans="1:65" s="2" customFormat="1" ht="16.5" customHeight="1">
      <c r="A376" s="36"/>
      <c r="B376" s="37"/>
      <c r="C376" s="256" t="s">
        <v>551</v>
      </c>
      <c r="D376" s="256" t="s">
        <v>217</v>
      </c>
      <c r="E376" s="257" t="s">
        <v>552</v>
      </c>
      <c r="F376" s="258" t="s">
        <v>553</v>
      </c>
      <c r="G376" s="259" t="s">
        <v>195</v>
      </c>
      <c r="H376" s="260">
        <v>572.67</v>
      </c>
      <c r="I376" s="261"/>
      <c r="J376" s="262">
        <f>ROUND(I376*H376,2)</f>
        <v>0</v>
      </c>
      <c r="K376" s="258" t="s">
        <v>196</v>
      </c>
      <c r="L376" s="263"/>
      <c r="M376" s="264" t="s">
        <v>1</v>
      </c>
      <c r="N376" s="265" t="s">
        <v>48</v>
      </c>
      <c r="O376" s="73"/>
      <c r="P376" s="219">
        <f>O376*H376</f>
        <v>0</v>
      </c>
      <c r="Q376" s="219">
        <v>0.0049</v>
      </c>
      <c r="R376" s="219">
        <f>Q376*H376</f>
        <v>2.8060829999999997</v>
      </c>
      <c r="S376" s="219">
        <v>0</v>
      </c>
      <c r="T376" s="220">
        <f>S376*H376</f>
        <v>0</v>
      </c>
      <c r="U376" s="36"/>
      <c r="V376" s="36"/>
      <c r="W376" s="36"/>
      <c r="X376" s="36"/>
      <c r="Y376" s="36"/>
      <c r="Z376" s="36"/>
      <c r="AA376" s="36"/>
      <c r="AB376" s="36"/>
      <c r="AC376" s="36"/>
      <c r="AD376" s="36"/>
      <c r="AE376" s="36"/>
      <c r="AR376" s="221" t="s">
        <v>351</v>
      </c>
      <c r="AT376" s="221" t="s">
        <v>217</v>
      </c>
      <c r="AU376" s="221" t="s">
        <v>92</v>
      </c>
      <c r="AY376" s="18" t="s">
        <v>189</v>
      </c>
      <c r="BE376" s="222">
        <f>IF(N376="základní",J376,0)</f>
        <v>0</v>
      </c>
      <c r="BF376" s="222">
        <f>IF(N376="snížená",J376,0)</f>
        <v>0</v>
      </c>
      <c r="BG376" s="222">
        <f>IF(N376="zákl. přenesená",J376,0)</f>
        <v>0</v>
      </c>
      <c r="BH376" s="222">
        <f>IF(N376="sníž. přenesená",J376,0)</f>
        <v>0</v>
      </c>
      <c r="BI376" s="222">
        <f>IF(N376="nulová",J376,0)</f>
        <v>0</v>
      </c>
      <c r="BJ376" s="18" t="s">
        <v>90</v>
      </c>
      <c r="BK376" s="222">
        <f>ROUND(I376*H376,2)</f>
        <v>0</v>
      </c>
      <c r="BL376" s="18" t="s">
        <v>269</v>
      </c>
      <c r="BM376" s="221" t="s">
        <v>554</v>
      </c>
    </row>
    <row r="377" spans="2:51" s="14" customFormat="1" ht="12">
      <c r="B377" s="234"/>
      <c r="C377" s="235"/>
      <c r="D377" s="225" t="s">
        <v>198</v>
      </c>
      <c r="E377" s="235"/>
      <c r="F377" s="237" t="s">
        <v>555</v>
      </c>
      <c r="G377" s="235"/>
      <c r="H377" s="238">
        <v>572.67</v>
      </c>
      <c r="I377" s="239"/>
      <c r="J377" s="235"/>
      <c r="K377" s="235"/>
      <c r="L377" s="240"/>
      <c r="M377" s="241"/>
      <c r="N377" s="242"/>
      <c r="O377" s="242"/>
      <c r="P377" s="242"/>
      <c r="Q377" s="242"/>
      <c r="R377" s="242"/>
      <c r="S377" s="242"/>
      <c r="T377" s="243"/>
      <c r="AT377" s="244" t="s">
        <v>198</v>
      </c>
      <c r="AU377" s="244" t="s">
        <v>92</v>
      </c>
      <c r="AV377" s="14" t="s">
        <v>92</v>
      </c>
      <c r="AW377" s="14" t="s">
        <v>4</v>
      </c>
      <c r="AX377" s="14" t="s">
        <v>90</v>
      </c>
      <c r="AY377" s="244" t="s">
        <v>189</v>
      </c>
    </row>
    <row r="378" spans="1:65" s="2" customFormat="1" ht="16.5" customHeight="1">
      <c r="A378" s="36"/>
      <c r="B378" s="37"/>
      <c r="C378" s="210" t="s">
        <v>556</v>
      </c>
      <c r="D378" s="210" t="s">
        <v>192</v>
      </c>
      <c r="E378" s="211" t="s">
        <v>557</v>
      </c>
      <c r="F378" s="212" t="s">
        <v>558</v>
      </c>
      <c r="G378" s="213" t="s">
        <v>195</v>
      </c>
      <c r="H378" s="214">
        <v>27.846</v>
      </c>
      <c r="I378" s="215"/>
      <c r="J378" s="216">
        <f>ROUND(I378*H378,2)</f>
        <v>0</v>
      </c>
      <c r="K378" s="212" t="s">
        <v>196</v>
      </c>
      <c r="L378" s="41"/>
      <c r="M378" s="217" t="s">
        <v>1</v>
      </c>
      <c r="N378" s="218" t="s">
        <v>48</v>
      </c>
      <c r="O378" s="73"/>
      <c r="P378" s="219">
        <f>O378*H378</f>
        <v>0</v>
      </c>
      <c r="Q378" s="219">
        <v>0.006</v>
      </c>
      <c r="R378" s="219">
        <f>Q378*H378</f>
        <v>0.167076</v>
      </c>
      <c r="S378" s="219">
        <v>0</v>
      </c>
      <c r="T378" s="220">
        <f>S378*H378</f>
        <v>0</v>
      </c>
      <c r="U378" s="36"/>
      <c r="V378" s="36"/>
      <c r="W378" s="36"/>
      <c r="X378" s="36"/>
      <c r="Y378" s="36"/>
      <c r="Z378" s="36"/>
      <c r="AA378" s="36"/>
      <c r="AB378" s="36"/>
      <c r="AC378" s="36"/>
      <c r="AD378" s="36"/>
      <c r="AE378" s="36"/>
      <c r="AR378" s="221" t="s">
        <v>269</v>
      </c>
      <c r="AT378" s="221" t="s">
        <v>192</v>
      </c>
      <c r="AU378" s="221" t="s">
        <v>92</v>
      </c>
      <c r="AY378" s="18" t="s">
        <v>189</v>
      </c>
      <c r="BE378" s="222">
        <f>IF(N378="základní",J378,0)</f>
        <v>0</v>
      </c>
      <c r="BF378" s="222">
        <f>IF(N378="snížená",J378,0)</f>
        <v>0</v>
      </c>
      <c r="BG378" s="222">
        <f>IF(N378="zákl. přenesená",J378,0)</f>
        <v>0</v>
      </c>
      <c r="BH378" s="222">
        <f>IF(N378="sníž. přenesená",J378,0)</f>
        <v>0</v>
      </c>
      <c r="BI378" s="222">
        <f>IF(N378="nulová",J378,0)</f>
        <v>0</v>
      </c>
      <c r="BJ378" s="18" t="s">
        <v>90</v>
      </c>
      <c r="BK378" s="222">
        <f>ROUND(I378*H378,2)</f>
        <v>0</v>
      </c>
      <c r="BL378" s="18" t="s">
        <v>269</v>
      </c>
      <c r="BM378" s="221" t="s">
        <v>559</v>
      </c>
    </row>
    <row r="379" spans="2:51" s="13" customFormat="1" ht="12">
      <c r="B379" s="223"/>
      <c r="C379" s="224"/>
      <c r="D379" s="225" t="s">
        <v>198</v>
      </c>
      <c r="E379" s="226" t="s">
        <v>1</v>
      </c>
      <c r="F379" s="227" t="s">
        <v>199</v>
      </c>
      <c r="G379" s="224"/>
      <c r="H379" s="226" t="s">
        <v>1</v>
      </c>
      <c r="I379" s="228"/>
      <c r="J379" s="224"/>
      <c r="K379" s="224"/>
      <c r="L379" s="229"/>
      <c r="M379" s="230"/>
      <c r="N379" s="231"/>
      <c r="O379" s="231"/>
      <c r="P379" s="231"/>
      <c r="Q379" s="231"/>
      <c r="R379" s="231"/>
      <c r="S379" s="231"/>
      <c r="T379" s="232"/>
      <c r="AT379" s="233" t="s">
        <v>198</v>
      </c>
      <c r="AU379" s="233" t="s">
        <v>92</v>
      </c>
      <c r="AV379" s="13" t="s">
        <v>90</v>
      </c>
      <c r="AW379" s="13" t="s">
        <v>38</v>
      </c>
      <c r="AX379" s="13" t="s">
        <v>83</v>
      </c>
      <c r="AY379" s="233" t="s">
        <v>189</v>
      </c>
    </row>
    <row r="380" spans="2:51" s="14" customFormat="1" ht="12">
      <c r="B380" s="234"/>
      <c r="C380" s="235"/>
      <c r="D380" s="225" t="s">
        <v>198</v>
      </c>
      <c r="E380" s="236" t="s">
        <v>1</v>
      </c>
      <c r="F380" s="237" t="s">
        <v>525</v>
      </c>
      <c r="G380" s="235"/>
      <c r="H380" s="238">
        <v>27.846</v>
      </c>
      <c r="I380" s="239"/>
      <c r="J380" s="235"/>
      <c r="K380" s="235"/>
      <c r="L380" s="240"/>
      <c r="M380" s="241"/>
      <c r="N380" s="242"/>
      <c r="O380" s="242"/>
      <c r="P380" s="242"/>
      <c r="Q380" s="242"/>
      <c r="R380" s="242"/>
      <c r="S380" s="242"/>
      <c r="T380" s="243"/>
      <c r="AT380" s="244" t="s">
        <v>198</v>
      </c>
      <c r="AU380" s="244" t="s">
        <v>92</v>
      </c>
      <c r="AV380" s="14" t="s">
        <v>92</v>
      </c>
      <c r="AW380" s="14" t="s">
        <v>38</v>
      </c>
      <c r="AX380" s="14" t="s">
        <v>83</v>
      </c>
      <c r="AY380" s="244" t="s">
        <v>189</v>
      </c>
    </row>
    <row r="381" spans="2:51" s="15" customFormat="1" ht="12">
      <c r="B381" s="245"/>
      <c r="C381" s="246"/>
      <c r="D381" s="225" t="s">
        <v>198</v>
      </c>
      <c r="E381" s="247" t="s">
        <v>1</v>
      </c>
      <c r="F381" s="248" t="s">
        <v>203</v>
      </c>
      <c r="G381" s="246"/>
      <c r="H381" s="249">
        <v>27.846</v>
      </c>
      <c r="I381" s="250"/>
      <c r="J381" s="246"/>
      <c r="K381" s="246"/>
      <c r="L381" s="251"/>
      <c r="M381" s="252"/>
      <c r="N381" s="253"/>
      <c r="O381" s="253"/>
      <c r="P381" s="253"/>
      <c r="Q381" s="253"/>
      <c r="R381" s="253"/>
      <c r="S381" s="253"/>
      <c r="T381" s="254"/>
      <c r="AT381" s="255" t="s">
        <v>198</v>
      </c>
      <c r="AU381" s="255" t="s">
        <v>92</v>
      </c>
      <c r="AV381" s="15" t="s">
        <v>106</v>
      </c>
      <c r="AW381" s="15" t="s">
        <v>38</v>
      </c>
      <c r="AX381" s="15" t="s">
        <v>90</v>
      </c>
      <c r="AY381" s="255" t="s">
        <v>189</v>
      </c>
    </row>
    <row r="382" spans="1:65" s="2" customFormat="1" ht="16.5" customHeight="1">
      <c r="A382" s="36"/>
      <c r="B382" s="37"/>
      <c r="C382" s="256" t="s">
        <v>560</v>
      </c>
      <c r="D382" s="256" t="s">
        <v>217</v>
      </c>
      <c r="E382" s="257" t="s">
        <v>561</v>
      </c>
      <c r="F382" s="258" t="s">
        <v>562</v>
      </c>
      <c r="G382" s="259" t="s">
        <v>195</v>
      </c>
      <c r="H382" s="260">
        <v>29.238</v>
      </c>
      <c r="I382" s="261"/>
      <c r="J382" s="262">
        <f>ROUND(I382*H382,2)</f>
        <v>0</v>
      </c>
      <c r="K382" s="258" t="s">
        <v>196</v>
      </c>
      <c r="L382" s="263"/>
      <c r="M382" s="264" t="s">
        <v>1</v>
      </c>
      <c r="N382" s="265" t="s">
        <v>48</v>
      </c>
      <c r="O382" s="73"/>
      <c r="P382" s="219">
        <f>O382*H382</f>
        <v>0</v>
      </c>
      <c r="Q382" s="219">
        <v>0.0036</v>
      </c>
      <c r="R382" s="219">
        <f>Q382*H382</f>
        <v>0.1052568</v>
      </c>
      <c r="S382" s="219">
        <v>0</v>
      </c>
      <c r="T382" s="220">
        <f>S382*H382</f>
        <v>0</v>
      </c>
      <c r="U382" s="36"/>
      <c r="V382" s="36"/>
      <c r="W382" s="36"/>
      <c r="X382" s="36"/>
      <c r="Y382" s="36"/>
      <c r="Z382" s="36"/>
      <c r="AA382" s="36"/>
      <c r="AB382" s="36"/>
      <c r="AC382" s="36"/>
      <c r="AD382" s="36"/>
      <c r="AE382" s="36"/>
      <c r="AR382" s="221" t="s">
        <v>351</v>
      </c>
      <c r="AT382" s="221" t="s">
        <v>217</v>
      </c>
      <c r="AU382" s="221" t="s">
        <v>92</v>
      </c>
      <c r="AY382" s="18" t="s">
        <v>189</v>
      </c>
      <c r="BE382" s="222">
        <f>IF(N382="základní",J382,0)</f>
        <v>0</v>
      </c>
      <c r="BF382" s="222">
        <f>IF(N382="snížená",J382,0)</f>
        <v>0</v>
      </c>
      <c r="BG382" s="222">
        <f>IF(N382="zákl. přenesená",J382,0)</f>
        <v>0</v>
      </c>
      <c r="BH382" s="222">
        <f>IF(N382="sníž. přenesená",J382,0)</f>
        <v>0</v>
      </c>
      <c r="BI382" s="222">
        <f>IF(N382="nulová",J382,0)</f>
        <v>0</v>
      </c>
      <c r="BJ382" s="18" t="s">
        <v>90</v>
      </c>
      <c r="BK382" s="222">
        <f>ROUND(I382*H382,2)</f>
        <v>0</v>
      </c>
      <c r="BL382" s="18" t="s">
        <v>269</v>
      </c>
      <c r="BM382" s="221" t="s">
        <v>563</v>
      </c>
    </row>
    <row r="383" spans="2:51" s="14" customFormat="1" ht="12">
      <c r="B383" s="234"/>
      <c r="C383" s="235"/>
      <c r="D383" s="225" t="s">
        <v>198</v>
      </c>
      <c r="E383" s="235"/>
      <c r="F383" s="237" t="s">
        <v>564</v>
      </c>
      <c r="G383" s="235"/>
      <c r="H383" s="238">
        <v>29.238</v>
      </c>
      <c r="I383" s="239"/>
      <c r="J383" s="235"/>
      <c r="K383" s="235"/>
      <c r="L383" s="240"/>
      <c r="M383" s="241"/>
      <c r="N383" s="242"/>
      <c r="O383" s="242"/>
      <c r="P383" s="242"/>
      <c r="Q383" s="242"/>
      <c r="R383" s="242"/>
      <c r="S383" s="242"/>
      <c r="T383" s="243"/>
      <c r="AT383" s="244" t="s">
        <v>198</v>
      </c>
      <c r="AU383" s="244" t="s">
        <v>92</v>
      </c>
      <c r="AV383" s="14" t="s">
        <v>92</v>
      </c>
      <c r="AW383" s="14" t="s">
        <v>4</v>
      </c>
      <c r="AX383" s="14" t="s">
        <v>90</v>
      </c>
      <c r="AY383" s="244" t="s">
        <v>189</v>
      </c>
    </row>
    <row r="384" spans="1:65" s="2" customFormat="1" ht="16.5" customHeight="1">
      <c r="A384" s="36"/>
      <c r="B384" s="37"/>
      <c r="C384" s="210" t="s">
        <v>565</v>
      </c>
      <c r="D384" s="210" t="s">
        <v>192</v>
      </c>
      <c r="E384" s="211" t="s">
        <v>557</v>
      </c>
      <c r="F384" s="212" t="s">
        <v>558</v>
      </c>
      <c r="G384" s="213" t="s">
        <v>195</v>
      </c>
      <c r="H384" s="214">
        <v>252.7</v>
      </c>
      <c r="I384" s="215"/>
      <c r="J384" s="216">
        <f>ROUND(I384*H384,2)</f>
        <v>0</v>
      </c>
      <c r="K384" s="212" t="s">
        <v>196</v>
      </c>
      <c r="L384" s="41"/>
      <c r="M384" s="217" t="s">
        <v>1</v>
      </c>
      <c r="N384" s="218" t="s">
        <v>48</v>
      </c>
      <c r="O384" s="73"/>
      <c r="P384" s="219">
        <f>O384*H384</f>
        <v>0</v>
      </c>
      <c r="Q384" s="219">
        <v>0.006</v>
      </c>
      <c r="R384" s="219">
        <f>Q384*H384</f>
        <v>1.5162</v>
      </c>
      <c r="S384" s="219">
        <v>0</v>
      </c>
      <c r="T384" s="220">
        <f>S384*H384</f>
        <v>0</v>
      </c>
      <c r="U384" s="36"/>
      <c r="V384" s="36"/>
      <c r="W384" s="36"/>
      <c r="X384" s="36"/>
      <c r="Y384" s="36"/>
      <c r="Z384" s="36"/>
      <c r="AA384" s="36"/>
      <c r="AB384" s="36"/>
      <c r="AC384" s="36"/>
      <c r="AD384" s="36"/>
      <c r="AE384" s="36"/>
      <c r="AR384" s="221" t="s">
        <v>269</v>
      </c>
      <c r="AT384" s="221" t="s">
        <v>192</v>
      </c>
      <c r="AU384" s="221" t="s">
        <v>92</v>
      </c>
      <c r="AY384" s="18" t="s">
        <v>189</v>
      </c>
      <c r="BE384" s="222">
        <f>IF(N384="základní",J384,0)</f>
        <v>0</v>
      </c>
      <c r="BF384" s="222">
        <f>IF(N384="snížená",J384,0)</f>
        <v>0</v>
      </c>
      <c r="BG384" s="222">
        <f>IF(N384="zákl. přenesená",J384,0)</f>
        <v>0</v>
      </c>
      <c r="BH384" s="222">
        <f>IF(N384="sníž. přenesená",J384,0)</f>
        <v>0</v>
      </c>
      <c r="BI384" s="222">
        <f>IF(N384="nulová",J384,0)</f>
        <v>0</v>
      </c>
      <c r="BJ384" s="18" t="s">
        <v>90</v>
      </c>
      <c r="BK384" s="222">
        <f>ROUND(I384*H384,2)</f>
        <v>0</v>
      </c>
      <c r="BL384" s="18" t="s">
        <v>269</v>
      </c>
      <c r="BM384" s="221" t="s">
        <v>566</v>
      </c>
    </row>
    <row r="385" spans="2:51" s="13" customFormat="1" ht="12">
      <c r="B385" s="223"/>
      <c r="C385" s="224"/>
      <c r="D385" s="225" t="s">
        <v>198</v>
      </c>
      <c r="E385" s="226" t="s">
        <v>1</v>
      </c>
      <c r="F385" s="227" t="s">
        <v>567</v>
      </c>
      <c r="G385" s="224"/>
      <c r="H385" s="226" t="s">
        <v>1</v>
      </c>
      <c r="I385" s="228"/>
      <c r="J385" s="224"/>
      <c r="K385" s="224"/>
      <c r="L385" s="229"/>
      <c r="M385" s="230"/>
      <c r="N385" s="231"/>
      <c r="O385" s="231"/>
      <c r="P385" s="231"/>
      <c r="Q385" s="231"/>
      <c r="R385" s="231"/>
      <c r="S385" s="231"/>
      <c r="T385" s="232"/>
      <c r="AT385" s="233" t="s">
        <v>198</v>
      </c>
      <c r="AU385" s="233" t="s">
        <v>92</v>
      </c>
      <c r="AV385" s="13" t="s">
        <v>90</v>
      </c>
      <c r="AW385" s="13" t="s">
        <v>38</v>
      </c>
      <c r="AX385" s="13" t="s">
        <v>83</v>
      </c>
      <c r="AY385" s="233" t="s">
        <v>189</v>
      </c>
    </row>
    <row r="386" spans="2:51" s="14" customFormat="1" ht="12">
      <c r="B386" s="234"/>
      <c r="C386" s="235"/>
      <c r="D386" s="225" t="s">
        <v>198</v>
      </c>
      <c r="E386" s="236" t="s">
        <v>1</v>
      </c>
      <c r="F386" s="237" t="s">
        <v>568</v>
      </c>
      <c r="G386" s="235"/>
      <c r="H386" s="238">
        <v>252.7</v>
      </c>
      <c r="I386" s="239"/>
      <c r="J386" s="235"/>
      <c r="K386" s="235"/>
      <c r="L386" s="240"/>
      <c r="M386" s="241"/>
      <c r="N386" s="242"/>
      <c r="O386" s="242"/>
      <c r="P386" s="242"/>
      <c r="Q386" s="242"/>
      <c r="R386" s="242"/>
      <c r="S386" s="242"/>
      <c r="T386" s="243"/>
      <c r="AT386" s="244" t="s">
        <v>198</v>
      </c>
      <c r="AU386" s="244" t="s">
        <v>92</v>
      </c>
      <c r="AV386" s="14" t="s">
        <v>92</v>
      </c>
      <c r="AW386" s="14" t="s">
        <v>38</v>
      </c>
      <c r="AX386" s="14" t="s">
        <v>83</v>
      </c>
      <c r="AY386" s="244" t="s">
        <v>189</v>
      </c>
    </row>
    <row r="387" spans="2:51" s="15" customFormat="1" ht="12">
      <c r="B387" s="245"/>
      <c r="C387" s="246"/>
      <c r="D387" s="225" t="s">
        <v>198</v>
      </c>
      <c r="E387" s="247" t="s">
        <v>1</v>
      </c>
      <c r="F387" s="248" t="s">
        <v>203</v>
      </c>
      <c r="G387" s="246"/>
      <c r="H387" s="249">
        <v>252.7</v>
      </c>
      <c r="I387" s="250"/>
      <c r="J387" s="246"/>
      <c r="K387" s="246"/>
      <c r="L387" s="251"/>
      <c r="M387" s="252"/>
      <c r="N387" s="253"/>
      <c r="O387" s="253"/>
      <c r="P387" s="253"/>
      <c r="Q387" s="253"/>
      <c r="R387" s="253"/>
      <c r="S387" s="253"/>
      <c r="T387" s="254"/>
      <c r="AT387" s="255" t="s">
        <v>198</v>
      </c>
      <c r="AU387" s="255" t="s">
        <v>92</v>
      </c>
      <c r="AV387" s="15" t="s">
        <v>106</v>
      </c>
      <c r="AW387" s="15" t="s">
        <v>38</v>
      </c>
      <c r="AX387" s="15" t="s">
        <v>90</v>
      </c>
      <c r="AY387" s="255" t="s">
        <v>189</v>
      </c>
    </row>
    <row r="388" spans="1:65" s="2" customFormat="1" ht="16.5" customHeight="1">
      <c r="A388" s="36"/>
      <c r="B388" s="37"/>
      <c r="C388" s="256" t="s">
        <v>569</v>
      </c>
      <c r="D388" s="256" t="s">
        <v>217</v>
      </c>
      <c r="E388" s="257" t="s">
        <v>570</v>
      </c>
      <c r="F388" s="258" t="s">
        <v>571</v>
      </c>
      <c r="G388" s="259" t="s">
        <v>195</v>
      </c>
      <c r="H388" s="260">
        <v>265.335</v>
      </c>
      <c r="I388" s="261"/>
      <c r="J388" s="262">
        <f>ROUND(I388*H388,2)</f>
        <v>0</v>
      </c>
      <c r="K388" s="258" t="s">
        <v>196</v>
      </c>
      <c r="L388" s="263"/>
      <c r="M388" s="264" t="s">
        <v>1</v>
      </c>
      <c r="N388" s="265" t="s">
        <v>48</v>
      </c>
      <c r="O388" s="73"/>
      <c r="P388" s="219">
        <f>O388*H388</f>
        <v>0</v>
      </c>
      <c r="Q388" s="219">
        <v>0.0075</v>
      </c>
      <c r="R388" s="219">
        <f>Q388*H388</f>
        <v>1.9900124999999997</v>
      </c>
      <c r="S388" s="219">
        <v>0</v>
      </c>
      <c r="T388" s="220">
        <f>S388*H388</f>
        <v>0</v>
      </c>
      <c r="U388" s="36"/>
      <c r="V388" s="36"/>
      <c r="W388" s="36"/>
      <c r="X388" s="36"/>
      <c r="Y388" s="36"/>
      <c r="Z388" s="36"/>
      <c r="AA388" s="36"/>
      <c r="AB388" s="36"/>
      <c r="AC388" s="36"/>
      <c r="AD388" s="36"/>
      <c r="AE388" s="36"/>
      <c r="AR388" s="221" t="s">
        <v>351</v>
      </c>
      <c r="AT388" s="221" t="s">
        <v>217</v>
      </c>
      <c r="AU388" s="221" t="s">
        <v>92</v>
      </c>
      <c r="AY388" s="18" t="s">
        <v>189</v>
      </c>
      <c r="BE388" s="222">
        <f>IF(N388="základní",J388,0)</f>
        <v>0</v>
      </c>
      <c r="BF388" s="222">
        <f>IF(N388="snížená",J388,0)</f>
        <v>0</v>
      </c>
      <c r="BG388" s="222">
        <f>IF(N388="zákl. přenesená",J388,0)</f>
        <v>0</v>
      </c>
      <c r="BH388" s="222">
        <f>IF(N388="sníž. přenesená",J388,0)</f>
        <v>0</v>
      </c>
      <c r="BI388" s="222">
        <f>IF(N388="nulová",J388,0)</f>
        <v>0</v>
      </c>
      <c r="BJ388" s="18" t="s">
        <v>90</v>
      </c>
      <c r="BK388" s="222">
        <f>ROUND(I388*H388,2)</f>
        <v>0</v>
      </c>
      <c r="BL388" s="18" t="s">
        <v>269</v>
      </c>
      <c r="BM388" s="221" t="s">
        <v>572</v>
      </c>
    </row>
    <row r="389" spans="2:51" s="14" customFormat="1" ht="12">
      <c r="B389" s="234"/>
      <c r="C389" s="235"/>
      <c r="D389" s="225" t="s">
        <v>198</v>
      </c>
      <c r="E389" s="235"/>
      <c r="F389" s="237" t="s">
        <v>573</v>
      </c>
      <c r="G389" s="235"/>
      <c r="H389" s="238">
        <v>265.335</v>
      </c>
      <c r="I389" s="239"/>
      <c r="J389" s="235"/>
      <c r="K389" s="235"/>
      <c r="L389" s="240"/>
      <c r="M389" s="241"/>
      <c r="N389" s="242"/>
      <c r="O389" s="242"/>
      <c r="P389" s="242"/>
      <c r="Q389" s="242"/>
      <c r="R389" s="242"/>
      <c r="S389" s="242"/>
      <c r="T389" s="243"/>
      <c r="AT389" s="244" t="s">
        <v>198</v>
      </c>
      <c r="AU389" s="244" t="s">
        <v>92</v>
      </c>
      <c r="AV389" s="14" t="s">
        <v>92</v>
      </c>
      <c r="AW389" s="14" t="s">
        <v>4</v>
      </c>
      <c r="AX389" s="14" t="s">
        <v>90</v>
      </c>
      <c r="AY389" s="244" t="s">
        <v>189</v>
      </c>
    </row>
    <row r="390" spans="1:65" s="2" customFormat="1" ht="16.5" customHeight="1">
      <c r="A390" s="36"/>
      <c r="B390" s="37"/>
      <c r="C390" s="210" t="s">
        <v>574</v>
      </c>
      <c r="D390" s="210" t="s">
        <v>192</v>
      </c>
      <c r="E390" s="211" t="s">
        <v>557</v>
      </c>
      <c r="F390" s="212" t="s">
        <v>558</v>
      </c>
      <c r="G390" s="213" t="s">
        <v>195</v>
      </c>
      <c r="H390" s="214">
        <v>71.78</v>
      </c>
      <c r="I390" s="215"/>
      <c r="J390" s="216">
        <f>ROUND(I390*H390,2)</f>
        <v>0</v>
      </c>
      <c r="K390" s="212" t="s">
        <v>196</v>
      </c>
      <c r="L390" s="41"/>
      <c r="M390" s="217" t="s">
        <v>1</v>
      </c>
      <c r="N390" s="218" t="s">
        <v>48</v>
      </c>
      <c r="O390" s="73"/>
      <c r="P390" s="219">
        <f>O390*H390</f>
        <v>0</v>
      </c>
      <c r="Q390" s="219">
        <v>0.006</v>
      </c>
      <c r="R390" s="219">
        <f>Q390*H390</f>
        <v>0.43068</v>
      </c>
      <c r="S390" s="219">
        <v>0</v>
      </c>
      <c r="T390" s="220">
        <f>S390*H390</f>
        <v>0</v>
      </c>
      <c r="U390" s="36"/>
      <c r="V390" s="36"/>
      <c r="W390" s="36"/>
      <c r="X390" s="36"/>
      <c r="Y390" s="36"/>
      <c r="Z390" s="36"/>
      <c r="AA390" s="36"/>
      <c r="AB390" s="36"/>
      <c r="AC390" s="36"/>
      <c r="AD390" s="36"/>
      <c r="AE390" s="36"/>
      <c r="AR390" s="221" t="s">
        <v>269</v>
      </c>
      <c r="AT390" s="221" t="s">
        <v>192</v>
      </c>
      <c r="AU390" s="221" t="s">
        <v>92</v>
      </c>
      <c r="AY390" s="18" t="s">
        <v>189</v>
      </c>
      <c r="BE390" s="222">
        <f>IF(N390="základní",J390,0)</f>
        <v>0</v>
      </c>
      <c r="BF390" s="222">
        <f>IF(N390="snížená",J390,0)</f>
        <v>0</v>
      </c>
      <c r="BG390" s="222">
        <f>IF(N390="zákl. přenesená",J390,0)</f>
        <v>0</v>
      </c>
      <c r="BH390" s="222">
        <f>IF(N390="sníž. přenesená",J390,0)</f>
        <v>0</v>
      </c>
      <c r="BI390" s="222">
        <f>IF(N390="nulová",J390,0)</f>
        <v>0</v>
      </c>
      <c r="BJ390" s="18" t="s">
        <v>90</v>
      </c>
      <c r="BK390" s="222">
        <f>ROUND(I390*H390,2)</f>
        <v>0</v>
      </c>
      <c r="BL390" s="18" t="s">
        <v>269</v>
      </c>
      <c r="BM390" s="221" t="s">
        <v>575</v>
      </c>
    </row>
    <row r="391" spans="2:51" s="13" customFormat="1" ht="12">
      <c r="B391" s="223"/>
      <c r="C391" s="224"/>
      <c r="D391" s="225" t="s">
        <v>198</v>
      </c>
      <c r="E391" s="226" t="s">
        <v>1</v>
      </c>
      <c r="F391" s="227" t="s">
        <v>199</v>
      </c>
      <c r="G391" s="224"/>
      <c r="H391" s="226" t="s">
        <v>1</v>
      </c>
      <c r="I391" s="228"/>
      <c r="J391" s="224"/>
      <c r="K391" s="224"/>
      <c r="L391" s="229"/>
      <c r="M391" s="230"/>
      <c r="N391" s="231"/>
      <c r="O391" s="231"/>
      <c r="P391" s="231"/>
      <c r="Q391" s="231"/>
      <c r="R391" s="231"/>
      <c r="S391" s="231"/>
      <c r="T391" s="232"/>
      <c r="AT391" s="233" t="s">
        <v>198</v>
      </c>
      <c r="AU391" s="233" t="s">
        <v>92</v>
      </c>
      <c r="AV391" s="13" t="s">
        <v>90</v>
      </c>
      <c r="AW391" s="13" t="s">
        <v>38</v>
      </c>
      <c r="AX391" s="13" t="s">
        <v>83</v>
      </c>
      <c r="AY391" s="233" t="s">
        <v>189</v>
      </c>
    </row>
    <row r="392" spans="2:51" s="14" customFormat="1" ht="12">
      <c r="B392" s="234"/>
      <c r="C392" s="235"/>
      <c r="D392" s="225" t="s">
        <v>198</v>
      </c>
      <c r="E392" s="236" t="s">
        <v>1</v>
      </c>
      <c r="F392" s="237" t="s">
        <v>201</v>
      </c>
      <c r="G392" s="235"/>
      <c r="H392" s="238">
        <v>71.78</v>
      </c>
      <c r="I392" s="239"/>
      <c r="J392" s="235"/>
      <c r="K392" s="235"/>
      <c r="L392" s="240"/>
      <c r="M392" s="241"/>
      <c r="N392" s="242"/>
      <c r="O392" s="242"/>
      <c r="P392" s="242"/>
      <c r="Q392" s="242"/>
      <c r="R392" s="242"/>
      <c r="S392" s="242"/>
      <c r="T392" s="243"/>
      <c r="AT392" s="244" t="s">
        <v>198</v>
      </c>
      <c r="AU392" s="244" t="s">
        <v>92</v>
      </c>
      <c r="AV392" s="14" t="s">
        <v>92</v>
      </c>
      <c r="AW392" s="14" t="s">
        <v>38</v>
      </c>
      <c r="AX392" s="14" t="s">
        <v>83</v>
      </c>
      <c r="AY392" s="244" t="s">
        <v>189</v>
      </c>
    </row>
    <row r="393" spans="2:51" s="15" customFormat="1" ht="12">
      <c r="B393" s="245"/>
      <c r="C393" s="246"/>
      <c r="D393" s="225" t="s">
        <v>198</v>
      </c>
      <c r="E393" s="247" t="s">
        <v>1</v>
      </c>
      <c r="F393" s="248" t="s">
        <v>203</v>
      </c>
      <c r="G393" s="246"/>
      <c r="H393" s="249">
        <v>71.78</v>
      </c>
      <c r="I393" s="250"/>
      <c r="J393" s="246"/>
      <c r="K393" s="246"/>
      <c r="L393" s="251"/>
      <c r="M393" s="252"/>
      <c r="N393" s="253"/>
      <c r="O393" s="253"/>
      <c r="P393" s="253"/>
      <c r="Q393" s="253"/>
      <c r="R393" s="253"/>
      <c r="S393" s="253"/>
      <c r="T393" s="254"/>
      <c r="AT393" s="255" t="s">
        <v>198</v>
      </c>
      <c r="AU393" s="255" t="s">
        <v>92</v>
      </c>
      <c r="AV393" s="15" t="s">
        <v>106</v>
      </c>
      <c r="AW393" s="15" t="s">
        <v>38</v>
      </c>
      <c r="AX393" s="15" t="s">
        <v>90</v>
      </c>
      <c r="AY393" s="255" t="s">
        <v>189</v>
      </c>
    </row>
    <row r="394" spans="1:65" s="2" customFormat="1" ht="16.5" customHeight="1">
      <c r="A394" s="36"/>
      <c r="B394" s="37"/>
      <c r="C394" s="256" t="s">
        <v>576</v>
      </c>
      <c r="D394" s="256" t="s">
        <v>217</v>
      </c>
      <c r="E394" s="257" t="s">
        <v>218</v>
      </c>
      <c r="F394" s="258" t="s">
        <v>219</v>
      </c>
      <c r="G394" s="259" t="s">
        <v>195</v>
      </c>
      <c r="H394" s="260">
        <v>75.369</v>
      </c>
      <c r="I394" s="261"/>
      <c r="J394" s="262">
        <f>ROUND(I394*H394,2)</f>
        <v>0</v>
      </c>
      <c r="K394" s="258" t="s">
        <v>196</v>
      </c>
      <c r="L394" s="263"/>
      <c r="M394" s="264" t="s">
        <v>1</v>
      </c>
      <c r="N394" s="265" t="s">
        <v>48</v>
      </c>
      <c r="O394" s="73"/>
      <c r="P394" s="219">
        <f>O394*H394</f>
        <v>0</v>
      </c>
      <c r="Q394" s="219">
        <v>0.0032</v>
      </c>
      <c r="R394" s="219">
        <f>Q394*H394</f>
        <v>0.2411808</v>
      </c>
      <c r="S394" s="219">
        <v>0</v>
      </c>
      <c r="T394" s="220">
        <f>S394*H394</f>
        <v>0</v>
      </c>
      <c r="U394" s="36"/>
      <c r="V394" s="36"/>
      <c r="W394" s="36"/>
      <c r="X394" s="36"/>
      <c r="Y394" s="36"/>
      <c r="Z394" s="36"/>
      <c r="AA394" s="36"/>
      <c r="AB394" s="36"/>
      <c r="AC394" s="36"/>
      <c r="AD394" s="36"/>
      <c r="AE394" s="36"/>
      <c r="AR394" s="221" t="s">
        <v>351</v>
      </c>
      <c r="AT394" s="221" t="s">
        <v>217</v>
      </c>
      <c r="AU394" s="221" t="s">
        <v>92</v>
      </c>
      <c r="AY394" s="18" t="s">
        <v>189</v>
      </c>
      <c r="BE394" s="222">
        <f>IF(N394="základní",J394,0)</f>
        <v>0</v>
      </c>
      <c r="BF394" s="222">
        <f>IF(N394="snížená",J394,0)</f>
        <v>0</v>
      </c>
      <c r="BG394" s="222">
        <f>IF(N394="zákl. přenesená",J394,0)</f>
        <v>0</v>
      </c>
      <c r="BH394" s="222">
        <f>IF(N394="sníž. přenesená",J394,0)</f>
        <v>0</v>
      </c>
      <c r="BI394" s="222">
        <f>IF(N394="nulová",J394,0)</f>
        <v>0</v>
      </c>
      <c r="BJ394" s="18" t="s">
        <v>90</v>
      </c>
      <c r="BK394" s="222">
        <f>ROUND(I394*H394,2)</f>
        <v>0</v>
      </c>
      <c r="BL394" s="18" t="s">
        <v>269</v>
      </c>
      <c r="BM394" s="221" t="s">
        <v>577</v>
      </c>
    </row>
    <row r="395" spans="2:51" s="14" customFormat="1" ht="12">
      <c r="B395" s="234"/>
      <c r="C395" s="235"/>
      <c r="D395" s="225" t="s">
        <v>198</v>
      </c>
      <c r="E395" s="235"/>
      <c r="F395" s="237" t="s">
        <v>578</v>
      </c>
      <c r="G395" s="235"/>
      <c r="H395" s="238">
        <v>75.369</v>
      </c>
      <c r="I395" s="239"/>
      <c r="J395" s="235"/>
      <c r="K395" s="235"/>
      <c r="L395" s="240"/>
      <c r="M395" s="241"/>
      <c r="N395" s="242"/>
      <c r="O395" s="242"/>
      <c r="P395" s="242"/>
      <c r="Q395" s="242"/>
      <c r="R395" s="242"/>
      <c r="S395" s="242"/>
      <c r="T395" s="243"/>
      <c r="AT395" s="244" t="s">
        <v>198</v>
      </c>
      <c r="AU395" s="244" t="s">
        <v>92</v>
      </c>
      <c r="AV395" s="14" t="s">
        <v>92</v>
      </c>
      <c r="AW395" s="14" t="s">
        <v>4</v>
      </c>
      <c r="AX395" s="14" t="s">
        <v>90</v>
      </c>
      <c r="AY395" s="244" t="s">
        <v>189</v>
      </c>
    </row>
    <row r="396" spans="1:65" s="2" customFormat="1" ht="16.5" customHeight="1">
      <c r="A396" s="36"/>
      <c r="B396" s="37"/>
      <c r="C396" s="210" t="s">
        <v>579</v>
      </c>
      <c r="D396" s="210" t="s">
        <v>192</v>
      </c>
      <c r="E396" s="211" t="s">
        <v>580</v>
      </c>
      <c r="F396" s="212" t="s">
        <v>581</v>
      </c>
      <c r="G396" s="213" t="s">
        <v>195</v>
      </c>
      <c r="H396" s="214">
        <v>119.599</v>
      </c>
      <c r="I396" s="215"/>
      <c r="J396" s="216">
        <f>ROUND(I396*H396,2)</f>
        <v>0</v>
      </c>
      <c r="K396" s="212" t="s">
        <v>196</v>
      </c>
      <c r="L396" s="41"/>
      <c r="M396" s="217" t="s">
        <v>1</v>
      </c>
      <c r="N396" s="218" t="s">
        <v>48</v>
      </c>
      <c r="O396" s="73"/>
      <c r="P396" s="219">
        <f>O396*H396</f>
        <v>0</v>
      </c>
      <c r="Q396" s="219">
        <v>0.00058</v>
      </c>
      <c r="R396" s="219">
        <f>Q396*H396</f>
        <v>0.06936742</v>
      </c>
      <c r="S396" s="219">
        <v>0</v>
      </c>
      <c r="T396" s="220">
        <f>S396*H396</f>
        <v>0</v>
      </c>
      <c r="U396" s="36"/>
      <c r="V396" s="36"/>
      <c r="W396" s="36"/>
      <c r="X396" s="36"/>
      <c r="Y396" s="36"/>
      <c r="Z396" s="36"/>
      <c r="AA396" s="36"/>
      <c r="AB396" s="36"/>
      <c r="AC396" s="36"/>
      <c r="AD396" s="36"/>
      <c r="AE396" s="36"/>
      <c r="AR396" s="221" t="s">
        <v>269</v>
      </c>
      <c r="AT396" s="221" t="s">
        <v>192</v>
      </c>
      <c r="AU396" s="221" t="s">
        <v>92</v>
      </c>
      <c r="AY396" s="18" t="s">
        <v>189</v>
      </c>
      <c r="BE396" s="222">
        <f>IF(N396="základní",J396,0)</f>
        <v>0</v>
      </c>
      <c r="BF396" s="222">
        <f>IF(N396="snížená",J396,0)</f>
        <v>0</v>
      </c>
      <c r="BG396" s="222">
        <f>IF(N396="zákl. přenesená",J396,0)</f>
        <v>0</v>
      </c>
      <c r="BH396" s="222">
        <f>IF(N396="sníž. přenesená",J396,0)</f>
        <v>0</v>
      </c>
      <c r="BI396" s="222">
        <f>IF(N396="nulová",J396,0)</f>
        <v>0</v>
      </c>
      <c r="BJ396" s="18" t="s">
        <v>90</v>
      </c>
      <c r="BK396" s="222">
        <f>ROUND(I396*H396,2)</f>
        <v>0</v>
      </c>
      <c r="BL396" s="18" t="s">
        <v>269</v>
      </c>
      <c r="BM396" s="221" t="s">
        <v>582</v>
      </c>
    </row>
    <row r="397" spans="2:51" s="13" customFormat="1" ht="12">
      <c r="B397" s="223"/>
      <c r="C397" s="224"/>
      <c r="D397" s="225" t="s">
        <v>198</v>
      </c>
      <c r="E397" s="226" t="s">
        <v>1</v>
      </c>
      <c r="F397" s="227" t="s">
        <v>199</v>
      </c>
      <c r="G397" s="224"/>
      <c r="H397" s="226" t="s">
        <v>1</v>
      </c>
      <c r="I397" s="228"/>
      <c r="J397" s="224"/>
      <c r="K397" s="224"/>
      <c r="L397" s="229"/>
      <c r="M397" s="230"/>
      <c r="N397" s="231"/>
      <c r="O397" s="231"/>
      <c r="P397" s="231"/>
      <c r="Q397" s="231"/>
      <c r="R397" s="231"/>
      <c r="S397" s="231"/>
      <c r="T397" s="232"/>
      <c r="AT397" s="233" t="s">
        <v>198</v>
      </c>
      <c r="AU397" s="233" t="s">
        <v>92</v>
      </c>
      <c r="AV397" s="13" t="s">
        <v>90</v>
      </c>
      <c r="AW397" s="13" t="s">
        <v>38</v>
      </c>
      <c r="AX397" s="13" t="s">
        <v>83</v>
      </c>
      <c r="AY397" s="233" t="s">
        <v>189</v>
      </c>
    </row>
    <row r="398" spans="2:51" s="14" customFormat="1" ht="12">
      <c r="B398" s="234"/>
      <c r="C398" s="235"/>
      <c r="D398" s="225" t="s">
        <v>198</v>
      </c>
      <c r="E398" s="236" t="s">
        <v>1</v>
      </c>
      <c r="F398" s="237" t="s">
        <v>583</v>
      </c>
      <c r="G398" s="235"/>
      <c r="H398" s="238">
        <v>119.599</v>
      </c>
      <c r="I398" s="239"/>
      <c r="J398" s="235"/>
      <c r="K398" s="235"/>
      <c r="L398" s="240"/>
      <c r="M398" s="241"/>
      <c r="N398" s="242"/>
      <c r="O398" s="242"/>
      <c r="P398" s="242"/>
      <c r="Q398" s="242"/>
      <c r="R398" s="242"/>
      <c r="S398" s="242"/>
      <c r="T398" s="243"/>
      <c r="AT398" s="244" t="s">
        <v>198</v>
      </c>
      <c r="AU398" s="244" t="s">
        <v>92</v>
      </c>
      <c r="AV398" s="14" t="s">
        <v>92</v>
      </c>
      <c r="AW398" s="14" t="s">
        <v>38</v>
      </c>
      <c r="AX398" s="14" t="s">
        <v>83</v>
      </c>
      <c r="AY398" s="244" t="s">
        <v>189</v>
      </c>
    </row>
    <row r="399" spans="2:51" s="15" customFormat="1" ht="12">
      <c r="B399" s="245"/>
      <c r="C399" s="246"/>
      <c r="D399" s="225" t="s">
        <v>198</v>
      </c>
      <c r="E399" s="247" t="s">
        <v>1</v>
      </c>
      <c r="F399" s="248" t="s">
        <v>203</v>
      </c>
      <c r="G399" s="246"/>
      <c r="H399" s="249">
        <v>119.599</v>
      </c>
      <c r="I399" s="250"/>
      <c r="J399" s="246"/>
      <c r="K399" s="246"/>
      <c r="L399" s="251"/>
      <c r="M399" s="252"/>
      <c r="N399" s="253"/>
      <c r="O399" s="253"/>
      <c r="P399" s="253"/>
      <c r="Q399" s="253"/>
      <c r="R399" s="253"/>
      <c r="S399" s="253"/>
      <c r="T399" s="254"/>
      <c r="AT399" s="255" t="s">
        <v>198</v>
      </c>
      <c r="AU399" s="255" t="s">
        <v>92</v>
      </c>
      <c r="AV399" s="15" t="s">
        <v>106</v>
      </c>
      <c r="AW399" s="15" t="s">
        <v>38</v>
      </c>
      <c r="AX399" s="15" t="s">
        <v>90</v>
      </c>
      <c r="AY399" s="255" t="s">
        <v>189</v>
      </c>
    </row>
    <row r="400" spans="1:65" s="2" customFormat="1" ht="16.5" customHeight="1">
      <c r="A400" s="36"/>
      <c r="B400" s="37"/>
      <c r="C400" s="256" t="s">
        <v>584</v>
      </c>
      <c r="D400" s="256" t="s">
        <v>217</v>
      </c>
      <c r="E400" s="257" t="s">
        <v>585</v>
      </c>
      <c r="F400" s="258" t="s">
        <v>586</v>
      </c>
      <c r="G400" s="259" t="s">
        <v>195</v>
      </c>
      <c r="H400" s="260">
        <v>131.559</v>
      </c>
      <c r="I400" s="261"/>
      <c r="J400" s="262">
        <f>ROUND(I400*H400,2)</f>
        <v>0</v>
      </c>
      <c r="K400" s="258" t="s">
        <v>196</v>
      </c>
      <c r="L400" s="263"/>
      <c r="M400" s="264" t="s">
        <v>1</v>
      </c>
      <c r="N400" s="265" t="s">
        <v>48</v>
      </c>
      <c r="O400" s="73"/>
      <c r="P400" s="219">
        <f>O400*H400</f>
        <v>0</v>
      </c>
      <c r="Q400" s="219">
        <v>0.0042</v>
      </c>
      <c r="R400" s="219">
        <f>Q400*H400</f>
        <v>0.5525477999999999</v>
      </c>
      <c r="S400" s="219">
        <v>0</v>
      </c>
      <c r="T400" s="220">
        <f>S400*H400</f>
        <v>0</v>
      </c>
      <c r="U400" s="36"/>
      <c r="V400" s="36"/>
      <c r="W400" s="36"/>
      <c r="X400" s="36"/>
      <c r="Y400" s="36"/>
      <c r="Z400" s="36"/>
      <c r="AA400" s="36"/>
      <c r="AB400" s="36"/>
      <c r="AC400" s="36"/>
      <c r="AD400" s="36"/>
      <c r="AE400" s="36"/>
      <c r="AR400" s="221" t="s">
        <v>351</v>
      </c>
      <c r="AT400" s="221" t="s">
        <v>217</v>
      </c>
      <c r="AU400" s="221" t="s">
        <v>92</v>
      </c>
      <c r="AY400" s="18" t="s">
        <v>189</v>
      </c>
      <c r="BE400" s="222">
        <f>IF(N400="základní",J400,0)</f>
        <v>0</v>
      </c>
      <c r="BF400" s="222">
        <f>IF(N400="snížená",J400,0)</f>
        <v>0</v>
      </c>
      <c r="BG400" s="222">
        <f>IF(N400="zákl. přenesená",J400,0)</f>
        <v>0</v>
      </c>
      <c r="BH400" s="222">
        <f>IF(N400="sníž. přenesená",J400,0)</f>
        <v>0</v>
      </c>
      <c r="BI400" s="222">
        <f>IF(N400="nulová",J400,0)</f>
        <v>0</v>
      </c>
      <c r="BJ400" s="18" t="s">
        <v>90</v>
      </c>
      <c r="BK400" s="222">
        <f>ROUND(I400*H400,2)</f>
        <v>0</v>
      </c>
      <c r="BL400" s="18" t="s">
        <v>269</v>
      </c>
      <c r="BM400" s="221" t="s">
        <v>587</v>
      </c>
    </row>
    <row r="401" spans="2:51" s="14" customFormat="1" ht="12">
      <c r="B401" s="234"/>
      <c r="C401" s="235"/>
      <c r="D401" s="225" t="s">
        <v>198</v>
      </c>
      <c r="E401" s="235"/>
      <c r="F401" s="237" t="s">
        <v>588</v>
      </c>
      <c r="G401" s="235"/>
      <c r="H401" s="238">
        <v>131.559</v>
      </c>
      <c r="I401" s="239"/>
      <c r="J401" s="235"/>
      <c r="K401" s="235"/>
      <c r="L401" s="240"/>
      <c r="M401" s="241"/>
      <c r="N401" s="242"/>
      <c r="O401" s="242"/>
      <c r="P401" s="242"/>
      <c r="Q401" s="242"/>
      <c r="R401" s="242"/>
      <c r="S401" s="242"/>
      <c r="T401" s="243"/>
      <c r="AT401" s="244" t="s">
        <v>198</v>
      </c>
      <c r="AU401" s="244" t="s">
        <v>92</v>
      </c>
      <c r="AV401" s="14" t="s">
        <v>92</v>
      </c>
      <c r="AW401" s="14" t="s">
        <v>4</v>
      </c>
      <c r="AX401" s="14" t="s">
        <v>90</v>
      </c>
      <c r="AY401" s="244" t="s">
        <v>189</v>
      </c>
    </row>
    <row r="402" spans="1:65" s="2" customFormat="1" ht="16.5" customHeight="1">
      <c r="A402" s="36"/>
      <c r="B402" s="37"/>
      <c r="C402" s="210" t="s">
        <v>589</v>
      </c>
      <c r="D402" s="210" t="s">
        <v>192</v>
      </c>
      <c r="E402" s="211" t="s">
        <v>590</v>
      </c>
      <c r="F402" s="212" t="s">
        <v>591</v>
      </c>
      <c r="G402" s="213" t="s">
        <v>225</v>
      </c>
      <c r="H402" s="214">
        <v>30.94</v>
      </c>
      <c r="I402" s="215"/>
      <c r="J402" s="216">
        <f>ROUND(I402*H402,2)</f>
        <v>0</v>
      </c>
      <c r="K402" s="212" t="s">
        <v>196</v>
      </c>
      <c r="L402" s="41"/>
      <c r="M402" s="217" t="s">
        <v>1</v>
      </c>
      <c r="N402" s="218" t="s">
        <v>48</v>
      </c>
      <c r="O402" s="73"/>
      <c r="P402" s="219">
        <f>O402*H402</f>
        <v>0</v>
      </c>
      <c r="Q402" s="219">
        <v>0</v>
      </c>
      <c r="R402" s="219">
        <f>Q402*H402</f>
        <v>0</v>
      </c>
      <c r="S402" s="219">
        <v>0</v>
      </c>
      <c r="T402" s="220">
        <f>S402*H402</f>
        <v>0</v>
      </c>
      <c r="U402" s="36"/>
      <c r="V402" s="36"/>
      <c r="W402" s="36"/>
      <c r="X402" s="36"/>
      <c r="Y402" s="36"/>
      <c r="Z402" s="36"/>
      <c r="AA402" s="36"/>
      <c r="AB402" s="36"/>
      <c r="AC402" s="36"/>
      <c r="AD402" s="36"/>
      <c r="AE402" s="36"/>
      <c r="AR402" s="221" t="s">
        <v>269</v>
      </c>
      <c r="AT402" s="221" t="s">
        <v>192</v>
      </c>
      <c r="AU402" s="221" t="s">
        <v>92</v>
      </c>
      <c r="AY402" s="18" t="s">
        <v>189</v>
      </c>
      <c r="BE402" s="222">
        <f>IF(N402="základní",J402,0)</f>
        <v>0</v>
      </c>
      <c r="BF402" s="222">
        <f>IF(N402="snížená",J402,0)</f>
        <v>0</v>
      </c>
      <c r="BG402" s="222">
        <f>IF(N402="zákl. přenesená",J402,0)</f>
        <v>0</v>
      </c>
      <c r="BH402" s="222">
        <f>IF(N402="sníž. přenesená",J402,0)</f>
        <v>0</v>
      </c>
      <c r="BI402" s="222">
        <f>IF(N402="nulová",J402,0)</f>
        <v>0</v>
      </c>
      <c r="BJ402" s="18" t="s">
        <v>90</v>
      </c>
      <c r="BK402" s="222">
        <f>ROUND(I402*H402,2)</f>
        <v>0</v>
      </c>
      <c r="BL402" s="18" t="s">
        <v>269</v>
      </c>
      <c r="BM402" s="221" t="s">
        <v>592</v>
      </c>
    </row>
    <row r="403" spans="2:51" s="13" customFormat="1" ht="12">
      <c r="B403" s="223"/>
      <c r="C403" s="224"/>
      <c r="D403" s="225" t="s">
        <v>198</v>
      </c>
      <c r="E403" s="226" t="s">
        <v>1</v>
      </c>
      <c r="F403" s="227" t="s">
        <v>199</v>
      </c>
      <c r="G403" s="224"/>
      <c r="H403" s="226" t="s">
        <v>1</v>
      </c>
      <c r="I403" s="228"/>
      <c r="J403" s="224"/>
      <c r="K403" s="224"/>
      <c r="L403" s="229"/>
      <c r="M403" s="230"/>
      <c r="N403" s="231"/>
      <c r="O403" s="231"/>
      <c r="P403" s="231"/>
      <c r="Q403" s="231"/>
      <c r="R403" s="231"/>
      <c r="S403" s="231"/>
      <c r="T403" s="232"/>
      <c r="AT403" s="233" t="s">
        <v>198</v>
      </c>
      <c r="AU403" s="233" t="s">
        <v>92</v>
      </c>
      <c r="AV403" s="13" t="s">
        <v>90</v>
      </c>
      <c r="AW403" s="13" t="s">
        <v>38</v>
      </c>
      <c r="AX403" s="13" t="s">
        <v>83</v>
      </c>
      <c r="AY403" s="233" t="s">
        <v>189</v>
      </c>
    </row>
    <row r="404" spans="2:51" s="14" customFormat="1" ht="12">
      <c r="B404" s="234"/>
      <c r="C404" s="235"/>
      <c r="D404" s="225" t="s">
        <v>198</v>
      </c>
      <c r="E404" s="236" t="s">
        <v>1</v>
      </c>
      <c r="F404" s="237" t="s">
        <v>593</v>
      </c>
      <c r="G404" s="235"/>
      <c r="H404" s="238">
        <v>30.94</v>
      </c>
      <c r="I404" s="239"/>
      <c r="J404" s="235"/>
      <c r="K404" s="235"/>
      <c r="L404" s="240"/>
      <c r="M404" s="241"/>
      <c r="N404" s="242"/>
      <c r="O404" s="242"/>
      <c r="P404" s="242"/>
      <c r="Q404" s="242"/>
      <c r="R404" s="242"/>
      <c r="S404" s="242"/>
      <c r="T404" s="243"/>
      <c r="AT404" s="244" t="s">
        <v>198</v>
      </c>
      <c r="AU404" s="244" t="s">
        <v>92</v>
      </c>
      <c r="AV404" s="14" t="s">
        <v>92</v>
      </c>
      <c r="AW404" s="14" t="s">
        <v>38</v>
      </c>
      <c r="AX404" s="14" t="s">
        <v>83</v>
      </c>
      <c r="AY404" s="244" t="s">
        <v>189</v>
      </c>
    </row>
    <row r="405" spans="2:51" s="15" customFormat="1" ht="12">
      <c r="B405" s="245"/>
      <c r="C405" s="246"/>
      <c r="D405" s="225" t="s">
        <v>198</v>
      </c>
      <c r="E405" s="247" t="s">
        <v>1</v>
      </c>
      <c r="F405" s="248" t="s">
        <v>203</v>
      </c>
      <c r="G405" s="246"/>
      <c r="H405" s="249">
        <v>30.94</v>
      </c>
      <c r="I405" s="250"/>
      <c r="J405" s="246"/>
      <c r="K405" s="246"/>
      <c r="L405" s="251"/>
      <c r="M405" s="252"/>
      <c r="N405" s="253"/>
      <c r="O405" s="253"/>
      <c r="P405" s="253"/>
      <c r="Q405" s="253"/>
      <c r="R405" s="253"/>
      <c r="S405" s="253"/>
      <c r="T405" s="254"/>
      <c r="AT405" s="255" t="s">
        <v>198</v>
      </c>
      <c r="AU405" s="255" t="s">
        <v>92</v>
      </c>
      <c r="AV405" s="15" t="s">
        <v>106</v>
      </c>
      <c r="AW405" s="15" t="s">
        <v>38</v>
      </c>
      <c r="AX405" s="15" t="s">
        <v>90</v>
      </c>
      <c r="AY405" s="255" t="s">
        <v>189</v>
      </c>
    </row>
    <row r="406" spans="1:65" s="2" customFormat="1" ht="16.5" customHeight="1">
      <c r="A406" s="36"/>
      <c r="B406" s="37"/>
      <c r="C406" s="256" t="s">
        <v>594</v>
      </c>
      <c r="D406" s="256" t="s">
        <v>217</v>
      </c>
      <c r="E406" s="257" t="s">
        <v>595</v>
      </c>
      <c r="F406" s="258" t="s">
        <v>596</v>
      </c>
      <c r="G406" s="259" t="s">
        <v>225</v>
      </c>
      <c r="H406" s="260">
        <v>34.034</v>
      </c>
      <c r="I406" s="261"/>
      <c r="J406" s="262">
        <f>ROUND(I406*H406,2)</f>
        <v>0</v>
      </c>
      <c r="K406" s="258" t="s">
        <v>196</v>
      </c>
      <c r="L406" s="263"/>
      <c r="M406" s="264" t="s">
        <v>1</v>
      </c>
      <c r="N406" s="265" t="s">
        <v>48</v>
      </c>
      <c r="O406" s="73"/>
      <c r="P406" s="219">
        <f>O406*H406</f>
        <v>0</v>
      </c>
      <c r="Q406" s="219">
        <v>0.00055</v>
      </c>
      <c r="R406" s="219">
        <f>Q406*H406</f>
        <v>0.0187187</v>
      </c>
      <c r="S406" s="219">
        <v>0</v>
      </c>
      <c r="T406" s="220">
        <f>S406*H406</f>
        <v>0</v>
      </c>
      <c r="U406" s="36"/>
      <c r="V406" s="36"/>
      <c r="W406" s="36"/>
      <c r="X406" s="36"/>
      <c r="Y406" s="36"/>
      <c r="Z406" s="36"/>
      <c r="AA406" s="36"/>
      <c r="AB406" s="36"/>
      <c r="AC406" s="36"/>
      <c r="AD406" s="36"/>
      <c r="AE406" s="36"/>
      <c r="AR406" s="221" t="s">
        <v>351</v>
      </c>
      <c r="AT406" s="221" t="s">
        <v>217</v>
      </c>
      <c r="AU406" s="221" t="s">
        <v>92</v>
      </c>
      <c r="AY406" s="18" t="s">
        <v>189</v>
      </c>
      <c r="BE406" s="222">
        <f>IF(N406="základní",J406,0)</f>
        <v>0</v>
      </c>
      <c r="BF406" s="222">
        <f>IF(N406="snížená",J406,0)</f>
        <v>0</v>
      </c>
      <c r="BG406" s="222">
        <f>IF(N406="zákl. přenesená",J406,0)</f>
        <v>0</v>
      </c>
      <c r="BH406" s="222">
        <f>IF(N406="sníž. přenesená",J406,0)</f>
        <v>0</v>
      </c>
      <c r="BI406" s="222">
        <f>IF(N406="nulová",J406,0)</f>
        <v>0</v>
      </c>
      <c r="BJ406" s="18" t="s">
        <v>90</v>
      </c>
      <c r="BK406" s="222">
        <f>ROUND(I406*H406,2)</f>
        <v>0</v>
      </c>
      <c r="BL406" s="18" t="s">
        <v>269</v>
      </c>
      <c r="BM406" s="221" t="s">
        <v>597</v>
      </c>
    </row>
    <row r="407" spans="2:51" s="14" customFormat="1" ht="12">
      <c r="B407" s="234"/>
      <c r="C407" s="235"/>
      <c r="D407" s="225" t="s">
        <v>198</v>
      </c>
      <c r="E407" s="235"/>
      <c r="F407" s="237" t="s">
        <v>598</v>
      </c>
      <c r="G407" s="235"/>
      <c r="H407" s="238">
        <v>34.034</v>
      </c>
      <c r="I407" s="239"/>
      <c r="J407" s="235"/>
      <c r="K407" s="235"/>
      <c r="L407" s="240"/>
      <c r="M407" s="241"/>
      <c r="N407" s="242"/>
      <c r="O407" s="242"/>
      <c r="P407" s="242"/>
      <c r="Q407" s="242"/>
      <c r="R407" s="242"/>
      <c r="S407" s="242"/>
      <c r="T407" s="243"/>
      <c r="AT407" s="244" t="s">
        <v>198</v>
      </c>
      <c r="AU407" s="244" t="s">
        <v>92</v>
      </c>
      <c r="AV407" s="14" t="s">
        <v>92</v>
      </c>
      <c r="AW407" s="14" t="s">
        <v>4</v>
      </c>
      <c r="AX407" s="14" t="s">
        <v>90</v>
      </c>
      <c r="AY407" s="244" t="s">
        <v>189</v>
      </c>
    </row>
    <row r="408" spans="1:65" s="2" customFormat="1" ht="16.5" customHeight="1">
      <c r="A408" s="36"/>
      <c r="B408" s="37"/>
      <c r="C408" s="210" t="s">
        <v>599</v>
      </c>
      <c r="D408" s="210" t="s">
        <v>192</v>
      </c>
      <c r="E408" s="211" t="s">
        <v>600</v>
      </c>
      <c r="F408" s="212" t="s">
        <v>601</v>
      </c>
      <c r="G408" s="213" t="s">
        <v>195</v>
      </c>
      <c r="H408" s="214">
        <v>59.8</v>
      </c>
      <c r="I408" s="215"/>
      <c r="J408" s="216">
        <f>ROUND(I408*H408,2)</f>
        <v>0</v>
      </c>
      <c r="K408" s="212" t="s">
        <v>196</v>
      </c>
      <c r="L408" s="41"/>
      <c r="M408" s="217" t="s">
        <v>1</v>
      </c>
      <c r="N408" s="218" t="s">
        <v>48</v>
      </c>
      <c r="O408" s="73"/>
      <c r="P408" s="219">
        <f>O408*H408</f>
        <v>0</v>
      </c>
      <c r="Q408" s="219">
        <v>0.00012</v>
      </c>
      <c r="R408" s="219">
        <f>Q408*H408</f>
        <v>0.007176</v>
      </c>
      <c r="S408" s="219">
        <v>0</v>
      </c>
      <c r="T408" s="220">
        <f>S408*H408</f>
        <v>0</v>
      </c>
      <c r="U408" s="36"/>
      <c r="V408" s="36"/>
      <c r="W408" s="36"/>
      <c r="X408" s="36"/>
      <c r="Y408" s="36"/>
      <c r="Z408" s="36"/>
      <c r="AA408" s="36"/>
      <c r="AB408" s="36"/>
      <c r="AC408" s="36"/>
      <c r="AD408" s="36"/>
      <c r="AE408" s="36"/>
      <c r="AR408" s="221" t="s">
        <v>269</v>
      </c>
      <c r="AT408" s="221" t="s">
        <v>192</v>
      </c>
      <c r="AU408" s="221" t="s">
        <v>92</v>
      </c>
      <c r="AY408" s="18" t="s">
        <v>189</v>
      </c>
      <c r="BE408" s="222">
        <f>IF(N408="základní",J408,0)</f>
        <v>0</v>
      </c>
      <c r="BF408" s="222">
        <f>IF(N408="snížená",J408,0)</f>
        <v>0</v>
      </c>
      <c r="BG408" s="222">
        <f>IF(N408="zákl. přenesená",J408,0)</f>
        <v>0</v>
      </c>
      <c r="BH408" s="222">
        <f>IF(N408="sníž. přenesená",J408,0)</f>
        <v>0</v>
      </c>
      <c r="BI408" s="222">
        <f>IF(N408="nulová",J408,0)</f>
        <v>0</v>
      </c>
      <c r="BJ408" s="18" t="s">
        <v>90</v>
      </c>
      <c r="BK408" s="222">
        <f>ROUND(I408*H408,2)</f>
        <v>0</v>
      </c>
      <c r="BL408" s="18" t="s">
        <v>269</v>
      </c>
      <c r="BM408" s="221" t="s">
        <v>602</v>
      </c>
    </row>
    <row r="409" spans="2:51" s="13" customFormat="1" ht="12">
      <c r="B409" s="223"/>
      <c r="C409" s="224"/>
      <c r="D409" s="225" t="s">
        <v>198</v>
      </c>
      <c r="E409" s="226" t="s">
        <v>1</v>
      </c>
      <c r="F409" s="227" t="s">
        <v>199</v>
      </c>
      <c r="G409" s="224"/>
      <c r="H409" s="226" t="s">
        <v>1</v>
      </c>
      <c r="I409" s="228"/>
      <c r="J409" s="224"/>
      <c r="K409" s="224"/>
      <c r="L409" s="229"/>
      <c r="M409" s="230"/>
      <c r="N409" s="231"/>
      <c r="O409" s="231"/>
      <c r="P409" s="231"/>
      <c r="Q409" s="231"/>
      <c r="R409" s="231"/>
      <c r="S409" s="231"/>
      <c r="T409" s="232"/>
      <c r="AT409" s="233" t="s">
        <v>198</v>
      </c>
      <c r="AU409" s="233" t="s">
        <v>92</v>
      </c>
      <c r="AV409" s="13" t="s">
        <v>90</v>
      </c>
      <c r="AW409" s="13" t="s">
        <v>38</v>
      </c>
      <c r="AX409" s="13" t="s">
        <v>83</v>
      </c>
      <c r="AY409" s="233" t="s">
        <v>189</v>
      </c>
    </row>
    <row r="410" spans="2:51" s="14" customFormat="1" ht="12">
      <c r="B410" s="234"/>
      <c r="C410" s="235"/>
      <c r="D410" s="225" t="s">
        <v>198</v>
      </c>
      <c r="E410" s="236" t="s">
        <v>1</v>
      </c>
      <c r="F410" s="237" t="s">
        <v>463</v>
      </c>
      <c r="G410" s="235"/>
      <c r="H410" s="238">
        <v>59.8</v>
      </c>
      <c r="I410" s="239"/>
      <c r="J410" s="235"/>
      <c r="K410" s="235"/>
      <c r="L410" s="240"/>
      <c r="M410" s="241"/>
      <c r="N410" s="242"/>
      <c r="O410" s="242"/>
      <c r="P410" s="242"/>
      <c r="Q410" s="242"/>
      <c r="R410" s="242"/>
      <c r="S410" s="242"/>
      <c r="T410" s="243"/>
      <c r="AT410" s="244" t="s">
        <v>198</v>
      </c>
      <c r="AU410" s="244" t="s">
        <v>92</v>
      </c>
      <c r="AV410" s="14" t="s">
        <v>92</v>
      </c>
      <c r="AW410" s="14" t="s">
        <v>38</v>
      </c>
      <c r="AX410" s="14" t="s">
        <v>83</v>
      </c>
      <c r="AY410" s="244" t="s">
        <v>189</v>
      </c>
    </row>
    <row r="411" spans="2:51" s="15" customFormat="1" ht="12">
      <c r="B411" s="245"/>
      <c r="C411" s="246"/>
      <c r="D411" s="225" t="s">
        <v>198</v>
      </c>
      <c r="E411" s="247" t="s">
        <v>1</v>
      </c>
      <c r="F411" s="248" t="s">
        <v>203</v>
      </c>
      <c r="G411" s="246"/>
      <c r="H411" s="249">
        <v>59.8</v>
      </c>
      <c r="I411" s="250"/>
      <c r="J411" s="246"/>
      <c r="K411" s="246"/>
      <c r="L411" s="251"/>
      <c r="M411" s="252"/>
      <c r="N411" s="253"/>
      <c r="O411" s="253"/>
      <c r="P411" s="253"/>
      <c r="Q411" s="253"/>
      <c r="R411" s="253"/>
      <c r="S411" s="253"/>
      <c r="T411" s="254"/>
      <c r="AT411" s="255" t="s">
        <v>198</v>
      </c>
      <c r="AU411" s="255" t="s">
        <v>92</v>
      </c>
      <c r="AV411" s="15" t="s">
        <v>106</v>
      </c>
      <c r="AW411" s="15" t="s">
        <v>38</v>
      </c>
      <c r="AX411" s="15" t="s">
        <v>90</v>
      </c>
      <c r="AY411" s="255" t="s">
        <v>189</v>
      </c>
    </row>
    <row r="412" spans="1:65" s="2" customFormat="1" ht="16.5" customHeight="1">
      <c r="A412" s="36"/>
      <c r="B412" s="37"/>
      <c r="C412" s="256" t="s">
        <v>603</v>
      </c>
      <c r="D412" s="256" t="s">
        <v>217</v>
      </c>
      <c r="E412" s="257" t="s">
        <v>604</v>
      </c>
      <c r="F412" s="258" t="s">
        <v>605</v>
      </c>
      <c r="G412" s="259" t="s">
        <v>606</v>
      </c>
      <c r="H412" s="260">
        <v>5.98</v>
      </c>
      <c r="I412" s="261"/>
      <c r="J412" s="262">
        <f>ROUND(I412*H412,2)</f>
        <v>0</v>
      </c>
      <c r="K412" s="258" t="s">
        <v>196</v>
      </c>
      <c r="L412" s="263"/>
      <c r="M412" s="264" t="s">
        <v>1</v>
      </c>
      <c r="N412" s="265" t="s">
        <v>48</v>
      </c>
      <c r="O412" s="73"/>
      <c r="P412" s="219">
        <f>O412*H412</f>
        <v>0</v>
      </c>
      <c r="Q412" s="219">
        <v>0.025</v>
      </c>
      <c r="R412" s="219">
        <f>Q412*H412</f>
        <v>0.14950000000000002</v>
      </c>
      <c r="S412" s="219">
        <v>0</v>
      </c>
      <c r="T412" s="220">
        <f>S412*H412</f>
        <v>0</v>
      </c>
      <c r="U412" s="36"/>
      <c r="V412" s="36"/>
      <c r="W412" s="36"/>
      <c r="X412" s="36"/>
      <c r="Y412" s="36"/>
      <c r="Z412" s="36"/>
      <c r="AA412" s="36"/>
      <c r="AB412" s="36"/>
      <c r="AC412" s="36"/>
      <c r="AD412" s="36"/>
      <c r="AE412" s="36"/>
      <c r="AR412" s="221" t="s">
        <v>351</v>
      </c>
      <c r="AT412" s="221" t="s">
        <v>217</v>
      </c>
      <c r="AU412" s="221" t="s">
        <v>92</v>
      </c>
      <c r="AY412" s="18" t="s">
        <v>189</v>
      </c>
      <c r="BE412" s="222">
        <f>IF(N412="základní",J412,0)</f>
        <v>0</v>
      </c>
      <c r="BF412" s="222">
        <f>IF(N412="snížená",J412,0)</f>
        <v>0</v>
      </c>
      <c r="BG412" s="222">
        <f>IF(N412="zákl. přenesená",J412,0)</f>
        <v>0</v>
      </c>
      <c r="BH412" s="222">
        <f>IF(N412="sníž. přenesená",J412,0)</f>
        <v>0</v>
      </c>
      <c r="BI412" s="222">
        <f>IF(N412="nulová",J412,0)</f>
        <v>0</v>
      </c>
      <c r="BJ412" s="18" t="s">
        <v>90</v>
      </c>
      <c r="BK412" s="222">
        <f>ROUND(I412*H412,2)</f>
        <v>0</v>
      </c>
      <c r="BL412" s="18" t="s">
        <v>269</v>
      </c>
      <c r="BM412" s="221" t="s">
        <v>607</v>
      </c>
    </row>
    <row r="413" spans="2:51" s="14" customFormat="1" ht="12">
      <c r="B413" s="234"/>
      <c r="C413" s="235"/>
      <c r="D413" s="225" t="s">
        <v>198</v>
      </c>
      <c r="E413" s="235"/>
      <c r="F413" s="237" t="s">
        <v>608</v>
      </c>
      <c r="G413" s="235"/>
      <c r="H413" s="238">
        <v>5.98</v>
      </c>
      <c r="I413" s="239"/>
      <c r="J413" s="235"/>
      <c r="K413" s="235"/>
      <c r="L413" s="240"/>
      <c r="M413" s="241"/>
      <c r="N413" s="242"/>
      <c r="O413" s="242"/>
      <c r="P413" s="242"/>
      <c r="Q413" s="242"/>
      <c r="R413" s="242"/>
      <c r="S413" s="242"/>
      <c r="T413" s="243"/>
      <c r="AT413" s="244" t="s">
        <v>198</v>
      </c>
      <c r="AU413" s="244" t="s">
        <v>92</v>
      </c>
      <c r="AV413" s="14" t="s">
        <v>92</v>
      </c>
      <c r="AW413" s="14" t="s">
        <v>4</v>
      </c>
      <c r="AX413" s="14" t="s">
        <v>90</v>
      </c>
      <c r="AY413" s="244" t="s">
        <v>189</v>
      </c>
    </row>
    <row r="414" spans="1:65" s="2" customFormat="1" ht="16.5" customHeight="1">
      <c r="A414" s="36"/>
      <c r="B414" s="37"/>
      <c r="C414" s="210" t="s">
        <v>609</v>
      </c>
      <c r="D414" s="210" t="s">
        <v>192</v>
      </c>
      <c r="E414" s="211" t="s">
        <v>610</v>
      </c>
      <c r="F414" s="212" t="s">
        <v>611</v>
      </c>
      <c r="G414" s="213" t="s">
        <v>450</v>
      </c>
      <c r="H414" s="269"/>
      <c r="I414" s="215"/>
      <c r="J414" s="216">
        <f>ROUND(I414*H414,2)</f>
        <v>0</v>
      </c>
      <c r="K414" s="212" t="s">
        <v>196</v>
      </c>
      <c r="L414" s="41"/>
      <c r="M414" s="217" t="s">
        <v>1</v>
      </c>
      <c r="N414" s="218" t="s">
        <v>48</v>
      </c>
      <c r="O414" s="73"/>
      <c r="P414" s="219">
        <f>O414*H414</f>
        <v>0</v>
      </c>
      <c r="Q414" s="219">
        <v>0</v>
      </c>
      <c r="R414" s="219">
        <f>Q414*H414</f>
        <v>0</v>
      </c>
      <c r="S414" s="219">
        <v>0</v>
      </c>
      <c r="T414" s="220">
        <f>S414*H414</f>
        <v>0</v>
      </c>
      <c r="U414" s="36"/>
      <c r="V414" s="36"/>
      <c r="W414" s="36"/>
      <c r="X414" s="36"/>
      <c r="Y414" s="36"/>
      <c r="Z414" s="36"/>
      <c r="AA414" s="36"/>
      <c r="AB414" s="36"/>
      <c r="AC414" s="36"/>
      <c r="AD414" s="36"/>
      <c r="AE414" s="36"/>
      <c r="AR414" s="221" t="s">
        <v>269</v>
      </c>
      <c r="AT414" s="221" t="s">
        <v>192</v>
      </c>
      <c r="AU414" s="221" t="s">
        <v>92</v>
      </c>
      <c r="AY414" s="18" t="s">
        <v>189</v>
      </c>
      <c r="BE414" s="222">
        <f>IF(N414="základní",J414,0)</f>
        <v>0</v>
      </c>
      <c r="BF414" s="222">
        <f>IF(N414="snížená",J414,0)</f>
        <v>0</v>
      </c>
      <c r="BG414" s="222">
        <f>IF(N414="zákl. přenesená",J414,0)</f>
        <v>0</v>
      </c>
      <c r="BH414" s="222">
        <f>IF(N414="sníž. přenesená",J414,0)</f>
        <v>0</v>
      </c>
      <c r="BI414" s="222">
        <f>IF(N414="nulová",J414,0)</f>
        <v>0</v>
      </c>
      <c r="BJ414" s="18" t="s">
        <v>90</v>
      </c>
      <c r="BK414" s="222">
        <f>ROUND(I414*H414,2)</f>
        <v>0</v>
      </c>
      <c r="BL414" s="18" t="s">
        <v>269</v>
      </c>
      <c r="BM414" s="221" t="s">
        <v>612</v>
      </c>
    </row>
    <row r="415" spans="2:63" s="12" customFormat="1" ht="22.9" customHeight="1">
      <c r="B415" s="194"/>
      <c r="C415" s="195"/>
      <c r="D415" s="196" t="s">
        <v>82</v>
      </c>
      <c r="E415" s="208" t="s">
        <v>613</v>
      </c>
      <c r="F415" s="208" t="s">
        <v>614</v>
      </c>
      <c r="G415" s="195"/>
      <c r="H415" s="195"/>
      <c r="I415" s="198"/>
      <c r="J415" s="209">
        <f>BK415</f>
        <v>0</v>
      </c>
      <c r="K415" s="195"/>
      <c r="L415" s="200"/>
      <c r="M415" s="201"/>
      <c r="N415" s="202"/>
      <c r="O415" s="202"/>
      <c r="P415" s="203">
        <f>SUM(P416:P422)</f>
        <v>0</v>
      </c>
      <c r="Q415" s="202"/>
      <c r="R415" s="203">
        <f>SUM(R416:R422)</f>
        <v>0</v>
      </c>
      <c r="S415" s="202"/>
      <c r="T415" s="204">
        <f>SUM(T416:T422)</f>
        <v>0</v>
      </c>
      <c r="AR415" s="205" t="s">
        <v>92</v>
      </c>
      <c r="AT415" s="206" t="s">
        <v>82</v>
      </c>
      <c r="AU415" s="206" t="s">
        <v>90</v>
      </c>
      <c r="AY415" s="205" t="s">
        <v>189</v>
      </c>
      <c r="BK415" s="207">
        <f>SUM(BK416:BK422)</f>
        <v>0</v>
      </c>
    </row>
    <row r="416" spans="1:65" s="2" customFormat="1" ht="21.75" customHeight="1">
      <c r="A416" s="36"/>
      <c r="B416" s="37"/>
      <c r="C416" s="210" t="s">
        <v>615</v>
      </c>
      <c r="D416" s="210" t="s">
        <v>192</v>
      </c>
      <c r="E416" s="211" t="s">
        <v>616</v>
      </c>
      <c r="F416" s="212" t="s">
        <v>617</v>
      </c>
      <c r="G416" s="213" t="s">
        <v>618</v>
      </c>
      <c r="H416" s="214">
        <v>4.25</v>
      </c>
      <c r="I416" s="215"/>
      <c r="J416" s="216">
        <f>ROUND(I416*H416,2)</f>
        <v>0</v>
      </c>
      <c r="K416" s="212" t="s">
        <v>281</v>
      </c>
      <c r="L416" s="41"/>
      <c r="M416" s="217" t="s">
        <v>1</v>
      </c>
      <c r="N416" s="218" t="s">
        <v>48</v>
      </c>
      <c r="O416" s="73"/>
      <c r="P416" s="219">
        <f>O416*H416</f>
        <v>0</v>
      </c>
      <c r="Q416" s="219">
        <v>0</v>
      </c>
      <c r="R416" s="219">
        <f>Q416*H416</f>
        <v>0</v>
      </c>
      <c r="S416" s="219">
        <v>0</v>
      </c>
      <c r="T416" s="220">
        <f>S416*H416</f>
        <v>0</v>
      </c>
      <c r="U416" s="36"/>
      <c r="V416" s="36"/>
      <c r="W416" s="36"/>
      <c r="X416" s="36"/>
      <c r="Y416" s="36"/>
      <c r="Z416" s="36"/>
      <c r="AA416" s="36"/>
      <c r="AB416" s="36"/>
      <c r="AC416" s="36"/>
      <c r="AD416" s="36"/>
      <c r="AE416" s="36"/>
      <c r="AR416" s="221" t="s">
        <v>269</v>
      </c>
      <c r="AT416" s="221" t="s">
        <v>192</v>
      </c>
      <c r="AU416" s="221" t="s">
        <v>92</v>
      </c>
      <c r="AY416" s="18" t="s">
        <v>189</v>
      </c>
      <c r="BE416" s="222">
        <f>IF(N416="základní",J416,0)</f>
        <v>0</v>
      </c>
      <c r="BF416" s="222">
        <f>IF(N416="snížená",J416,0)</f>
        <v>0</v>
      </c>
      <c r="BG416" s="222">
        <f>IF(N416="zákl. přenesená",J416,0)</f>
        <v>0</v>
      </c>
      <c r="BH416" s="222">
        <f>IF(N416="sníž. přenesená",J416,0)</f>
        <v>0</v>
      </c>
      <c r="BI416" s="222">
        <f>IF(N416="nulová",J416,0)</f>
        <v>0</v>
      </c>
      <c r="BJ416" s="18" t="s">
        <v>90</v>
      </c>
      <c r="BK416" s="222">
        <f>ROUND(I416*H416,2)</f>
        <v>0</v>
      </c>
      <c r="BL416" s="18" t="s">
        <v>269</v>
      </c>
      <c r="BM416" s="221" t="s">
        <v>619</v>
      </c>
    </row>
    <row r="417" spans="1:47" s="2" customFormat="1" ht="39">
      <c r="A417" s="36"/>
      <c r="B417" s="37"/>
      <c r="C417" s="38"/>
      <c r="D417" s="225" t="s">
        <v>305</v>
      </c>
      <c r="E417" s="38"/>
      <c r="F417" s="266" t="s">
        <v>620</v>
      </c>
      <c r="G417" s="38"/>
      <c r="H417" s="38"/>
      <c r="I417" s="125"/>
      <c r="J417" s="38"/>
      <c r="K417" s="38"/>
      <c r="L417" s="41"/>
      <c r="M417" s="267"/>
      <c r="N417" s="268"/>
      <c r="O417" s="73"/>
      <c r="P417" s="73"/>
      <c r="Q417" s="73"/>
      <c r="R417" s="73"/>
      <c r="S417" s="73"/>
      <c r="T417" s="74"/>
      <c r="U417" s="36"/>
      <c r="V417" s="36"/>
      <c r="W417" s="36"/>
      <c r="X417" s="36"/>
      <c r="Y417" s="36"/>
      <c r="Z417" s="36"/>
      <c r="AA417" s="36"/>
      <c r="AB417" s="36"/>
      <c r="AC417" s="36"/>
      <c r="AD417" s="36"/>
      <c r="AE417" s="36"/>
      <c r="AT417" s="18" t="s">
        <v>305</v>
      </c>
      <c r="AU417" s="18" t="s">
        <v>92</v>
      </c>
    </row>
    <row r="418" spans="1:65" s="2" customFormat="1" ht="21.75" customHeight="1">
      <c r="A418" s="36"/>
      <c r="B418" s="37"/>
      <c r="C418" s="210" t="s">
        <v>621</v>
      </c>
      <c r="D418" s="210" t="s">
        <v>192</v>
      </c>
      <c r="E418" s="211" t="s">
        <v>622</v>
      </c>
      <c r="F418" s="212" t="s">
        <v>623</v>
      </c>
      <c r="G418" s="213" t="s">
        <v>618</v>
      </c>
      <c r="H418" s="214">
        <v>56.9</v>
      </c>
      <c r="I418" s="215"/>
      <c r="J418" s="216">
        <f>ROUND(I418*H418,2)</f>
        <v>0</v>
      </c>
      <c r="K418" s="212" t="s">
        <v>281</v>
      </c>
      <c r="L418" s="41"/>
      <c r="M418" s="217" t="s">
        <v>1</v>
      </c>
      <c r="N418" s="218" t="s">
        <v>48</v>
      </c>
      <c r="O418" s="73"/>
      <c r="P418" s="219">
        <f>O418*H418</f>
        <v>0</v>
      </c>
      <c r="Q418" s="219">
        <v>0</v>
      </c>
      <c r="R418" s="219">
        <f>Q418*H418</f>
        <v>0</v>
      </c>
      <c r="S418" s="219">
        <v>0</v>
      </c>
      <c r="T418" s="220">
        <f>S418*H418</f>
        <v>0</v>
      </c>
      <c r="U418" s="36"/>
      <c r="V418" s="36"/>
      <c r="W418" s="36"/>
      <c r="X418" s="36"/>
      <c r="Y418" s="36"/>
      <c r="Z418" s="36"/>
      <c r="AA418" s="36"/>
      <c r="AB418" s="36"/>
      <c r="AC418" s="36"/>
      <c r="AD418" s="36"/>
      <c r="AE418" s="36"/>
      <c r="AR418" s="221" t="s">
        <v>269</v>
      </c>
      <c r="AT418" s="221" t="s">
        <v>192</v>
      </c>
      <c r="AU418" s="221" t="s">
        <v>92</v>
      </c>
      <c r="AY418" s="18" t="s">
        <v>189</v>
      </c>
      <c r="BE418" s="222">
        <f>IF(N418="základní",J418,0)</f>
        <v>0</v>
      </c>
      <c r="BF418" s="222">
        <f>IF(N418="snížená",J418,0)</f>
        <v>0</v>
      </c>
      <c r="BG418" s="222">
        <f>IF(N418="zákl. přenesená",J418,0)</f>
        <v>0</v>
      </c>
      <c r="BH418" s="222">
        <f>IF(N418="sníž. přenesená",J418,0)</f>
        <v>0</v>
      </c>
      <c r="BI418" s="222">
        <f>IF(N418="nulová",J418,0)</f>
        <v>0</v>
      </c>
      <c r="BJ418" s="18" t="s">
        <v>90</v>
      </c>
      <c r="BK418" s="222">
        <f>ROUND(I418*H418,2)</f>
        <v>0</v>
      </c>
      <c r="BL418" s="18" t="s">
        <v>269</v>
      </c>
      <c r="BM418" s="221" t="s">
        <v>624</v>
      </c>
    </row>
    <row r="419" spans="1:47" s="2" customFormat="1" ht="39">
      <c r="A419" s="36"/>
      <c r="B419" s="37"/>
      <c r="C419" s="38"/>
      <c r="D419" s="225" t="s">
        <v>305</v>
      </c>
      <c r="E419" s="38"/>
      <c r="F419" s="266" t="s">
        <v>620</v>
      </c>
      <c r="G419" s="38"/>
      <c r="H419" s="38"/>
      <c r="I419" s="125"/>
      <c r="J419" s="38"/>
      <c r="K419" s="38"/>
      <c r="L419" s="41"/>
      <c r="M419" s="267"/>
      <c r="N419" s="268"/>
      <c r="O419" s="73"/>
      <c r="P419" s="73"/>
      <c r="Q419" s="73"/>
      <c r="R419" s="73"/>
      <c r="S419" s="73"/>
      <c r="T419" s="74"/>
      <c r="U419" s="36"/>
      <c r="V419" s="36"/>
      <c r="W419" s="36"/>
      <c r="X419" s="36"/>
      <c r="Y419" s="36"/>
      <c r="Z419" s="36"/>
      <c r="AA419" s="36"/>
      <c r="AB419" s="36"/>
      <c r="AC419" s="36"/>
      <c r="AD419" s="36"/>
      <c r="AE419" s="36"/>
      <c r="AT419" s="18" t="s">
        <v>305</v>
      </c>
      <c r="AU419" s="18" t="s">
        <v>92</v>
      </c>
    </row>
    <row r="420" spans="1:65" s="2" customFormat="1" ht="16.5" customHeight="1">
      <c r="A420" s="36"/>
      <c r="B420" s="37"/>
      <c r="C420" s="210" t="s">
        <v>625</v>
      </c>
      <c r="D420" s="210" t="s">
        <v>192</v>
      </c>
      <c r="E420" s="211" t="s">
        <v>626</v>
      </c>
      <c r="F420" s="212" t="s">
        <v>627</v>
      </c>
      <c r="G420" s="213" t="s">
        <v>618</v>
      </c>
      <c r="H420" s="214">
        <v>18</v>
      </c>
      <c r="I420" s="215"/>
      <c r="J420" s="216">
        <f>ROUND(I420*H420,2)</f>
        <v>0</v>
      </c>
      <c r="K420" s="212" t="s">
        <v>281</v>
      </c>
      <c r="L420" s="41"/>
      <c r="M420" s="217" t="s">
        <v>1</v>
      </c>
      <c r="N420" s="218" t="s">
        <v>48</v>
      </c>
      <c r="O420" s="73"/>
      <c r="P420" s="219">
        <f>O420*H420</f>
        <v>0</v>
      </c>
      <c r="Q420" s="219">
        <v>0</v>
      </c>
      <c r="R420" s="219">
        <f>Q420*H420</f>
        <v>0</v>
      </c>
      <c r="S420" s="219">
        <v>0</v>
      </c>
      <c r="T420" s="220">
        <f>S420*H420</f>
        <v>0</v>
      </c>
      <c r="U420" s="36"/>
      <c r="V420" s="36"/>
      <c r="W420" s="36"/>
      <c r="X420" s="36"/>
      <c r="Y420" s="36"/>
      <c r="Z420" s="36"/>
      <c r="AA420" s="36"/>
      <c r="AB420" s="36"/>
      <c r="AC420" s="36"/>
      <c r="AD420" s="36"/>
      <c r="AE420" s="36"/>
      <c r="AR420" s="221" t="s">
        <v>269</v>
      </c>
      <c r="AT420" s="221" t="s">
        <v>192</v>
      </c>
      <c r="AU420" s="221" t="s">
        <v>92</v>
      </c>
      <c r="AY420" s="18" t="s">
        <v>189</v>
      </c>
      <c r="BE420" s="222">
        <f>IF(N420="základní",J420,0)</f>
        <v>0</v>
      </c>
      <c r="BF420" s="222">
        <f>IF(N420="snížená",J420,0)</f>
        <v>0</v>
      </c>
      <c r="BG420" s="222">
        <f>IF(N420="zákl. přenesená",J420,0)</f>
        <v>0</v>
      </c>
      <c r="BH420" s="222">
        <f>IF(N420="sníž. přenesená",J420,0)</f>
        <v>0</v>
      </c>
      <c r="BI420" s="222">
        <f>IF(N420="nulová",J420,0)</f>
        <v>0</v>
      </c>
      <c r="BJ420" s="18" t="s">
        <v>90</v>
      </c>
      <c r="BK420" s="222">
        <f>ROUND(I420*H420,2)</f>
        <v>0</v>
      </c>
      <c r="BL420" s="18" t="s">
        <v>269</v>
      </c>
      <c r="BM420" s="221" t="s">
        <v>628</v>
      </c>
    </row>
    <row r="421" spans="1:47" s="2" customFormat="1" ht="39">
      <c r="A421" s="36"/>
      <c r="B421" s="37"/>
      <c r="C421" s="38"/>
      <c r="D421" s="225" t="s">
        <v>305</v>
      </c>
      <c r="E421" s="38"/>
      <c r="F421" s="266" t="s">
        <v>620</v>
      </c>
      <c r="G421" s="38"/>
      <c r="H421" s="38"/>
      <c r="I421" s="125"/>
      <c r="J421" s="38"/>
      <c r="K421" s="38"/>
      <c r="L421" s="41"/>
      <c r="M421" s="267"/>
      <c r="N421" s="268"/>
      <c r="O421" s="73"/>
      <c r="P421" s="73"/>
      <c r="Q421" s="73"/>
      <c r="R421" s="73"/>
      <c r="S421" s="73"/>
      <c r="T421" s="74"/>
      <c r="U421" s="36"/>
      <c r="V421" s="36"/>
      <c r="W421" s="36"/>
      <c r="X421" s="36"/>
      <c r="Y421" s="36"/>
      <c r="Z421" s="36"/>
      <c r="AA421" s="36"/>
      <c r="AB421" s="36"/>
      <c r="AC421" s="36"/>
      <c r="AD421" s="36"/>
      <c r="AE421" s="36"/>
      <c r="AT421" s="18" t="s">
        <v>305</v>
      </c>
      <c r="AU421" s="18" t="s">
        <v>92</v>
      </c>
    </row>
    <row r="422" spans="1:65" s="2" customFormat="1" ht="16.5" customHeight="1">
      <c r="A422" s="36"/>
      <c r="B422" s="37"/>
      <c r="C422" s="210" t="s">
        <v>629</v>
      </c>
      <c r="D422" s="210" t="s">
        <v>192</v>
      </c>
      <c r="E422" s="211" t="s">
        <v>630</v>
      </c>
      <c r="F422" s="212" t="s">
        <v>631</v>
      </c>
      <c r="G422" s="213" t="s">
        <v>450</v>
      </c>
      <c r="H422" s="269"/>
      <c r="I422" s="215"/>
      <c r="J422" s="216">
        <f>ROUND(I422*H422,2)</f>
        <v>0</v>
      </c>
      <c r="K422" s="212" t="s">
        <v>196</v>
      </c>
      <c r="L422" s="41"/>
      <c r="M422" s="217" t="s">
        <v>1</v>
      </c>
      <c r="N422" s="218" t="s">
        <v>48</v>
      </c>
      <c r="O422" s="73"/>
      <c r="P422" s="219">
        <f>O422*H422</f>
        <v>0</v>
      </c>
      <c r="Q422" s="219">
        <v>0</v>
      </c>
      <c r="R422" s="219">
        <f>Q422*H422</f>
        <v>0</v>
      </c>
      <c r="S422" s="219">
        <v>0</v>
      </c>
      <c r="T422" s="220">
        <f>S422*H422</f>
        <v>0</v>
      </c>
      <c r="U422" s="36"/>
      <c r="V422" s="36"/>
      <c r="W422" s="36"/>
      <c r="X422" s="36"/>
      <c r="Y422" s="36"/>
      <c r="Z422" s="36"/>
      <c r="AA422" s="36"/>
      <c r="AB422" s="36"/>
      <c r="AC422" s="36"/>
      <c r="AD422" s="36"/>
      <c r="AE422" s="36"/>
      <c r="AR422" s="221" t="s">
        <v>269</v>
      </c>
      <c r="AT422" s="221" t="s">
        <v>192</v>
      </c>
      <c r="AU422" s="221" t="s">
        <v>92</v>
      </c>
      <c r="AY422" s="18" t="s">
        <v>189</v>
      </c>
      <c r="BE422" s="222">
        <f>IF(N422="základní",J422,0)</f>
        <v>0</v>
      </c>
      <c r="BF422" s="222">
        <f>IF(N422="snížená",J422,0)</f>
        <v>0</v>
      </c>
      <c r="BG422" s="222">
        <f>IF(N422="zákl. přenesená",J422,0)</f>
        <v>0</v>
      </c>
      <c r="BH422" s="222">
        <f>IF(N422="sníž. přenesená",J422,0)</f>
        <v>0</v>
      </c>
      <c r="BI422" s="222">
        <f>IF(N422="nulová",J422,0)</f>
        <v>0</v>
      </c>
      <c r="BJ422" s="18" t="s">
        <v>90</v>
      </c>
      <c r="BK422" s="222">
        <f>ROUND(I422*H422,2)</f>
        <v>0</v>
      </c>
      <c r="BL422" s="18" t="s">
        <v>269</v>
      </c>
      <c r="BM422" s="221" t="s">
        <v>632</v>
      </c>
    </row>
    <row r="423" spans="2:63" s="12" customFormat="1" ht="22.9" customHeight="1">
      <c r="B423" s="194"/>
      <c r="C423" s="195"/>
      <c r="D423" s="196" t="s">
        <v>82</v>
      </c>
      <c r="E423" s="208" t="s">
        <v>633</v>
      </c>
      <c r="F423" s="208" t="s">
        <v>634</v>
      </c>
      <c r="G423" s="195"/>
      <c r="H423" s="195"/>
      <c r="I423" s="198"/>
      <c r="J423" s="209">
        <f>BK423</f>
        <v>0</v>
      </c>
      <c r="K423" s="195"/>
      <c r="L423" s="200"/>
      <c r="M423" s="201"/>
      <c r="N423" s="202"/>
      <c r="O423" s="202"/>
      <c r="P423" s="203">
        <f>SUM(P424:P452)</f>
        <v>0</v>
      </c>
      <c r="Q423" s="202"/>
      <c r="R423" s="203">
        <f>SUM(R424:R452)</f>
        <v>0</v>
      </c>
      <c r="S423" s="202"/>
      <c r="T423" s="204">
        <f>SUM(T424:T452)</f>
        <v>0</v>
      </c>
      <c r="AR423" s="205" t="s">
        <v>92</v>
      </c>
      <c r="AT423" s="206" t="s">
        <v>82</v>
      </c>
      <c r="AU423" s="206" t="s">
        <v>90</v>
      </c>
      <c r="AY423" s="205" t="s">
        <v>189</v>
      </c>
      <c r="BK423" s="207">
        <f>SUM(BK424:BK452)</f>
        <v>0</v>
      </c>
    </row>
    <row r="424" spans="1:65" s="2" customFormat="1" ht="16.5" customHeight="1">
      <c r="A424" s="36"/>
      <c r="B424" s="37"/>
      <c r="C424" s="210" t="s">
        <v>635</v>
      </c>
      <c r="D424" s="210" t="s">
        <v>192</v>
      </c>
      <c r="E424" s="211" t="s">
        <v>636</v>
      </c>
      <c r="F424" s="212" t="s">
        <v>637</v>
      </c>
      <c r="G424" s="213" t="s">
        <v>638</v>
      </c>
      <c r="H424" s="214">
        <v>2</v>
      </c>
      <c r="I424" s="215"/>
      <c r="J424" s="216">
        <f>ROUND(I424*H424,2)</f>
        <v>0</v>
      </c>
      <c r="K424" s="212" t="s">
        <v>281</v>
      </c>
      <c r="L424" s="41"/>
      <c r="M424" s="217" t="s">
        <v>1</v>
      </c>
      <c r="N424" s="218" t="s">
        <v>48</v>
      </c>
      <c r="O424" s="73"/>
      <c r="P424" s="219">
        <f>O424*H424</f>
        <v>0</v>
      </c>
      <c r="Q424" s="219">
        <v>0</v>
      </c>
      <c r="R424" s="219">
        <f>Q424*H424</f>
        <v>0</v>
      </c>
      <c r="S424" s="219">
        <v>0</v>
      </c>
      <c r="T424" s="220">
        <f>S424*H424</f>
        <v>0</v>
      </c>
      <c r="U424" s="36"/>
      <c r="V424" s="36"/>
      <c r="W424" s="36"/>
      <c r="X424" s="36"/>
      <c r="Y424" s="36"/>
      <c r="Z424" s="36"/>
      <c r="AA424" s="36"/>
      <c r="AB424" s="36"/>
      <c r="AC424" s="36"/>
      <c r="AD424" s="36"/>
      <c r="AE424" s="36"/>
      <c r="AR424" s="221" t="s">
        <v>269</v>
      </c>
      <c r="AT424" s="221" t="s">
        <v>192</v>
      </c>
      <c r="AU424" s="221" t="s">
        <v>92</v>
      </c>
      <c r="AY424" s="18" t="s">
        <v>189</v>
      </c>
      <c r="BE424" s="222">
        <f>IF(N424="základní",J424,0)</f>
        <v>0</v>
      </c>
      <c r="BF424" s="222">
        <f>IF(N424="snížená",J424,0)</f>
        <v>0</v>
      </c>
      <c r="BG424" s="222">
        <f>IF(N424="zákl. přenesená",J424,0)</f>
        <v>0</v>
      </c>
      <c r="BH424" s="222">
        <f>IF(N424="sníž. přenesená",J424,0)</f>
        <v>0</v>
      </c>
      <c r="BI424" s="222">
        <f>IF(N424="nulová",J424,0)</f>
        <v>0</v>
      </c>
      <c r="BJ424" s="18" t="s">
        <v>90</v>
      </c>
      <c r="BK424" s="222">
        <f>ROUND(I424*H424,2)</f>
        <v>0</v>
      </c>
      <c r="BL424" s="18" t="s">
        <v>269</v>
      </c>
      <c r="BM424" s="221" t="s">
        <v>639</v>
      </c>
    </row>
    <row r="425" spans="1:47" s="2" customFormat="1" ht="29.25">
      <c r="A425" s="36"/>
      <c r="B425" s="37"/>
      <c r="C425" s="38"/>
      <c r="D425" s="225" t="s">
        <v>305</v>
      </c>
      <c r="E425" s="38"/>
      <c r="F425" s="266" t="s">
        <v>640</v>
      </c>
      <c r="G425" s="38"/>
      <c r="H425" s="38"/>
      <c r="I425" s="125"/>
      <c r="J425" s="38"/>
      <c r="K425" s="38"/>
      <c r="L425" s="41"/>
      <c r="M425" s="267"/>
      <c r="N425" s="268"/>
      <c r="O425" s="73"/>
      <c r="P425" s="73"/>
      <c r="Q425" s="73"/>
      <c r="R425" s="73"/>
      <c r="S425" s="73"/>
      <c r="T425" s="74"/>
      <c r="U425" s="36"/>
      <c r="V425" s="36"/>
      <c r="W425" s="36"/>
      <c r="X425" s="36"/>
      <c r="Y425" s="36"/>
      <c r="Z425" s="36"/>
      <c r="AA425" s="36"/>
      <c r="AB425" s="36"/>
      <c r="AC425" s="36"/>
      <c r="AD425" s="36"/>
      <c r="AE425" s="36"/>
      <c r="AT425" s="18" t="s">
        <v>305</v>
      </c>
      <c r="AU425" s="18" t="s">
        <v>92</v>
      </c>
    </row>
    <row r="426" spans="1:65" s="2" customFormat="1" ht="16.5" customHeight="1">
      <c r="A426" s="36"/>
      <c r="B426" s="37"/>
      <c r="C426" s="210" t="s">
        <v>641</v>
      </c>
      <c r="D426" s="210" t="s">
        <v>192</v>
      </c>
      <c r="E426" s="211" t="s">
        <v>642</v>
      </c>
      <c r="F426" s="212" t="s">
        <v>643</v>
      </c>
      <c r="G426" s="213" t="s">
        <v>638</v>
      </c>
      <c r="H426" s="214">
        <v>1</v>
      </c>
      <c r="I426" s="215"/>
      <c r="J426" s="216">
        <f>ROUND(I426*H426,2)</f>
        <v>0</v>
      </c>
      <c r="K426" s="212" t="s">
        <v>281</v>
      </c>
      <c r="L426" s="41"/>
      <c r="M426" s="217" t="s">
        <v>1</v>
      </c>
      <c r="N426" s="218" t="s">
        <v>48</v>
      </c>
      <c r="O426" s="73"/>
      <c r="P426" s="219">
        <f>O426*H426</f>
        <v>0</v>
      </c>
      <c r="Q426" s="219">
        <v>0</v>
      </c>
      <c r="R426" s="219">
        <f>Q426*H426</f>
        <v>0</v>
      </c>
      <c r="S426" s="219">
        <v>0</v>
      </c>
      <c r="T426" s="220">
        <f>S426*H426</f>
        <v>0</v>
      </c>
      <c r="U426" s="36"/>
      <c r="V426" s="36"/>
      <c r="W426" s="36"/>
      <c r="X426" s="36"/>
      <c r="Y426" s="36"/>
      <c r="Z426" s="36"/>
      <c r="AA426" s="36"/>
      <c r="AB426" s="36"/>
      <c r="AC426" s="36"/>
      <c r="AD426" s="36"/>
      <c r="AE426" s="36"/>
      <c r="AR426" s="221" t="s">
        <v>269</v>
      </c>
      <c r="AT426" s="221" t="s">
        <v>192</v>
      </c>
      <c r="AU426" s="221" t="s">
        <v>92</v>
      </c>
      <c r="AY426" s="18" t="s">
        <v>189</v>
      </c>
      <c r="BE426" s="222">
        <f>IF(N426="základní",J426,0)</f>
        <v>0</v>
      </c>
      <c r="BF426" s="222">
        <f>IF(N426="snížená",J426,0)</f>
        <v>0</v>
      </c>
      <c r="BG426" s="222">
        <f>IF(N426="zákl. přenesená",J426,0)</f>
        <v>0</v>
      </c>
      <c r="BH426" s="222">
        <f>IF(N426="sníž. přenesená",J426,0)</f>
        <v>0</v>
      </c>
      <c r="BI426" s="222">
        <f>IF(N426="nulová",J426,0)</f>
        <v>0</v>
      </c>
      <c r="BJ426" s="18" t="s">
        <v>90</v>
      </c>
      <c r="BK426" s="222">
        <f>ROUND(I426*H426,2)</f>
        <v>0</v>
      </c>
      <c r="BL426" s="18" t="s">
        <v>269</v>
      </c>
      <c r="BM426" s="221" t="s">
        <v>644</v>
      </c>
    </row>
    <row r="427" spans="1:47" s="2" customFormat="1" ht="29.25">
      <c r="A427" s="36"/>
      <c r="B427" s="37"/>
      <c r="C427" s="38"/>
      <c r="D427" s="225" t="s">
        <v>305</v>
      </c>
      <c r="E427" s="38"/>
      <c r="F427" s="266" t="s">
        <v>640</v>
      </c>
      <c r="G427" s="38"/>
      <c r="H427" s="38"/>
      <c r="I427" s="125"/>
      <c r="J427" s="38"/>
      <c r="K427" s="38"/>
      <c r="L427" s="41"/>
      <c r="M427" s="267"/>
      <c r="N427" s="268"/>
      <c r="O427" s="73"/>
      <c r="P427" s="73"/>
      <c r="Q427" s="73"/>
      <c r="R427" s="73"/>
      <c r="S427" s="73"/>
      <c r="T427" s="74"/>
      <c r="U427" s="36"/>
      <c r="V427" s="36"/>
      <c r="W427" s="36"/>
      <c r="X427" s="36"/>
      <c r="Y427" s="36"/>
      <c r="Z427" s="36"/>
      <c r="AA427" s="36"/>
      <c r="AB427" s="36"/>
      <c r="AC427" s="36"/>
      <c r="AD427" s="36"/>
      <c r="AE427" s="36"/>
      <c r="AT427" s="18" t="s">
        <v>305</v>
      </c>
      <c r="AU427" s="18" t="s">
        <v>92</v>
      </c>
    </row>
    <row r="428" spans="1:65" s="2" customFormat="1" ht="21.75" customHeight="1">
      <c r="A428" s="36"/>
      <c r="B428" s="37"/>
      <c r="C428" s="210" t="s">
        <v>645</v>
      </c>
      <c r="D428" s="210" t="s">
        <v>192</v>
      </c>
      <c r="E428" s="211" t="s">
        <v>646</v>
      </c>
      <c r="F428" s="212" t="s">
        <v>647</v>
      </c>
      <c r="G428" s="213" t="s">
        <v>638</v>
      </c>
      <c r="H428" s="214">
        <v>1</v>
      </c>
      <c r="I428" s="215"/>
      <c r="J428" s="216">
        <f>ROUND(I428*H428,2)</f>
        <v>0</v>
      </c>
      <c r="K428" s="212" t="s">
        <v>281</v>
      </c>
      <c r="L428" s="41"/>
      <c r="M428" s="217" t="s">
        <v>1</v>
      </c>
      <c r="N428" s="218" t="s">
        <v>48</v>
      </c>
      <c r="O428" s="73"/>
      <c r="P428" s="219">
        <f>O428*H428</f>
        <v>0</v>
      </c>
      <c r="Q428" s="219">
        <v>0</v>
      </c>
      <c r="R428" s="219">
        <f>Q428*H428</f>
        <v>0</v>
      </c>
      <c r="S428" s="219">
        <v>0</v>
      </c>
      <c r="T428" s="220">
        <f>S428*H428</f>
        <v>0</v>
      </c>
      <c r="U428" s="36"/>
      <c r="V428" s="36"/>
      <c r="W428" s="36"/>
      <c r="X428" s="36"/>
      <c r="Y428" s="36"/>
      <c r="Z428" s="36"/>
      <c r="AA428" s="36"/>
      <c r="AB428" s="36"/>
      <c r="AC428" s="36"/>
      <c r="AD428" s="36"/>
      <c r="AE428" s="36"/>
      <c r="AR428" s="221" t="s">
        <v>269</v>
      </c>
      <c r="AT428" s="221" t="s">
        <v>192</v>
      </c>
      <c r="AU428" s="221" t="s">
        <v>92</v>
      </c>
      <c r="AY428" s="18" t="s">
        <v>189</v>
      </c>
      <c r="BE428" s="222">
        <f>IF(N428="základní",J428,0)</f>
        <v>0</v>
      </c>
      <c r="BF428" s="222">
        <f>IF(N428="snížená",J428,0)</f>
        <v>0</v>
      </c>
      <c r="BG428" s="222">
        <f>IF(N428="zákl. přenesená",J428,0)</f>
        <v>0</v>
      </c>
      <c r="BH428" s="222">
        <f>IF(N428="sníž. přenesená",J428,0)</f>
        <v>0</v>
      </c>
      <c r="BI428" s="222">
        <f>IF(N428="nulová",J428,0)</f>
        <v>0</v>
      </c>
      <c r="BJ428" s="18" t="s">
        <v>90</v>
      </c>
      <c r="BK428" s="222">
        <f>ROUND(I428*H428,2)</f>
        <v>0</v>
      </c>
      <c r="BL428" s="18" t="s">
        <v>269</v>
      </c>
      <c r="BM428" s="221" t="s">
        <v>648</v>
      </c>
    </row>
    <row r="429" spans="1:47" s="2" customFormat="1" ht="29.25">
      <c r="A429" s="36"/>
      <c r="B429" s="37"/>
      <c r="C429" s="38"/>
      <c r="D429" s="225" t="s">
        <v>305</v>
      </c>
      <c r="E429" s="38"/>
      <c r="F429" s="266" t="s">
        <v>640</v>
      </c>
      <c r="G429" s="38"/>
      <c r="H429" s="38"/>
      <c r="I429" s="125"/>
      <c r="J429" s="38"/>
      <c r="K429" s="38"/>
      <c r="L429" s="41"/>
      <c r="M429" s="267"/>
      <c r="N429" s="268"/>
      <c r="O429" s="73"/>
      <c r="P429" s="73"/>
      <c r="Q429" s="73"/>
      <c r="R429" s="73"/>
      <c r="S429" s="73"/>
      <c r="T429" s="74"/>
      <c r="U429" s="36"/>
      <c r="V429" s="36"/>
      <c r="W429" s="36"/>
      <c r="X429" s="36"/>
      <c r="Y429" s="36"/>
      <c r="Z429" s="36"/>
      <c r="AA429" s="36"/>
      <c r="AB429" s="36"/>
      <c r="AC429" s="36"/>
      <c r="AD429" s="36"/>
      <c r="AE429" s="36"/>
      <c r="AT429" s="18" t="s">
        <v>305</v>
      </c>
      <c r="AU429" s="18" t="s">
        <v>92</v>
      </c>
    </row>
    <row r="430" spans="1:65" s="2" customFormat="1" ht="21.75" customHeight="1">
      <c r="A430" s="36"/>
      <c r="B430" s="37"/>
      <c r="C430" s="210" t="s">
        <v>649</v>
      </c>
      <c r="D430" s="210" t="s">
        <v>192</v>
      </c>
      <c r="E430" s="211" t="s">
        <v>650</v>
      </c>
      <c r="F430" s="212" t="s">
        <v>651</v>
      </c>
      <c r="G430" s="213" t="s">
        <v>638</v>
      </c>
      <c r="H430" s="214">
        <v>1</v>
      </c>
      <c r="I430" s="215"/>
      <c r="J430" s="216">
        <f>ROUND(I430*H430,2)</f>
        <v>0</v>
      </c>
      <c r="K430" s="212" t="s">
        <v>281</v>
      </c>
      <c r="L430" s="41"/>
      <c r="M430" s="217" t="s">
        <v>1</v>
      </c>
      <c r="N430" s="218" t="s">
        <v>48</v>
      </c>
      <c r="O430" s="73"/>
      <c r="P430" s="219">
        <f>O430*H430</f>
        <v>0</v>
      </c>
      <c r="Q430" s="219">
        <v>0</v>
      </c>
      <c r="R430" s="219">
        <f>Q430*H430</f>
        <v>0</v>
      </c>
      <c r="S430" s="219">
        <v>0</v>
      </c>
      <c r="T430" s="220">
        <f>S430*H430</f>
        <v>0</v>
      </c>
      <c r="U430" s="36"/>
      <c r="V430" s="36"/>
      <c r="W430" s="36"/>
      <c r="X430" s="36"/>
      <c r="Y430" s="36"/>
      <c r="Z430" s="36"/>
      <c r="AA430" s="36"/>
      <c r="AB430" s="36"/>
      <c r="AC430" s="36"/>
      <c r="AD430" s="36"/>
      <c r="AE430" s="36"/>
      <c r="AR430" s="221" t="s">
        <v>269</v>
      </c>
      <c r="AT430" s="221" t="s">
        <v>192</v>
      </c>
      <c r="AU430" s="221" t="s">
        <v>92</v>
      </c>
      <c r="AY430" s="18" t="s">
        <v>189</v>
      </c>
      <c r="BE430" s="222">
        <f>IF(N430="základní",J430,0)</f>
        <v>0</v>
      </c>
      <c r="BF430" s="222">
        <f>IF(N430="snížená",J430,0)</f>
        <v>0</v>
      </c>
      <c r="BG430" s="222">
        <f>IF(N430="zákl. přenesená",J430,0)</f>
        <v>0</v>
      </c>
      <c r="BH430" s="222">
        <f>IF(N430="sníž. přenesená",J430,0)</f>
        <v>0</v>
      </c>
      <c r="BI430" s="222">
        <f>IF(N430="nulová",J430,0)</f>
        <v>0</v>
      </c>
      <c r="BJ430" s="18" t="s">
        <v>90</v>
      </c>
      <c r="BK430" s="222">
        <f>ROUND(I430*H430,2)</f>
        <v>0</v>
      </c>
      <c r="BL430" s="18" t="s">
        <v>269</v>
      </c>
      <c r="BM430" s="221" t="s">
        <v>652</v>
      </c>
    </row>
    <row r="431" spans="1:47" s="2" customFormat="1" ht="29.25">
      <c r="A431" s="36"/>
      <c r="B431" s="37"/>
      <c r="C431" s="38"/>
      <c r="D431" s="225" t="s">
        <v>305</v>
      </c>
      <c r="E431" s="38"/>
      <c r="F431" s="266" t="s">
        <v>640</v>
      </c>
      <c r="G431" s="38"/>
      <c r="H431" s="38"/>
      <c r="I431" s="125"/>
      <c r="J431" s="38"/>
      <c r="K431" s="38"/>
      <c r="L431" s="41"/>
      <c r="M431" s="267"/>
      <c r="N431" s="268"/>
      <c r="O431" s="73"/>
      <c r="P431" s="73"/>
      <c r="Q431" s="73"/>
      <c r="R431" s="73"/>
      <c r="S431" s="73"/>
      <c r="T431" s="74"/>
      <c r="U431" s="36"/>
      <c r="V431" s="36"/>
      <c r="W431" s="36"/>
      <c r="X431" s="36"/>
      <c r="Y431" s="36"/>
      <c r="Z431" s="36"/>
      <c r="AA431" s="36"/>
      <c r="AB431" s="36"/>
      <c r="AC431" s="36"/>
      <c r="AD431" s="36"/>
      <c r="AE431" s="36"/>
      <c r="AT431" s="18" t="s">
        <v>305</v>
      </c>
      <c r="AU431" s="18" t="s">
        <v>92</v>
      </c>
    </row>
    <row r="432" spans="1:65" s="2" customFormat="1" ht="16.5" customHeight="1">
      <c r="A432" s="36"/>
      <c r="B432" s="37"/>
      <c r="C432" s="210" t="s">
        <v>653</v>
      </c>
      <c r="D432" s="210" t="s">
        <v>192</v>
      </c>
      <c r="E432" s="211" t="s">
        <v>654</v>
      </c>
      <c r="F432" s="212" t="s">
        <v>655</v>
      </c>
      <c r="G432" s="213" t="s">
        <v>638</v>
      </c>
      <c r="H432" s="214">
        <v>16</v>
      </c>
      <c r="I432" s="215"/>
      <c r="J432" s="216">
        <f>ROUND(I432*H432,2)</f>
        <v>0</v>
      </c>
      <c r="K432" s="212" t="s">
        <v>281</v>
      </c>
      <c r="L432" s="41"/>
      <c r="M432" s="217" t="s">
        <v>1</v>
      </c>
      <c r="N432" s="218" t="s">
        <v>48</v>
      </c>
      <c r="O432" s="73"/>
      <c r="P432" s="219">
        <f>O432*H432</f>
        <v>0</v>
      </c>
      <c r="Q432" s="219">
        <v>0</v>
      </c>
      <c r="R432" s="219">
        <f>Q432*H432</f>
        <v>0</v>
      </c>
      <c r="S432" s="219">
        <v>0</v>
      </c>
      <c r="T432" s="220">
        <f>S432*H432</f>
        <v>0</v>
      </c>
      <c r="U432" s="36"/>
      <c r="V432" s="36"/>
      <c r="W432" s="36"/>
      <c r="X432" s="36"/>
      <c r="Y432" s="36"/>
      <c r="Z432" s="36"/>
      <c r="AA432" s="36"/>
      <c r="AB432" s="36"/>
      <c r="AC432" s="36"/>
      <c r="AD432" s="36"/>
      <c r="AE432" s="36"/>
      <c r="AR432" s="221" t="s">
        <v>269</v>
      </c>
      <c r="AT432" s="221" t="s">
        <v>192</v>
      </c>
      <c r="AU432" s="221" t="s">
        <v>92</v>
      </c>
      <c r="AY432" s="18" t="s">
        <v>189</v>
      </c>
      <c r="BE432" s="222">
        <f>IF(N432="základní",J432,0)</f>
        <v>0</v>
      </c>
      <c r="BF432" s="222">
        <f>IF(N432="snížená",J432,0)</f>
        <v>0</v>
      </c>
      <c r="BG432" s="222">
        <f>IF(N432="zákl. přenesená",J432,0)</f>
        <v>0</v>
      </c>
      <c r="BH432" s="222">
        <f>IF(N432="sníž. přenesená",J432,0)</f>
        <v>0</v>
      </c>
      <c r="BI432" s="222">
        <f>IF(N432="nulová",J432,0)</f>
        <v>0</v>
      </c>
      <c r="BJ432" s="18" t="s">
        <v>90</v>
      </c>
      <c r="BK432" s="222">
        <f>ROUND(I432*H432,2)</f>
        <v>0</v>
      </c>
      <c r="BL432" s="18" t="s">
        <v>269</v>
      </c>
      <c r="BM432" s="221" t="s">
        <v>656</v>
      </c>
    </row>
    <row r="433" spans="1:47" s="2" customFormat="1" ht="29.25">
      <c r="A433" s="36"/>
      <c r="B433" s="37"/>
      <c r="C433" s="38"/>
      <c r="D433" s="225" t="s">
        <v>305</v>
      </c>
      <c r="E433" s="38"/>
      <c r="F433" s="266" t="s">
        <v>640</v>
      </c>
      <c r="G433" s="38"/>
      <c r="H433" s="38"/>
      <c r="I433" s="125"/>
      <c r="J433" s="38"/>
      <c r="K433" s="38"/>
      <c r="L433" s="41"/>
      <c r="M433" s="267"/>
      <c r="N433" s="268"/>
      <c r="O433" s="73"/>
      <c r="P433" s="73"/>
      <c r="Q433" s="73"/>
      <c r="R433" s="73"/>
      <c r="S433" s="73"/>
      <c r="T433" s="74"/>
      <c r="U433" s="36"/>
      <c r="V433" s="36"/>
      <c r="W433" s="36"/>
      <c r="X433" s="36"/>
      <c r="Y433" s="36"/>
      <c r="Z433" s="36"/>
      <c r="AA433" s="36"/>
      <c r="AB433" s="36"/>
      <c r="AC433" s="36"/>
      <c r="AD433" s="36"/>
      <c r="AE433" s="36"/>
      <c r="AT433" s="18" t="s">
        <v>305</v>
      </c>
      <c r="AU433" s="18" t="s">
        <v>92</v>
      </c>
    </row>
    <row r="434" spans="1:65" s="2" customFormat="1" ht="16.5" customHeight="1">
      <c r="A434" s="36"/>
      <c r="B434" s="37"/>
      <c r="C434" s="210" t="s">
        <v>657</v>
      </c>
      <c r="D434" s="210" t="s">
        <v>192</v>
      </c>
      <c r="E434" s="211" t="s">
        <v>658</v>
      </c>
      <c r="F434" s="212" t="s">
        <v>659</v>
      </c>
      <c r="G434" s="213" t="s">
        <v>638</v>
      </c>
      <c r="H434" s="214">
        <v>6</v>
      </c>
      <c r="I434" s="215"/>
      <c r="J434" s="216">
        <f>ROUND(I434*H434,2)</f>
        <v>0</v>
      </c>
      <c r="K434" s="212" t="s">
        <v>281</v>
      </c>
      <c r="L434" s="41"/>
      <c r="M434" s="217" t="s">
        <v>1</v>
      </c>
      <c r="N434" s="218" t="s">
        <v>48</v>
      </c>
      <c r="O434" s="73"/>
      <c r="P434" s="219">
        <f>O434*H434</f>
        <v>0</v>
      </c>
      <c r="Q434" s="219">
        <v>0</v>
      </c>
      <c r="R434" s="219">
        <f>Q434*H434</f>
        <v>0</v>
      </c>
      <c r="S434" s="219">
        <v>0</v>
      </c>
      <c r="T434" s="220">
        <f>S434*H434</f>
        <v>0</v>
      </c>
      <c r="U434" s="36"/>
      <c r="V434" s="36"/>
      <c r="W434" s="36"/>
      <c r="X434" s="36"/>
      <c r="Y434" s="36"/>
      <c r="Z434" s="36"/>
      <c r="AA434" s="36"/>
      <c r="AB434" s="36"/>
      <c r="AC434" s="36"/>
      <c r="AD434" s="36"/>
      <c r="AE434" s="36"/>
      <c r="AR434" s="221" t="s">
        <v>269</v>
      </c>
      <c r="AT434" s="221" t="s">
        <v>192</v>
      </c>
      <c r="AU434" s="221" t="s">
        <v>92</v>
      </c>
      <c r="AY434" s="18" t="s">
        <v>189</v>
      </c>
      <c r="BE434" s="222">
        <f>IF(N434="základní",J434,0)</f>
        <v>0</v>
      </c>
      <c r="BF434" s="222">
        <f>IF(N434="snížená",J434,0)</f>
        <v>0</v>
      </c>
      <c r="BG434" s="222">
        <f>IF(N434="zákl. přenesená",J434,0)</f>
        <v>0</v>
      </c>
      <c r="BH434" s="222">
        <f>IF(N434="sníž. přenesená",J434,0)</f>
        <v>0</v>
      </c>
      <c r="BI434" s="222">
        <f>IF(N434="nulová",J434,0)</f>
        <v>0</v>
      </c>
      <c r="BJ434" s="18" t="s">
        <v>90</v>
      </c>
      <c r="BK434" s="222">
        <f>ROUND(I434*H434,2)</f>
        <v>0</v>
      </c>
      <c r="BL434" s="18" t="s">
        <v>269</v>
      </c>
      <c r="BM434" s="221" t="s">
        <v>660</v>
      </c>
    </row>
    <row r="435" spans="1:47" s="2" customFormat="1" ht="29.25">
      <c r="A435" s="36"/>
      <c r="B435" s="37"/>
      <c r="C435" s="38"/>
      <c r="D435" s="225" t="s">
        <v>305</v>
      </c>
      <c r="E435" s="38"/>
      <c r="F435" s="266" t="s">
        <v>640</v>
      </c>
      <c r="G435" s="38"/>
      <c r="H435" s="38"/>
      <c r="I435" s="125"/>
      <c r="J435" s="38"/>
      <c r="K435" s="38"/>
      <c r="L435" s="41"/>
      <c r="M435" s="267"/>
      <c r="N435" s="268"/>
      <c r="O435" s="73"/>
      <c r="P435" s="73"/>
      <c r="Q435" s="73"/>
      <c r="R435" s="73"/>
      <c r="S435" s="73"/>
      <c r="T435" s="74"/>
      <c r="U435" s="36"/>
      <c r="V435" s="36"/>
      <c r="W435" s="36"/>
      <c r="X435" s="36"/>
      <c r="Y435" s="36"/>
      <c r="Z435" s="36"/>
      <c r="AA435" s="36"/>
      <c r="AB435" s="36"/>
      <c r="AC435" s="36"/>
      <c r="AD435" s="36"/>
      <c r="AE435" s="36"/>
      <c r="AT435" s="18" t="s">
        <v>305</v>
      </c>
      <c r="AU435" s="18" t="s">
        <v>92</v>
      </c>
    </row>
    <row r="436" spans="1:65" s="2" customFormat="1" ht="16.5" customHeight="1">
      <c r="A436" s="36"/>
      <c r="B436" s="37"/>
      <c r="C436" s="210" t="s">
        <v>661</v>
      </c>
      <c r="D436" s="210" t="s">
        <v>192</v>
      </c>
      <c r="E436" s="211" t="s">
        <v>662</v>
      </c>
      <c r="F436" s="212" t="s">
        <v>663</v>
      </c>
      <c r="G436" s="213" t="s">
        <v>638</v>
      </c>
      <c r="H436" s="214">
        <v>1</v>
      </c>
      <c r="I436" s="215"/>
      <c r="J436" s="216">
        <f>ROUND(I436*H436,2)</f>
        <v>0</v>
      </c>
      <c r="K436" s="212" t="s">
        <v>281</v>
      </c>
      <c r="L436" s="41"/>
      <c r="M436" s="217" t="s">
        <v>1</v>
      </c>
      <c r="N436" s="218" t="s">
        <v>48</v>
      </c>
      <c r="O436" s="73"/>
      <c r="P436" s="219">
        <f>O436*H436</f>
        <v>0</v>
      </c>
      <c r="Q436" s="219">
        <v>0</v>
      </c>
      <c r="R436" s="219">
        <f>Q436*H436</f>
        <v>0</v>
      </c>
      <c r="S436" s="219">
        <v>0</v>
      </c>
      <c r="T436" s="220">
        <f>S436*H436</f>
        <v>0</v>
      </c>
      <c r="U436" s="36"/>
      <c r="V436" s="36"/>
      <c r="W436" s="36"/>
      <c r="X436" s="36"/>
      <c r="Y436" s="36"/>
      <c r="Z436" s="36"/>
      <c r="AA436" s="36"/>
      <c r="AB436" s="36"/>
      <c r="AC436" s="36"/>
      <c r="AD436" s="36"/>
      <c r="AE436" s="36"/>
      <c r="AR436" s="221" t="s">
        <v>269</v>
      </c>
      <c r="AT436" s="221" t="s">
        <v>192</v>
      </c>
      <c r="AU436" s="221" t="s">
        <v>92</v>
      </c>
      <c r="AY436" s="18" t="s">
        <v>189</v>
      </c>
      <c r="BE436" s="222">
        <f>IF(N436="základní",J436,0)</f>
        <v>0</v>
      </c>
      <c r="BF436" s="222">
        <f>IF(N436="snížená",J436,0)</f>
        <v>0</v>
      </c>
      <c r="BG436" s="222">
        <f>IF(N436="zákl. přenesená",J436,0)</f>
        <v>0</v>
      </c>
      <c r="BH436" s="222">
        <f>IF(N436="sníž. přenesená",J436,0)</f>
        <v>0</v>
      </c>
      <c r="BI436" s="222">
        <f>IF(N436="nulová",J436,0)</f>
        <v>0</v>
      </c>
      <c r="BJ436" s="18" t="s">
        <v>90</v>
      </c>
      <c r="BK436" s="222">
        <f>ROUND(I436*H436,2)</f>
        <v>0</v>
      </c>
      <c r="BL436" s="18" t="s">
        <v>269</v>
      </c>
      <c r="BM436" s="221" t="s">
        <v>664</v>
      </c>
    </row>
    <row r="437" spans="1:47" s="2" customFormat="1" ht="29.25">
      <c r="A437" s="36"/>
      <c r="B437" s="37"/>
      <c r="C437" s="38"/>
      <c r="D437" s="225" t="s">
        <v>305</v>
      </c>
      <c r="E437" s="38"/>
      <c r="F437" s="266" t="s">
        <v>640</v>
      </c>
      <c r="G437" s="38"/>
      <c r="H437" s="38"/>
      <c r="I437" s="125"/>
      <c r="J437" s="38"/>
      <c r="K437" s="38"/>
      <c r="L437" s="41"/>
      <c r="M437" s="267"/>
      <c r="N437" s="268"/>
      <c r="O437" s="73"/>
      <c r="P437" s="73"/>
      <c r="Q437" s="73"/>
      <c r="R437" s="73"/>
      <c r="S437" s="73"/>
      <c r="T437" s="74"/>
      <c r="U437" s="36"/>
      <c r="V437" s="36"/>
      <c r="W437" s="36"/>
      <c r="X437" s="36"/>
      <c r="Y437" s="36"/>
      <c r="Z437" s="36"/>
      <c r="AA437" s="36"/>
      <c r="AB437" s="36"/>
      <c r="AC437" s="36"/>
      <c r="AD437" s="36"/>
      <c r="AE437" s="36"/>
      <c r="AT437" s="18" t="s">
        <v>305</v>
      </c>
      <c r="AU437" s="18" t="s">
        <v>92</v>
      </c>
    </row>
    <row r="438" spans="1:65" s="2" customFormat="1" ht="16.5" customHeight="1">
      <c r="A438" s="36"/>
      <c r="B438" s="37"/>
      <c r="C438" s="210" t="s">
        <v>665</v>
      </c>
      <c r="D438" s="210" t="s">
        <v>192</v>
      </c>
      <c r="E438" s="211" t="s">
        <v>666</v>
      </c>
      <c r="F438" s="212" t="s">
        <v>667</v>
      </c>
      <c r="G438" s="213" t="s">
        <v>638</v>
      </c>
      <c r="H438" s="214">
        <v>2</v>
      </c>
      <c r="I438" s="215"/>
      <c r="J438" s="216">
        <f>ROUND(I438*H438,2)</f>
        <v>0</v>
      </c>
      <c r="K438" s="212" t="s">
        <v>281</v>
      </c>
      <c r="L438" s="41"/>
      <c r="M438" s="217" t="s">
        <v>1</v>
      </c>
      <c r="N438" s="218" t="s">
        <v>48</v>
      </c>
      <c r="O438" s="73"/>
      <c r="P438" s="219">
        <f>O438*H438</f>
        <v>0</v>
      </c>
      <c r="Q438" s="219">
        <v>0</v>
      </c>
      <c r="R438" s="219">
        <f>Q438*H438</f>
        <v>0</v>
      </c>
      <c r="S438" s="219">
        <v>0</v>
      </c>
      <c r="T438" s="220">
        <f>S438*H438</f>
        <v>0</v>
      </c>
      <c r="U438" s="36"/>
      <c r="V438" s="36"/>
      <c r="W438" s="36"/>
      <c r="X438" s="36"/>
      <c r="Y438" s="36"/>
      <c r="Z438" s="36"/>
      <c r="AA438" s="36"/>
      <c r="AB438" s="36"/>
      <c r="AC438" s="36"/>
      <c r="AD438" s="36"/>
      <c r="AE438" s="36"/>
      <c r="AR438" s="221" t="s">
        <v>269</v>
      </c>
      <c r="AT438" s="221" t="s">
        <v>192</v>
      </c>
      <c r="AU438" s="221" t="s">
        <v>92</v>
      </c>
      <c r="AY438" s="18" t="s">
        <v>189</v>
      </c>
      <c r="BE438" s="222">
        <f>IF(N438="základní",J438,0)</f>
        <v>0</v>
      </c>
      <c r="BF438" s="222">
        <f>IF(N438="snížená",J438,0)</f>
        <v>0</v>
      </c>
      <c r="BG438" s="222">
        <f>IF(N438="zákl. přenesená",J438,0)</f>
        <v>0</v>
      </c>
      <c r="BH438" s="222">
        <f>IF(N438="sníž. přenesená",J438,0)</f>
        <v>0</v>
      </c>
      <c r="BI438" s="222">
        <f>IF(N438="nulová",J438,0)</f>
        <v>0</v>
      </c>
      <c r="BJ438" s="18" t="s">
        <v>90</v>
      </c>
      <c r="BK438" s="222">
        <f>ROUND(I438*H438,2)</f>
        <v>0</v>
      </c>
      <c r="BL438" s="18" t="s">
        <v>269</v>
      </c>
      <c r="BM438" s="221" t="s">
        <v>668</v>
      </c>
    </row>
    <row r="439" spans="1:47" s="2" customFormat="1" ht="29.25">
      <c r="A439" s="36"/>
      <c r="B439" s="37"/>
      <c r="C439" s="38"/>
      <c r="D439" s="225" t="s">
        <v>305</v>
      </c>
      <c r="E439" s="38"/>
      <c r="F439" s="266" t="s">
        <v>640</v>
      </c>
      <c r="G439" s="38"/>
      <c r="H439" s="38"/>
      <c r="I439" s="125"/>
      <c r="J439" s="38"/>
      <c r="K439" s="38"/>
      <c r="L439" s="41"/>
      <c r="M439" s="267"/>
      <c r="N439" s="268"/>
      <c r="O439" s="73"/>
      <c r="P439" s="73"/>
      <c r="Q439" s="73"/>
      <c r="R439" s="73"/>
      <c r="S439" s="73"/>
      <c r="T439" s="74"/>
      <c r="U439" s="36"/>
      <c r="V439" s="36"/>
      <c r="W439" s="36"/>
      <c r="X439" s="36"/>
      <c r="Y439" s="36"/>
      <c r="Z439" s="36"/>
      <c r="AA439" s="36"/>
      <c r="AB439" s="36"/>
      <c r="AC439" s="36"/>
      <c r="AD439" s="36"/>
      <c r="AE439" s="36"/>
      <c r="AT439" s="18" t="s">
        <v>305</v>
      </c>
      <c r="AU439" s="18" t="s">
        <v>92</v>
      </c>
    </row>
    <row r="440" spans="1:65" s="2" customFormat="1" ht="16.5" customHeight="1">
      <c r="A440" s="36"/>
      <c r="B440" s="37"/>
      <c r="C440" s="210" t="s">
        <v>669</v>
      </c>
      <c r="D440" s="210" t="s">
        <v>192</v>
      </c>
      <c r="E440" s="211" t="s">
        <v>670</v>
      </c>
      <c r="F440" s="212" t="s">
        <v>671</v>
      </c>
      <c r="G440" s="213" t="s">
        <v>638</v>
      </c>
      <c r="H440" s="214">
        <v>2</v>
      </c>
      <c r="I440" s="215"/>
      <c r="J440" s="216">
        <f>ROUND(I440*H440,2)</f>
        <v>0</v>
      </c>
      <c r="K440" s="212" t="s">
        <v>281</v>
      </c>
      <c r="L440" s="41"/>
      <c r="M440" s="217" t="s">
        <v>1</v>
      </c>
      <c r="N440" s="218" t="s">
        <v>48</v>
      </c>
      <c r="O440" s="73"/>
      <c r="P440" s="219">
        <f>O440*H440</f>
        <v>0</v>
      </c>
      <c r="Q440" s="219">
        <v>0</v>
      </c>
      <c r="R440" s="219">
        <f>Q440*H440</f>
        <v>0</v>
      </c>
      <c r="S440" s="219">
        <v>0</v>
      </c>
      <c r="T440" s="220">
        <f>S440*H440</f>
        <v>0</v>
      </c>
      <c r="U440" s="36"/>
      <c r="V440" s="36"/>
      <c r="W440" s="36"/>
      <c r="X440" s="36"/>
      <c r="Y440" s="36"/>
      <c r="Z440" s="36"/>
      <c r="AA440" s="36"/>
      <c r="AB440" s="36"/>
      <c r="AC440" s="36"/>
      <c r="AD440" s="36"/>
      <c r="AE440" s="36"/>
      <c r="AR440" s="221" t="s">
        <v>269</v>
      </c>
      <c r="AT440" s="221" t="s">
        <v>192</v>
      </c>
      <c r="AU440" s="221" t="s">
        <v>92</v>
      </c>
      <c r="AY440" s="18" t="s">
        <v>189</v>
      </c>
      <c r="BE440" s="222">
        <f>IF(N440="základní",J440,0)</f>
        <v>0</v>
      </c>
      <c r="BF440" s="222">
        <f>IF(N440="snížená",J440,0)</f>
        <v>0</v>
      </c>
      <c r="BG440" s="222">
        <f>IF(N440="zákl. přenesená",J440,0)</f>
        <v>0</v>
      </c>
      <c r="BH440" s="222">
        <f>IF(N440="sníž. přenesená",J440,0)</f>
        <v>0</v>
      </c>
      <c r="BI440" s="222">
        <f>IF(N440="nulová",J440,0)</f>
        <v>0</v>
      </c>
      <c r="BJ440" s="18" t="s">
        <v>90</v>
      </c>
      <c r="BK440" s="222">
        <f>ROUND(I440*H440,2)</f>
        <v>0</v>
      </c>
      <c r="BL440" s="18" t="s">
        <v>269</v>
      </c>
      <c r="BM440" s="221" t="s">
        <v>672</v>
      </c>
    </row>
    <row r="441" spans="1:47" s="2" customFormat="1" ht="29.25">
      <c r="A441" s="36"/>
      <c r="B441" s="37"/>
      <c r="C441" s="38"/>
      <c r="D441" s="225" t="s">
        <v>305</v>
      </c>
      <c r="E441" s="38"/>
      <c r="F441" s="266" t="s">
        <v>640</v>
      </c>
      <c r="G441" s="38"/>
      <c r="H441" s="38"/>
      <c r="I441" s="125"/>
      <c r="J441" s="38"/>
      <c r="K441" s="38"/>
      <c r="L441" s="41"/>
      <c r="M441" s="267"/>
      <c r="N441" s="268"/>
      <c r="O441" s="73"/>
      <c r="P441" s="73"/>
      <c r="Q441" s="73"/>
      <c r="R441" s="73"/>
      <c r="S441" s="73"/>
      <c r="T441" s="74"/>
      <c r="U441" s="36"/>
      <c r="V441" s="36"/>
      <c r="W441" s="36"/>
      <c r="X441" s="36"/>
      <c r="Y441" s="36"/>
      <c r="Z441" s="36"/>
      <c r="AA441" s="36"/>
      <c r="AB441" s="36"/>
      <c r="AC441" s="36"/>
      <c r="AD441" s="36"/>
      <c r="AE441" s="36"/>
      <c r="AT441" s="18" t="s">
        <v>305</v>
      </c>
      <c r="AU441" s="18" t="s">
        <v>92</v>
      </c>
    </row>
    <row r="442" spans="1:65" s="2" customFormat="1" ht="16.5" customHeight="1">
      <c r="A442" s="36"/>
      <c r="B442" s="37"/>
      <c r="C442" s="210" t="s">
        <v>673</v>
      </c>
      <c r="D442" s="210" t="s">
        <v>192</v>
      </c>
      <c r="E442" s="211" t="s">
        <v>674</v>
      </c>
      <c r="F442" s="212" t="s">
        <v>675</v>
      </c>
      <c r="G442" s="213" t="s">
        <v>638</v>
      </c>
      <c r="H442" s="214">
        <v>2</v>
      </c>
      <c r="I442" s="215"/>
      <c r="J442" s="216">
        <f>ROUND(I442*H442,2)</f>
        <v>0</v>
      </c>
      <c r="K442" s="212" t="s">
        <v>281</v>
      </c>
      <c r="L442" s="41"/>
      <c r="M442" s="217" t="s">
        <v>1</v>
      </c>
      <c r="N442" s="218" t="s">
        <v>48</v>
      </c>
      <c r="O442" s="73"/>
      <c r="P442" s="219">
        <f>O442*H442</f>
        <v>0</v>
      </c>
      <c r="Q442" s="219">
        <v>0</v>
      </c>
      <c r="R442" s="219">
        <f>Q442*H442</f>
        <v>0</v>
      </c>
      <c r="S442" s="219">
        <v>0</v>
      </c>
      <c r="T442" s="220">
        <f>S442*H442</f>
        <v>0</v>
      </c>
      <c r="U442" s="36"/>
      <c r="V442" s="36"/>
      <c r="W442" s="36"/>
      <c r="X442" s="36"/>
      <c r="Y442" s="36"/>
      <c r="Z442" s="36"/>
      <c r="AA442" s="36"/>
      <c r="AB442" s="36"/>
      <c r="AC442" s="36"/>
      <c r="AD442" s="36"/>
      <c r="AE442" s="36"/>
      <c r="AR442" s="221" t="s">
        <v>269</v>
      </c>
      <c r="AT442" s="221" t="s">
        <v>192</v>
      </c>
      <c r="AU442" s="221" t="s">
        <v>92</v>
      </c>
      <c r="AY442" s="18" t="s">
        <v>189</v>
      </c>
      <c r="BE442" s="222">
        <f>IF(N442="základní",J442,0)</f>
        <v>0</v>
      </c>
      <c r="BF442" s="222">
        <f>IF(N442="snížená",J442,0)</f>
        <v>0</v>
      </c>
      <c r="BG442" s="222">
        <f>IF(N442="zákl. přenesená",J442,0)</f>
        <v>0</v>
      </c>
      <c r="BH442" s="222">
        <f>IF(N442="sníž. přenesená",J442,0)</f>
        <v>0</v>
      </c>
      <c r="BI442" s="222">
        <f>IF(N442="nulová",J442,0)</f>
        <v>0</v>
      </c>
      <c r="BJ442" s="18" t="s">
        <v>90</v>
      </c>
      <c r="BK442" s="222">
        <f>ROUND(I442*H442,2)</f>
        <v>0</v>
      </c>
      <c r="BL442" s="18" t="s">
        <v>269</v>
      </c>
      <c r="BM442" s="221" t="s">
        <v>676</v>
      </c>
    </row>
    <row r="443" spans="1:47" s="2" customFormat="1" ht="29.25">
      <c r="A443" s="36"/>
      <c r="B443" s="37"/>
      <c r="C443" s="38"/>
      <c r="D443" s="225" t="s">
        <v>305</v>
      </c>
      <c r="E443" s="38"/>
      <c r="F443" s="266" t="s">
        <v>640</v>
      </c>
      <c r="G443" s="38"/>
      <c r="H443" s="38"/>
      <c r="I443" s="125"/>
      <c r="J443" s="38"/>
      <c r="K443" s="38"/>
      <c r="L443" s="41"/>
      <c r="M443" s="267"/>
      <c r="N443" s="268"/>
      <c r="O443" s="73"/>
      <c r="P443" s="73"/>
      <c r="Q443" s="73"/>
      <c r="R443" s="73"/>
      <c r="S443" s="73"/>
      <c r="T443" s="74"/>
      <c r="U443" s="36"/>
      <c r="V443" s="36"/>
      <c r="W443" s="36"/>
      <c r="X443" s="36"/>
      <c r="Y443" s="36"/>
      <c r="Z443" s="36"/>
      <c r="AA443" s="36"/>
      <c r="AB443" s="36"/>
      <c r="AC443" s="36"/>
      <c r="AD443" s="36"/>
      <c r="AE443" s="36"/>
      <c r="AT443" s="18" t="s">
        <v>305</v>
      </c>
      <c r="AU443" s="18" t="s">
        <v>92</v>
      </c>
    </row>
    <row r="444" spans="1:65" s="2" customFormat="1" ht="16.5" customHeight="1">
      <c r="A444" s="36"/>
      <c r="B444" s="37"/>
      <c r="C444" s="210" t="s">
        <v>677</v>
      </c>
      <c r="D444" s="210" t="s">
        <v>192</v>
      </c>
      <c r="E444" s="211" t="s">
        <v>678</v>
      </c>
      <c r="F444" s="212" t="s">
        <v>679</v>
      </c>
      <c r="G444" s="213" t="s">
        <v>638</v>
      </c>
      <c r="H444" s="214">
        <v>9</v>
      </c>
      <c r="I444" s="215"/>
      <c r="J444" s="216">
        <f>ROUND(I444*H444,2)</f>
        <v>0</v>
      </c>
      <c r="K444" s="212" t="s">
        <v>281</v>
      </c>
      <c r="L444" s="41"/>
      <c r="M444" s="217" t="s">
        <v>1</v>
      </c>
      <c r="N444" s="218" t="s">
        <v>48</v>
      </c>
      <c r="O444" s="73"/>
      <c r="P444" s="219">
        <f>O444*H444</f>
        <v>0</v>
      </c>
      <c r="Q444" s="219">
        <v>0</v>
      </c>
      <c r="R444" s="219">
        <f>Q444*H444</f>
        <v>0</v>
      </c>
      <c r="S444" s="219">
        <v>0</v>
      </c>
      <c r="T444" s="220">
        <f>S444*H444</f>
        <v>0</v>
      </c>
      <c r="U444" s="36"/>
      <c r="V444" s="36"/>
      <c r="W444" s="36"/>
      <c r="X444" s="36"/>
      <c r="Y444" s="36"/>
      <c r="Z444" s="36"/>
      <c r="AA444" s="36"/>
      <c r="AB444" s="36"/>
      <c r="AC444" s="36"/>
      <c r="AD444" s="36"/>
      <c r="AE444" s="36"/>
      <c r="AR444" s="221" t="s">
        <v>269</v>
      </c>
      <c r="AT444" s="221" t="s">
        <v>192</v>
      </c>
      <c r="AU444" s="221" t="s">
        <v>92</v>
      </c>
      <c r="AY444" s="18" t="s">
        <v>189</v>
      </c>
      <c r="BE444" s="222">
        <f>IF(N444="základní",J444,0)</f>
        <v>0</v>
      </c>
      <c r="BF444" s="222">
        <f>IF(N444="snížená",J444,0)</f>
        <v>0</v>
      </c>
      <c r="BG444" s="222">
        <f>IF(N444="zákl. přenesená",J444,0)</f>
        <v>0</v>
      </c>
      <c r="BH444" s="222">
        <f>IF(N444="sníž. přenesená",J444,0)</f>
        <v>0</v>
      </c>
      <c r="BI444" s="222">
        <f>IF(N444="nulová",J444,0)</f>
        <v>0</v>
      </c>
      <c r="BJ444" s="18" t="s">
        <v>90</v>
      </c>
      <c r="BK444" s="222">
        <f>ROUND(I444*H444,2)</f>
        <v>0</v>
      </c>
      <c r="BL444" s="18" t="s">
        <v>269</v>
      </c>
      <c r="BM444" s="221" t="s">
        <v>680</v>
      </c>
    </row>
    <row r="445" spans="1:47" s="2" customFormat="1" ht="29.25">
      <c r="A445" s="36"/>
      <c r="B445" s="37"/>
      <c r="C445" s="38"/>
      <c r="D445" s="225" t="s">
        <v>305</v>
      </c>
      <c r="E445" s="38"/>
      <c r="F445" s="266" t="s">
        <v>640</v>
      </c>
      <c r="G445" s="38"/>
      <c r="H445" s="38"/>
      <c r="I445" s="125"/>
      <c r="J445" s="38"/>
      <c r="K445" s="38"/>
      <c r="L445" s="41"/>
      <c r="M445" s="267"/>
      <c r="N445" s="268"/>
      <c r="O445" s="73"/>
      <c r="P445" s="73"/>
      <c r="Q445" s="73"/>
      <c r="R445" s="73"/>
      <c r="S445" s="73"/>
      <c r="T445" s="74"/>
      <c r="U445" s="36"/>
      <c r="V445" s="36"/>
      <c r="W445" s="36"/>
      <c r="X445" s="36"/>
      <c r="Y445" s="36"/>
      <c r="Z445" s="36"/>
      <c r="AA445" s="36"/>
      <c r="AB445" s="36"/>
      <c r="AC445" s="36"/>
      <c r="AD445" s="36"/>
      <c r="AE445" s="36"/>
      <c r="AT445" s="18" t="s">
        <v>305</v>
      </c>
      <c r="AU445" s="18" t="s">
        <v>92</v>
      </c>
    </row>
    <row r="446" spans="1:65" s="2" customFormat="1" ht="21.75" customHeight="1">
      <c r="A446" s="36"/>
      <c r="B446" s="37"/>
      <c r="C446" s="210" t="s">
        <v>681</v>
      </c>
      <c r="D446" s="210" t="s">
        <v>192</v>
      </c>
      <c r="E446" s="211" t="s">
        <v>682</v>
      </c>
      <c r="F446" s="212" t="s">
        <v>683</v>
      </c>
      <c r="G446" s="213" t="s">
        <v>638</v>
      </c>
      <c r="H446" s="214">
        <v>1</v>
      </c>
      <c r="I446" s="215"/>
      <c r="J446" s="216">
        <f>ROUND(I446*H446,2)</f>
        <v>0</v>
      </c>
      <c r="K446" s="212" t="s">
        <v>281</v>
      </c>
      <c r="L446" s="41"/>
      <c r="M446" s="217" t="s">
        <v>1</v>
      </c>
      <c r="N446" s="218" t="s">
        <v>48</v>
      </c>
      <c r="O446" s="73"/>
      <c r="P446" s="219">
        <f>O446*H446</f>
        <v>0</v>
      </c>
      <c r="Q446" s="219">
        <v>0</v>
      </c>
      <c r="R446" s="219">
        <f>Q446*H446</f>
        <v>0</v>
      </c>
      <c r="S446" s="219">
        <v>0</v>
      </c>
      <c r="T446" s="220">
        <f>S446*H446</f>
        <v>0</v>
      </c>
      <c r="U446" s="36"/>
      <c r="V446" s="36"/>
      <c r="W446" s="36"/>
      <c r="X446" s="36"/>
      <c r="Y446" s="36"/>
      <c r="Z446" s="36"/>
      <c r="AA446" s="36"/>
      <c r="AB446" s="36"/>
      <c r="AC446" s="36"/>
      <c r="AD446" s="36"/>
      <c r="AE446" s="36"/>
      <c r="AR446" s="221" t="s">
        <v>269</v>
      </c>
      <c r="AT446" s="221" t="s">
        <v>192</v>
      </c>
      <c r="AU446" s="221" t="s">
        <v>92</v>
      </c>
      <c r="AY446" s="18" t="s">
        <v>189</v>
      </c>
      <c r="BE446" s="222">
        <f>IF(N446="základní",J446,0)</f>
        <v>0</v>
      </c>
      <c r="BF446" s="222">
        <f>IF(N446="snížená",J446,0)</f>
        <v>0</v>
      </c>
      <c r="BG446" s="222">
        <f>IF(N446="zákl. přenesená",J446,0)</f>
        <v>0</v>
      </c>
      <c r="BH446" s="222">
        <f>IF(N446="sníž. přenesená",J446,0)</f>
        <v>0</v>
      </c>
      <c r="BI446" s="222">
        <f>IF(N446="nulová",J446,0)</f>
        <v>0</v>
      </c>
      <c r="BJ446" s="18" t="s">
        <v>90</v>
      </c>
      <c r="BK446" s="222">
        <f>ROUND(I446*H446,2)</f>
        <v>0</v>
      </c>
      <c r="BL446" s="18" t="s">
        <v>269</v>
      </c>
      <c r="BM446" s="221" t="s">
        <v>684</v>
      </c>
    </row>
    <row r="447" spans="1:47" s="2" customFormat="1" ht="29.25">
      <c r="A447" s="36"/>
      <c r="B447" s="37"/>
      <c r="C447" s="38"/>
      <c r="D447" s="225" t="s">
        <v>305</v>
      </c>
      <c r="E447" s="38"/>
      <c r="F447" s="266" t="s">
        <v>685</v>
      </c>
      <c r="G447" s="38"/>
      <c r="H447" s="38"/>
      <c r="I447" s="125"/>
      <c r="J447" s="38"/>
      <c r="K447" s="38"/>
      <c r="L447" s="41"/>
      <c r="M447" s="267"/>
      <c r="N447" s="268"/>
      <c r="O447" s="73"/>
      <c r="P447" s="73"/>
      <c r="Q447" s="73"/>
      <c r="R447" s="73"/>
      <c r="S447" s="73"/>
      <c r="T447" s="74"/>
      <c r="U447" s="36"/>
      <c r="V447" s="36"/>
      <c r="W447" s="36"/>
      <c r="X447" s="36"/>
      <c r="Y447" s="36"/>
      <c r="Z447" s="36"/>
      <c r="AA447" s="36"/>
      <c r="AB447" s="36"/>
      <c r="AC447" s="36"/>
      <c r="AD447" s="36"/>
      <c r="AE447" s="36"/>
      <c r="AT447" s="18" t="s">
        <v>305</v>
      </c>
      <c r="AU447" s="18" t="s">
        <v>92</v>
      </c>
    </row>
    <row r="448" spans="1:65" s="2" customFormat="1" ht="16.5" customHeight="1">
      <c r="A448" s="36"/>
      <c r="B448" s="37"/>
      <c r="C448" s="210" t="s">
        <v>686</v>
      </c>
      <c r="D448" s="210" t="s">
        <v>192</v>
      </c>
      <c r="E448" s="211" t="s">
        <v>687</v>
      </c>
      <c r="F448" s="212" t="s">
        <v>688</v>
      </c>
      <c r="G448" s="213" t="s">
        <v>638</v>
      </c>
      <c r="H448" s="214">
        <v>1</v>
      </c>
      <c r="I448" s="215"/>
      <c r="J448" s="216">
        <f>ROUND(I448*H448,2)</f>
        <v>0</v>
      </c>
      <c r="K448" s="212" t="s">
        <v>281</v>
      </c>
      <c r="L448" s="41"/>
      <c r="M448" s="217" t="s">
        <v>1</v>
      </c>
      <c r="N448" s="218" t="s">
        <v>48</v>
      </c>
      <c r="O448" s="73"/>
      <c r="P448" s="219">
        <f>O448*H448</f>
        <v>0</v>
      </c>
      <c r="Q448" s="219">
        <v>0</v>
      </c>
      <c r="R448" s="219">
        <f>Q448*H448</f>
        <v>0</v>
      </c>
      <c r="S448" s="219">
        <v>0</v>
      </c>
      <c r="T448" s="220">
        <f>S448*H448</f>
        <v>0</v>
      </c>
      <c r="U448" s="36"/>
      <c r="V448" s="36"/>
      <c r="W448" s="36"/>
      <c r="X448" s="36"/>
      <c r="Y448" s="36"/>
      <c r="Z448" s="36"/>
      <c r="AA448" s="36"/>
      <c r="AB448" s="36"/>
      <c r="AC448" s="36"/>
      <c r="AD448" s="36"/>
      <c r="AE448" s="36"/>
      <c r="AR448" s="221" t="s">
        <v>269</v>
      </c>
      <c r="AT448" s="221" t="s">
        <v>192</v>
      </c>
      <c r="AU448" s="221" t="s">
        <v>92</v>
      </c>
      <c r="AY448" s="18" t="s">
        <v>189</v>
      </c>
      <c r="BE448" s="222">
        <f>IF(N448="základní",J448,0)</f>
        <v>0</v>
      </c>
      <c r="BF448" s="222">
        <f>IF(N448="snížená",J448,0)</f>
        <v>0</v>
      </c>
      <c r="BG448" s="222">
        <f>IF(N448="zákl. přenesená",J448,0)</f>
        <v>0</v>
      </c>
      <c r="BH448" s="222">
        <f>IF(N448="sníž. přenesená",J448,0)</f>
        <v>0</v>
      </c>
      <c r="BI448" s="222">
        <f>IF(N448="nulová",J448,0)</f>
        <v>0</v>
      </c>
      <c r="BJ448" s="18" t="s">
        <v>90</v>
      </c>
      <c r="BK448" s="222">
        <f>ROUND(I448*H448,2)</f>
        <v>0</v>
      </c>
      <c r="BL448" s="18" t="s">
        <v>269</v>
      </c>
      <c r="BM448" s="221" t="s">
        <v>689</v>
      </c>
    </row>
    <row r="449" spans="1:47" s="2" customFormat="1" ht="29.25">
      <c r="A449" s="36"/>
      <c r="B449" s="37"/>
      <c r="C449" s="38"/>
      <c r="D449" s="225" t="s">
        <v>305</v>
      </c>
      <c r="E449" s="38"/>
      <c r="F449" s="266" t="s">
        <v>685</v>
      </c>
      <c r="G449" s="38"/>
      <c r="H449" s="38"/>
      <c r="I449" s="125"/>
      <c r="J449" s="38"/>
      <c r="K449" s="38"/>
      <c r="L449" s="41"/>
      <c r="M449" s="267"/>
      <c r="N449" s="268"/>
      <c r="O449" s="73"/>
      <c r="P449" s="73"/>
      <c r="Q449" s="73"/>
      <c r="R449" s="73"/>
      <c r="S449" s="73"/>
      <c r="T449" s="74"/>
      <c r="U449" s="36"/>
      <c r="V449" s="36"/>
      <c r="W449" s="36"/>
      <c r="X449" s="36"/>
      <c r="Y449" s="36"/>
      <c r="Z449" s="36"/>
      <c r="AA449" s="36"/>
      <c r="AB449" s="36"/>
      <c r="AC449" s="36"/>
      <c r="AD449" s="36"/>
      <c r="AE449" s="36"/>
      <c r="AT449" s="18" t="s">
        <v>305</v>
      </c>
      <c r="AU449" s="18" t="s">
        <v>92</v>
      </c>
    </row>
    <row r="450" spans="1:65" s="2" customFormat="1" ht="16.5" customHeight="1">
      <c r="A450" s="36"/>
      <c r="B450" s="37"/>
      <c r="C450" s="210" t="s">
        <v>690</v>
      </c>
      <c r="D450" s="210" t="s">
        <v>192</v>
      </c>
      <c r="E450" s="211" t="s">
        <v>691</v>
      </c>
      <c r="F450" s="212" t="s">
        <v>692</v>
      </c>
      <c r="G450" s="213" t="s">
        <v>638</v>
      </c>
      <c r="H450" s="214">
        <v>1</v>
      </c>
      <c r="I450" s="215"/>
      <c r="J450" s="216">
        <f>ROUND(I450*H450,2)</f>
        <v>0</v>
      </c>
      <c r="K450" s="212" t="s">
        <v>281</v>
      </c>
      <c r="L450" s="41"/>
      <c r="M450" s="217" t="s">
        <v>1</v>
      </c>
      <c r="N450" s="218" t="s">
        <v>48</v>
      </c>
      <c r="O450" s="73"/>
      <c r="P450" s="219">
        <f>O450*H450</f>
        <v>0</v>
      </c>
      <c r="Q450" s="219">
        <v>0</v>
      </c>
      <c r="R450" s="219">
        <f>Q450*H450</f>
        <v>0</v>
      </c>
      <c r="S450" s="219">
        <v>0</v>
      </c>
      <c r="T450" s="220">
        <f>S450*H450</f>
        <v>0</v>
      </c>
      <c r="U450" s="36"/>
      <c r="V450" s="36"/>
      <c r="W450" s="36"/>
      <c r="X450" s="36"/>
      <c r="Y450" s="36"/>
      <c r="Z450" s="36"/>
      <c r="AA450" s="36"/>
      <c r="AB450" s="36"/>
      <c r="AC450" s="36"/>
      <c r="AD450" s="36"/>
      <c r="AE450" s="36"/>
      <c r="AR450" s="221" t="s">
        <v>269</v>
      </c>
      <c r="AT450" s="221" t="s">
        <v>192</v>
      </c>
      <c r="AU450" s="221" t="s">
        <v>92</v>
      </c>
      <c r="AY450" s="18" t="s">
        <v>189</v>
      </c>
      <c r="BE450" s="222">
        <f>IF(N450="základní",J450,0)</f>
        <v>0</v>
      </c>
      <c r="BF450" s="222">
        <f>IF(N450="snížená",J450,0)</f>
        <v>0</v>
      </c>
      <c r="BG450" s="222">
        <f>IF(N450="zákl. přenesená",J450,0)</f>
        <v>0</v>
      </c>
      <c r="BH450" s="222">
        <f>IF(N450="sníž. přenesená",J450,0)</f>
        <v>0</v>
      </c>
      <c r="BI450" s="222">
        <f>IF(N450="nulová",J450,0)</f>
        <v>0</v>
      </c>
      <c r="BJ450" s="18" t="s">
        <v>90</v>
      </c>
      <c r="BK450" s="222">
        <f>ROUND(I450*H450,2)</f>
        <v>0</v>
      </c>
      <c r="BL450" s="18" t="s">
        <v>269</v>
      </c>
      <c r="BM450" s="221" t="s">
        <v>693</v>
      </c>
    </row>
    <row r="451" spans="1:47" s="2" customFormat="1" ht="29.25">
      <c r="A451" s="36"/>
      <c r="B451" s="37"/>
      <c r="C451" s="38"/>
      <c r="D451" s="225" t="s">
        <v>305</v>
      </c>
      <c r="E451" s="38"/>
      <c r="F451" s="266" t="s">
        <v>685</v>
      </c>
      <c r="G451" s="38"/>
      <c r="H451" s="38"/>
      <c r="I451" s="125"/>
      <c r="J451" s="38"/>
      <c r="K451" s="38"/>
      <c r="L451" s="41"/>
      <c r="M451" s="267"/>
      <c r="N451" s="268"/>
      <c r="O451" s="73"/>
      <c r="P451" s="73"/>
      <c r="Q451" s="73"/>
      <c r="R451" s="73"/>
      <c r="S451" s="73"/>
      <c r="T451" s="74"/>
      <c r="U451" s="36"/>
      <c r="V451" s="36"/>
      <c r="W451" s="36"/>
      <c r="X451" s="36"/>
      <c r="Y451" s="36"/>
      <c r="Z451" s="36"/>
      <c r="AA451" s="36"/>
      <c r="AB451" s="36"/>
      <c r="AC451" s="36"/>
      <c r="AD451" s="36"/>
      <c r="AE451" s="36"/>
      <c r="AT451" s="18" t="s">
        <v>305</v>
      </c>
      <c r="AU451" s="18" t="s">
        <v>92</v>
      </c>
    </row>
    <row r="452" spans="1:65" s="2" customFormat="1" ht="16.5" customHeight="1">
      <c r="A452" s="36"/>
      <c r="B452" s="37"/>
      <c r="C452" s="210" t="s">
        <v>694</v>
      </c>
      <c r="D452" s="210" t="s">
        <v>192</v>
      </c>
      <c r="E452" s="211" t="s">
        <v>695</v>
      </c>
      <c r="F452" s="212" t="s">
        <v>696</v>
      </c>
      <c r="G452" s="213" t="s">
        <v>450</v>
      </c>
      <c r="H452" s="269"/>
      <c r="I452" s="215"/>
      <c r="J452" s="216">
        <f>ROUND(I452*H452,2)</f>
        <v>0</v>
      </c>
      <c r="K452" s="212" t="s">
        <v>196</v>
      </c>
      <c r="L452" s="41"/>
      <c r="M452" s="217" t="s">
        <v>1</v>
      </c>
      <c r="N452" s="218" t="s">
        <v>48</v>
      </c>
      <c r="O452" s="73"/>
      <c r="P452" s="219">
        <f>O452*H452</f>
        <v>0</v>
      </c>
      <c r="Q452" s="219">
        <v>0</v>
      </c>
      <c r="R452" s="219">
        <f>Q452*H452</f>
        <v>0</v>
      </c>
      <c r="S452" s="219">
        <v>0</v>
      </c>
      <c r="T452" s="220">
        <f>S452*H452</f>
        <v>0</v>
      </c>
      <c r="U452" s="36"/>
      <c r="V452" s="36"/>
      <c r="W452" s="36"/>
      <c r="X452" s="36"/>
      <c r="Y452" s="36"/>
      <c r="Z452" s="36"/>
      <c r="AA452" s="36"/>
      <c r="AB452" s="36"/>
      <c r="AC452" s="36"/>
      <c r="AD452" s="36"/>
      <c r="AE452" s="36"/>
      <c r="AR452" s="221" t="s">
        <v>269</v>
      </c>
      <c r="AT452" s="221" t="s">
        <v>192</v>
      </c>
      <c r="AU452" s="221" t="s">
        <v>92</v>
      </c>
      <c r="AY452" s="18" t="s">
        <v>189</v>
      </c>
      <c r="BE452" s="222">
        <f>IF(N452="základní",J452,0)</f>
        <v>0</v>
      </c>
      <c r="BF452" s="222">
        <f>IF(N452="snížená",J452,0)</f>
        <v>0</v>
      </c>
      <c r="BG452" s="222">
        <f>IF(N452="zákl. přenesená",J452,0)</f>
        <v>0</v>
      </c>
      <c r="BH452" s="222">
        <f>IF(N452="sníž. přenesená",J452,0)</f>
        <v>0</v>
      </c>
      <c r="BI452" s="222">
        <f>IF(N452="nulová",J452,0)</f>
        <v>0</v>
      </c>
      <c r="BJ452" s="18" t="s">
        <v>90</v>
      </c>
      <c r="BK452" s="222">
        <f>ROUND(I452*H452,2)</f>
        <v>0</v>
      </c>
      <c r="BL452" s="18" t="s">
        <v>269</v>
      </c>
      <c r="BM452" s="221" t="s">
        <v>697</v>
      </c>
    </row>
    <row r="453" spans="2:63" s="12" customFormat="1" ht="22.9" customHeight="1">
      <c r="B453" s="194"/>
      <c r="C453" s="195"/>
      <c r="D453" s="196" t="s">
        <v>82</v>
      </c>
      <c r="E453" s="208" t="s">
        <v>698</v>
      </c>
      <c r="F453" s="208" t="s">
        <v>699</v>
      </c>
      <c r="G453" s="195"/>
      <c r="H453" s="195"/>
      <c r="I453" s="198"/>
      <c r="J453" s="209">
        <f>BK453</f>
        <v>0</v>
      </c>
      <c r="K453" s="195"/>
      <c r="L453" s="200"/>
      <c r="M453" s="201"/>
      <c r="N453" s="202"/>
      <c r="O453" s="202"/>
      <c r="P453" s="203">
        <f>SUM(P454:P459)</f>
        <v>0</v>
      </c>
      <c r="Q453" s="202"/>
      <c r="R453" s="203">
        <f>SUM(R454:R459)</f>
        <v>0.4837972</v>
      </c>
      <c r="S453" s="202"/>
      <c r="T453" s="204">
        <f>SUM(T454:T459)</f>
        <v>0</v>
      </c>
      <c r="AR453" s="205" t="s">
        <v>92</v>
      </c>
      <c r="AT453" s="206" t="s">
        <v>82</v>
      </c>
      <c r="AU453" s="206" t="s">
        <v>90</v>
      </c>
      <c r="AY453" s="205" t="s">
        <v>189</v>
      </c>
      <c r="BK453" s="207">
        <f>SUM(BK454:BK459)</f>
        <v>0</v>
      </c>
    </row>
    <row r="454" spans="1:65" s="2" customFormat="1" ht="16.5" customHeight="1">
      <c r="A454" s="36"/>
      <c r="B454" s="37"/>
      <c r="C454" s="210" t="s">
        <v>700</v>
      </c>
      <c r="D454" s="210" t="s">
        <v>192</v>
      </c>
      <c r="E454" s="211" t="s">
        <v>701</v>
      </c>
      <c r="F454" s="212" t="s">
        <v>702</v>
      </c>
      <c r="G454" s="213" t="s">
        <v>225</v>
      </c>
      <c r="H454" s="214">
        <v>143.56</v>
      </c>
      <c r="I454" s="215"/>
      <c r="J454" s="216">
        <f>ROUND(I454*H454,2)</f>
        <v>0</v>
      </c>
      <c r="K454" s="212" t="s">
        <v>196</v>
      </c>
      <c r="L454" s="41"/>
      <c r="M454" s="217" t="s">
        <v>1</v>
      </c>
      <c r="N454" s="218" t="s">
        <v>48</v>
      </c>
      <c r="O454" s="73"/>
      <c r="P454" s="219">
        <f>O454*H454</f>
        <v>0</v>
      </c>
      <c r="Q454" s="219">
        <v>7E-05</v>
      </c>
      <c r="R454" s="219">
        <f>Q454*H454</f>
        <v>0.0100492</v>
      </c>
      <c r="S454" s="219">
        <v>0</v>
      </c>
      <c r="T454" s="220">
        <f>S454*H454</f>
        <v>0</v>
      </c>
      <c r="U454" s="36"/>
      <c r="V454" s="36"/>
      <c r="W454" s="36"/>
      <c r="X454" s="36"/>
      <c r="Y454" s="36"/>
      <c r="Z454" s="36"/>
      <c r="AA454" s="36"/>
      <c r="AB454" s="36"/>
      <c r="AC454" s="36"/>
      <c r="AD454" s="36"/>
      <c r="AE454" s="36"/>
      <c r="AR454" s="221" t="s">
        <v>269</v>
      </c>
      <c r="AT454" s="221" t="s">
        <v>192</v>
      </c>
      <c r="AU454" s="221" t="s">
        <v>92</v>
      </c>
      <c r="AY454" s="18" t="s">
        <v>189</v>
      </c>
      <c r="BE454" s="222">
        <f>IF(N454="základní",J454,0)</f>
        <v>0</v>
      </c>
      <c r="BF454" s="222">
        <f>IF(N454="snížená",J454,0)</f>
        <v>0</v>
      </c>
      <c r="BG454" s="222">
        <f>IF(N454="zákl. přenesená",J454,0)</f>
        <v>0</v>
      </c>
      <c r="BH454" s="222">
        <f>IF(N454="sníž. přenesená",J454,0)</f>
        <v>0</v>
      </c>
      <c r="BI454" s="222">
        <f>IF(N454="nulová",J454,0)</f>
        <v>0</v>
      </c>
      <c r="BJ454" s="18" t="s">
        <v>90</v>
      </c>
      <c r="BK454" s="222">
        <f>ROUND(I454*H454,2)</f>
        <v>0</v>
      </c>
      <c r="BL454" s="18" t="s">
        <v>269</v>
      </c>
      <c r="BM454" s="221" t="s">
        <v>703</v>
      </c>
    </row>
    <row r="455" spans="2:51" s="13" customFormat="1" ht="12">
      <c r="B455" s="223"/>
      <c r="C455" s="224"/>
      <c r="D455" s="225" t="s">
        <v>198</v>
      </c>
      <c r="E455" s="226" t="s">
        <v>1</v>
      </c>
      <c r="F455" s="227" t="s">
        <v>199</v>
      </c>
      <c r="G455" s="224"/>
      <c r="H455" s="226" t="s">
        <v>1</v>
      </c>
      <c r="I455" s="228"/>
      <c r="J455" s="224"/>
      <c r="K455" s="224"/>
      <c r="L455" s="229"/>
      <c r="M455" s="230"/>
      <c r="N455" s="231"/>
      <c r="O455" s="231"/>
      <c r="P455" s="231"/>
      <c r="Q455" s="231"/>
      <c r="R455" s="231"/>
      <c r="S455" s="231"/>
      <c r="T455" s="232"/>
      <c r="AT455" s="233" t="s">
        <v>198</v>
      </c>
      <c r="AU455" s="233" t="s">
        <v>92</v>
      </c>
      <c r="AV455" s="13" t="s">
        <v>90</v>
      </c>
      <c r="AW455" s="13" t="s">
        <v>38</v>
      </c>
      <c r="AX455" s="13" t="s">
        <v>83</v>
      </c>
      <c r="AY455" s="233" t="s">
        <v>189</v>
      </c>
    </row>
    <row r="456" spans="2:51" s="14" customFormat="1" ht="12">
      <c r="B456" s="234"/>
      <c r="C456" s="235"/>
      <c r="D456" s="225" t="s">
        <v>198</v>
      </c>
      <c r="E456" s="236" t="s">
        <v>1</v>
      </c>
      <c r="F456" s="237" t="s">
        <v>704</v>
      </c>
      <c r="G456" s="235"/>
      <c r="H456" s="238">
        <v>143.56</v>
      </c>
      <c r="I456" s="239"/>
      <c r="J456" s="235"/>
      <c r="K456" s="235"/>
      <c r="L456" s="240"/>
      <c r="M456" s="241"/>
      <c r="N456" s="242"/>
      <c r="O456" s="242"/>
      <c r="P456" s="242"/>
      <c r="Q456" s="242"/>
      <c r="R456" s="242"/>
      <c r="S456" s="242"/>
      <c r="T456" s="243"/>
      <c r="AT456" s="244" t="s">
        <v>198</v>
      </c>
      <c r="AU456" s="244" t="s">
        <v>92</v>
      </c>
      <c r="AV456" s="14" t="s">
        <v>92</v>
      </c>
      <c r="AW456" s="14" t="s">
        <v>38</v>
      </c>
      <c r="AX456" s="14" t="s">
        <v>83</v>
      </c>
      <c r="AY456" s="244" t="s">
        <v>189</v>
      </c>
    </row>
    <row r="457" spans="2:51" s="15" customFormat="1" ht="12">
      <c r="B457" s="245"/>
      <c r="C457" s="246"/>
      <c r="D457" s="225" t="s">
        <v>198</v>
      </c>
      <c r="E457" s="247" t="s">
        <v>1</v>
      </c>
      <c r="F457" s="248" t="s">
        <v>203</v>
      </c>
      <c r="G457" s="246"/>
      <c r="H457" s="249">
        <v>143.56</v>
      </c>
      <c r="I457" s="250"/>
      <c r="J457" s="246"/>
      <c r="K457" s="246"/>
      <c r="L457" s="251"/>
      <c r="M457" s="252"/>
      <c r="N457" s="253"/>
      <c r="O457" s="253"/>
      <c r="P457" s="253"/>
      <c r="Q457" s="253"/>
      <c r="R457" s="253"/>
      <c r="S457" s="253"/>
      <c r="T457" s="254"/>
      <c r="AT457" s="255" t="s">
        <v>198</v>
      </c>
      <c r="AU457" s="255" t="s">
        <v>92</v>
      </c>
      <c r="AV457" s="15" t="s">
        <v>106</v>
      </c>
      <c r="AW457" s="15" t="s">
        <v>38</v>
      </c>
      <c r="AX457" s="15" t="s">
        <v>90</v>
      </c>
      <c r="AY457" s="255" t="s">
        <v>189</v>
      </c>
    </row>
    <row r="458" spans="1:65" s="2" customFormat="1" ht="16.5" customHeight="1">
      <c r="A458" s="36"/>
      <c r="B458" s="37"/>
      <c r="C458" s="256" t="s">
        <v>705</v>
      </c>
      <c r="D458" s="256" t="s">
        <v>217</v>
      </c>
      <c r="E458" s="257" t="s">
        <v>706</v>
      </c>
      <c r="F458" s="258" t="s">
        <v>707</v>
      </c>
      <c r="G458" s="259" t="s">
        <v>225</v>
      </c>
      <c r="H458" s="260">
        <v>157.916</v>
      </c>
      <c r="I458" s="261"/>
      <c r="J458" s="262">
        <f>ROUND(I458*H458,2)</f>
        <v>0</v>
      </c>
      <c r="K458" s="258" t="s">
        <v>281</v>
      </c>
      <c r="L458" s="263"/>
      <c r="M458" s="264" t="s">
        <v>1</v>
      </c>
      <c r="N458" s="265" t="s">
        <v>48</v>
      </c>
      <c r="O458" s="73"/>
      <c r="P458" s="219">
        <f>O458*H458</f>
        <v>0</v>
      </c>
      <c r="Q458" s="219">
        <v>0.003</v>
      </c>
      <c r="R458" s="219">
        <f>Q458*H458</f>
        <v>0.473748</v>
      </c>
      <c r="S458" s="219">
        <v>0</v>
      </c>
      <c r="T458" s="220">
        <f>S458*H458</f>
        <v>0</v>
      </c>
      <c r="U458" s="36"/>
      <c r="V458" s="36"/>
      <c r="W458" s="36"/>
      <c r="X458" s="36"/>
      <c r="Y458" s="36"/>
      <c r="Z458" s="36"/>
      <c r="AA458" s="36"/>
      <c r="AB458" s="36"/>
      <c r="AC458" s="36"/>
      <c r="AD458" s="36"/>
      <c r="AE458" s="36"/>
      <c r="AR458" s="221" t="s">
        <v>351</v>
      </c>
      <c r="AT458" s="221" t="s">
        <v>217</v>
      </c>
      <c r="AU458" s="221" t="s">
        <v>92</v>
      </c>
      <c r="AY458" s="18" t="s">
        <v>189</v>
      </c>
      <c r="BE458" s="222">
        <f>IF(N458="základní",J458,0)</f>
        <v>0</v>
      </c>
      <c r="BF458" s="222">
        <f>IF(N458="snížená",J458,0)</f>
        <v>0</v>
      </c>
      <c r="BG458" s="222">
        <f>IF(N458="zákl. přenesená",J458,0)</f>
        <v>0</v>
      </c>
      <c r="BH458" s="222">
        <f>IF(N458="sníž. přenesená",J458,0)</f>
        <v>0</v>
      </c>
      <c r="BI458" s="222">
        <f>IF(N458="nulová",J458,0)</f>
        <v>0</v>
      </c>
      <c r="BJ458" s="18" t="s">
        <v>90</v>
      </c>
      <c r="BK458" s="222">
        <f>ROUND(I458*H458,2)</f>
        <v>0</v>
      </c>
      <c r="BL458" s="18" t="s">
        <v>269</v>
      </c>
      <c r="BM458" s="221" t="s">
        <v>708</v>
      </c>
    </row>
    <row r="459" spans="2:51" s="14" customFormat="1" ht="12">
      <c r="B459" s="234"/>
      <c r="C459" s="235"/>
      <c r="D459" s="225" t="s">
        <v>198</v>
      </c>
      <c r="E459" s="235"/>
      <c r="F459" s="237" t="s">
        <v>709</v>
      </c>
      <c r="G459" s="235"/>
      <c r="H459" s="238">
        <v>157.916</v>
      </c>
      <c r="I459" s="239"/>
      <c r="J459" s="235"/>
      <c r="K459" s="235"/>
      <c r="L459" s="240"/>
      <c r="M459" s="281"/>
      <c r="N459" s="282"/>
      <c r="O459" s="282"/>
      <c r="P459" s="282"/>
      <c r="Q459" s="282"/>
      <c r="R459" s="282"/>
      <c r="S459" s="282"/>
      <c r="T459" s="283"/>
      <c r="AT459" s="244" t="s">
        <v>198</v>
      </c>
      <c r="AU459" s="244" t="s">
        <v>92</v>
      </c>
      <c r="AV459" s="14" t="s">
        <v>92</v>
      </c>
      <c r="AW459" s="14" t="s">
        <v>4</v>
      </c>
      <c r="AX459" s="14" t="s">
        <v>90</v>
      </c>
      <c r="AY459" s="244" t="s">
        <v>189</v>
      </c>
    </row>
    <row r="460" spans="1:31" s="2" customFormat="1" ht="6.95" customHeight="1">
      <c r="A460" s="36"/>
      <c r="B460" s="56"/>
      <c r="C460" s="57"/>
      <c r="D460" s="57"/>
      <c r="E460" s="57"/>
      <c r="F460" s="57"/>
      <c r="G460" s="57"/>
      <c r="H460" s="57"/>
      <c r="I460" s="160"/>
      <c r="J460" s="57"/>
      <c r="K460" s="57"/>
      <c r="L460" s="41"/>
      <c r="M460" s="36"/>
      <c r="O460" s="36"/>
      <c r="P460" s="36"/>
      <c r="Q460" s="36"/>
      <c r="R460" s="36"/>
      <c r="S460" s="36"/>
      <c r="T460" s="36"/>
      <c r="U460" s="36"/>
      <c r="V460" s="36"/>
      <c r="W460" s="36"/>
      <c r="X460" s="36"/>
      <c r="Y460" s="36"/>
      <c r="Z460" s="36"/>
      <c r="AA460" s="36"/>
      <c r="AB460" s="36"/>
      <c r="AC460" s="36"/>
      <c r="AD460" s="36"/>
      <c r="AE460" s="36"/>
    </row>
  </sheetData>
  <sheetProtection password="CC07" sheet="1" objects="1" scenarios="1"/>
  <autoFilter ref="C135:K459"/>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99">
      <selection activeCell="W127" sqref="W127"/>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107</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154</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711</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154</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D.1.4.3 - Vytápění, rozvody plynu</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154</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D.1.4.3 - Vytápění, rozvody plynu</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715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718</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02">
      <selection activeCell="I127" sqref="I127"/>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110</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154</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719</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154</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D.1.4.4 - Silnoproudá elektrotechnika</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154</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D.1.4.4 - Silnoproudá elektrotechnika</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720</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13">
      <selection activeCell="I127" sqref="I127"/>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113</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154</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722</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154</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IO 01 - Plynovodní přípojka</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723</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52" t="str">
        <f>E7</f>
        <v>Rekonstrukce Městské knihovny, Hlavní 111, k.ú. Místek</v>
      </c>
      <c r="F111" s="353"/>
      <c r="G111" s="353"/>
      <c r="H111" s="353"/>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52" t="s">
        <v>152</v>
      </c>
      <c r="F113" s="319"/>
      <c r="G113" s="319"/>
      <c r="H113" s="31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54" t="s">
        <v>154</v>
      </c>
      <c r="F115" s="355"/>
      <c r="G115" s="355"/>
      <c r="H115" s="355"/>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155</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9" t="str">
        <f>E13</f>
        <v>IO 01 - Plynovodní přípojka</v>
      </c>
      <c r="F117" s="355"/>
      <c r="G117" s="355"/>
      <c r="H117" s="355"/>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724</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726</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123">
      <selection activeCell="J142" sqref="J142"/>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118</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728</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ROUND(J131,2)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ROUND((SUM(BE131:BE158)),2)</f>
        <v>0</v>
      </c>
      <c r="G37" s="36"/>
      <c r="H37" s="36"/>
      <c r="I37" s="139">
        <v>0.21</v>
      </c>
      <c r="J37" s="138">
        <f>ROUND(((SUM(BE131:BE158))*I37),2)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ROUND((SUM(BF131:BF158)),2)</f>
        <v>0</v>
      </c>
      <c r="G38" s="36"/>
      <c r="H38" s="36"/>
      <c r="I38" s="139">
        <v>0.15</v>
      </c>
      <c r="J38" s="138">
        <f>ROUND(((SUM(BF131:BF158))*I38),2)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ROUND((SUM(BG131:BG158)),2)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ROUND((SUM(BH131:BH158)),2)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ROUND((SUM(BI131:BI158)),2)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VON - Vedlejší a ostatní náklady stavby</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J131</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729</v>
      </c>
      <c r="E101" s="172"/>
      <c r="F101" s="172"/>
      <c r="G101" s="172"/>
      <c r="H101" s="172"/>
      <c r="I101" s="173"/>
      <c r="J101" s="174">
        <f>J132</f>
        <v>0</v>
      </c>
      <c r="K101" s="170"/>
      <c r="L101" s="175"/>
    </row>
    <row r="102" spans="2:12" s="10" customFormat="1" ht="19.9" customHeight="1">
      <c r="B102" s="176"/>
      <c r="C102" s="105"/>
      <c r="D102" s="177" t="s">
        <v>730</v>
      </c>
      <c r="E102" s="178"/>
      <c r="F102" s="178"/>
      <c r="G102" s="178"/>
      <c r="H102" s="178"/>
      <c r="I102" s="179"/>
      <c r="J102" s="180">
        <f>J133</f>
        <v>0</v>
      </c>
      <c r="K102" s="105"/>
      <c r="L102" s="181"/>
    </row>
    <row r="103" spans="2:12" s="10" customFormat="1" ht="19.9" customHeight="1">
      <c r="B103" s="176"/>
      <c r="C103" s="105"/>
      <c r="D103" s="177" t="s">
        <v>731</v>
      </c>
      <c r="E103" s="178"/>
      <c r="F103" s="178"/>
      <c r="G103" s="178"/>
      <c r="H103" s="178"/>
      <c r="I103" s="179"/>
      <c r="J103" s="180">
        <f>J140</f>
        <v>0</v>
      </c>
      <c r="K103" s="105"/>
      <c r="L103" s="181"/>
    </row>
    <row r="104" spans="2:12" s="10" customFormat="1" ht="19.9" customHeight="1">
      <c r="B104" s="176"/>
      <c r="C104" s="105"/>
      <c r="D104" s="177" t="s">
        <v>732</v>
      </c>
      <c r="E104" s="178"/>
      <c r="F104" s="178"/>
      <c r="G104" s="178"/>
      <c r="H104" s="178"/>
      <c r="I104" s="179"/>
      <c r="J104" s="180">
        <f>J143</f>
        <v>0</v>
      </c>
      <c r="K104" s="105"/>
      <c r="L104" s="181"/>
    </row>
    <row r="105" spans="2:12" s="10" customFormat="1" ht="19.9" customHeight="1">
      <c r="B105" s="176"/>
      <c r="C105" s="105"/>
      <c r="D105" s="177" t="s">
        <v>733</v>
      </c>
      <c r="E105" s="178"/>
      <c r="F105" s="178"/>
      <c r="G105" s="178"/>
      <c r="H105" s="178"/>
      <c r="I105" s="179"/>
      <c r="J105" s="180">
        <f>J148</f>
        <v>0</v>
      </c>
      <c r="K105" s="105"/>
      <c r="L105" s="181"/>
    </row>
    <row r="106" spans="2:12" s="10" customFormat="1" ht="19.9" customHeight="1">
      <c r="B106" s="176"/>
      <c r="C106" s="105"/>
      <c r="D106" s="177" t="s">
        <v>734</v>
      </c>
      <c r="E106" s="178"/>
      <c r="F106" s="178"/>
      <c r="G106" s="178"/>
      <c r="H106" s="178"/>
      <c r="I106" s="179"/>
      <c r="J106" s="180">
        <f>J153</f>
        <v>0</v>
      </c>
      <c r="K106" s="105"/>
      <c r="L106" s="181"/>
    </row>
    <row r="107" spans="2:12" s="10" customFormat="1" ht="19.9" customHeight="1">
      <c r="B107" s="176"/>
      <c r="C107" s="105"/>
      <c r="D107" s="177" t="s">
        <v>735</v>
      </c>
      <c r="E107" s="178"/>
      <c r="F107" s="178"/>
      <c r="G107" s="178"/>
      <c r="H107" s="178"/>
      <c r="I107" s="179"/>
      <c r="J107" s="180">
        <f>J156</f>
        <v>0</v>
      </c>
      <c r="K107" s="105"/>
      <c r="L107" s="181"/>
    </row>
    <row r="108" spans="1:31" s="2" customFormat="1" ht="21.75" customHeight="1">
      <c r="A108" s="36"/>
      <c r="B108" s="37"/>
      <c r="C108" s="38"/>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56"/>
      <c r="C109" s="57"/>
      <c r="D109" s="57"/>
      <c r="E109" s="57"/>
      <c r="F109" s="57"/>
      <c r="G109" s="57"/>
      <c r="H109" s="57"/>
      <c r="I109" s="160"/>
      <c r="J109" s="57"/>
      <c r="K109" s="57"/>
      <c r="L109" s="53"/>
      <c r="S109" s="36"/>
      <c r="T109" s="36"/>
      <c r="U109" s="36"/>
      <c r="V109" s="36"/>
      <c r="W109" s="36"/>
      <c r="X109" s="36"/>
      <c r="Y109" s="36"/>
      <c r="Z109" s="36"/>
      <c r="AA109" s="36"/>
      <c r="AB109" s="36"/>
      <c r="AC109" s="36"/>
      <c r="AD109" s="36"/>
      <c r="AE109" s="36"/>
    </row>
    <row r="113" spans="1:31" s="2" customFormat="1" ht="6.95" customHeight="1">
      <c r="A113" s="36"/>
      <c r="B113" s="58"/>
      <c r="C113" s="59"/>
      <c r="D113" s="59"/>
      <c r="E113" s="59"/>
      <c r="F113" s="59"/>
      <c r="G113" s="59"/>
      <c r="H113" s="59"/>
      <c r="I113" s="163"/>
      <c r="J113" s="59"/>
      <c r="K113" s="59"/>
      <c r="L113" s="53"/>
      <c r="S113" s="36"/>
      <c r="T113" s="36"/>
      <c r="U113" s="36"/>
      <c r="V113" s="36"/>
      <c r="W113" s="36"/>
      <c r="X113" s="36"/>
      <c r="Y113" s="36"/>
      <c r="Z113" s="36"/>
      <c r="AA113" s="36"/>
      <c r="AB113" s="36"/>
      <c r="AC113" s="36"/>
      <c r="AD113" s="36"/>
      <c r="AE113" s="36"/>
    </row>
    <row r="114" spans="1:31" s="2" customFormat="1" ht="24.95" customHeight="1">
      <c r="A114" s="36"/>
      <c r="B114" s="37"/>
      <c r="C114" s="24" t="s">
        <v>174</v>
      </c>
      <c r="D114" s="38"/>
      <c r="E114" s="38"/>
      <c r="F114" s="38"/>
      <c r="G114" s="38"/>
      <c r="H114" s="38"/>
      <c r="I114" s="125"/>
      <c r="J114" s="38"/>
      <c r="K114" s="38"/>
      <c r="L114" s="53"/>
      <c r="S114" s="36"/>
      <c r="T114" s="36"/>
      <c r="U114" s="36"/>
      <c r="V114" s="36"/>
      <c r="W114" s="36"/>
      <c r="X114" s="36"/>
      <c r="Y114" s="36"/>
      <c r="Z114" s="36"/>
      <c r="AA114" s="36"/>
      <c r="AB114" s="36"/>
      <c r="AC114" s="36"/>
      <c r="AD114" s="36"/>
      <c r="AE114" s="36"/>
    </row>
    <row r="115" spans="1:31" s="2" customFormat="1" ht="6.95" customHeight="1">
      <c r="A115" s="36"/>
      <c r="B115" s="37"/>
      <c r="C115" s="38"/>
      <c r="D115" s="38"/>
      <c r="E115" s="38"/>
      <c r="F115" s="38"/>
      <c r="G115" s="38"/>
      <c r="H115" s="38"/>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52" t="str">
        <f>E7</f>
        <v>Rekonstrukce Městské knihovny, Hlavní 111, k.ú. Místek</v>
      </c>
      <c r="F117" s="353"/>
      <c r="G117" s="353"/>
      <c r="H117" s="353"/>
      <c r="I117" s="125"/>
      <c r="J117" s="38"/>
      <c r="K117" s="38"/>
      <c r="L117" s="53"/>
      <c r="S117" s="36"/>
      <c r="T117" s="36"/>
      <c r="U117" s="36"/>
      <c r="V117" s="36"/>
      <c r="W117" s="36"/>
      <c r="X117" s="36"/>
      <c r="Y117" s="36"/>
      <c r="Z117" s="36"/>
      <c r="AA117" s="36"/>
      <c r="AB117" s="36"/>
      <c r="AC117" s="36"/>
      <c r="AD117" s="36"/>
      <c r="AE117" s="36"/>
    </row>
    <row r="118" spans="2:12" s="1" customFormat="1" ht="12" customHeight="1">
      <c r="B118" s="22"/>
      <c r="C118" s="30" t="s">
        <v>151</v>
      </c>
      <c r="D118" s="23"/>
      <c r="E118" s="23"/>
      <c r="F118" s="23"/>
      <c r="G118" s="23"/>
      <c r="H118" s="23"/>
      <c r="I118" s="117"/>
      <c r="J118" s="23"/>
      <c r="K118" s="23"/>
      <c r="L118" s="21"/>
    </row>
    <row r="119" spans="2:12" s="1" customFormat="1" ht="16.5" customHeight="1">
      <c r="B119" s="22"/>
      <c r="C119" s="23"/>
      <c r="D119" s="23"/>
      <c r="E119" s="352" t="s">
        <v>152</v>
      </c>
      <c r="F119" s="319"/>
      <c r="G119" s="319"/>
      <c r="H119" s="319"/>
      <c r="I119" s="117"/>
      <c r="J119" s="23"/>
      <c r="K119" s="23"/>
      <c r="L119" s="21"/>
    </row>
    <row r="120" spans="2:12" s="1" customFormat="1" ht="12" customHeight="1">
      <c r="B120" s="22"/>
      <c r="C120" s="30" t="s">
        <v>153</v>
      </c>
      <c r="D120" s="23"/>
      <c r="E120" s="23"/>
      <c r="F120" s="23"/>
      <c r="G120" s="23"/>
      <c r="H120" s="23"/>
      <c r="I120" s="117"/>
      <c r="J120" s="23"/>
      <c r="K120" s="23"/>
      <c r="L120" s="21"/>
    </row>
    <row r="121" spans="1:31" s="2" customFormat="1" ht="16.5" customHeight="1">
      <c r="A121" s="36"/>
      <c r="B121" s="37"/>
      <c r="C121" s="38"/>
      <c r="D121" s="38"/>
      <c r="E121" s="354" t="s">
        <v>727</v>
      </c>
      <c r="F121" s="355"/>
      <c r="G121" s="355"/>
      <c r="H121" s="355"/>
      <c r="I121" s="125"/>
      <c r="J121" s="38"/>
      <c r="K121" s="38"/>
      <c r="L121" s="53"/>
      <c r="S121" s="36"/>
      <c r="T121" s="36"/>
      <c r="U121" s="36"/>
      <c r="V121" s="36"/>
      <c r="W121" s="36"/>
      <c r="X121" s="36"/>
      <c r="Y121" s="36"/>
      <c r="Z121" s="36"/>
      <c r="AA121" s="36"/>
      <c r="AB121" s="36"/>
      <c r="AC121" s="36"/>
      <c r="AD121" s="36"/>
      <c r="AE121" s="36"/>
    </row>
    <row r="122" spans="1:31" s="2" customFormat="1" ht="12" customHeight="1">
      <c r="A122" s="36"/>
      <c r="B122" s="37"/>
      <c r="C122" s="30" t="s">
        <v>155</v>
      </c>
      <c r="D122" s="38"/>
      <c r="E122" s="38"/>
      <c r="F122" s="38"/>
      <c r="G122" s="38"/>
      <c r="H122" s="38"/>
      <c r="I122" s="125"/>
      <c r="J122" s="38"/>
      <c r="K122" s="38"/>
      <c r="L122" s="53"/>
      <c r="S122" s="36"/>
      <c r="T122" s="36"/>
      <c r="U122" s="36"/>
      <c r="V122" s="36"/>
      <c r="W122" s="36"/>
      <c r="X122" s="36"/>
      <c r="Y122" s="36"/>
      <c r="Z122" s="36"/>
      <c r="AA122" s="36"/>
      <c r="AB122" s="36"/>
      <c r="AC122" s="36"/>
      <c r="AD122" s="36"/>
      <c r="AE122" s="36"/>
    </row>
    <row r="123" spans="1:31" s="2" customFormat="1" ht="16.5" customHeight="1">
      <c r="A123" s="36"/>
      <c r="B123" s="37"/>
      <c r="C123" s="38"/>
      <c r="D123" s="38"/>
      <c r="E123" s="339" t="str">
        <f>E13</f>
        <v>VON - Vedlejší a ostatní náklady stavby</v>
      </c>
      <c r="F123" s="355"/>
      <c r="G123" s="355"/>
      <c r="H123" s="355"/>
      <c r="I123" s="125"/>
      <c r="J123" s="38"/>
      <c r="K123" s="38"/>
      <c r="L123" s="53"/>
      <c r="S123" s="36"/>
      <c r="T123" s="36"/>
      <c r="U123" s="36"/>
      <c r="V123" s="36"/>
      <c r="W123" s="36"/>
      <c r="X123" s="36"/>
      <c r="Y123" s="36"/>
      <c r="Z123" s="36"/>
      <c r="AA123" s="36"/>
      <c r="AB123" s="36"/>
      <c r="AC123" s="36"/>
      <c r="AD123" s="36"/>
      <c r="AE123" s="36"/>
    </row>
    <row r="124" spans="1:31" s="2" customFormat="1" ht="6.9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2" customFormat="1" ht="12" customHeight="1">
      <c r="A125" s="36"/>
      <c r="B125" s="37"/>
      <c r="C125" s="30" t="s">
        <v>22</v>
      </c>
      <c r="D125" s="38"/>
      <c r="E125" s="38"/>
      <c r="F125" s="28" t="str">
        <f>F16</f>
        <v>ul. Hlavní 111, k.ú. Místek</v>
      </c>
      <c r="G125" s="38"/>
      <c r="H125" s="38"/>
      <c r="I125" s="126" t="s">
        <v>24</v>
      </c>
      <c r="J125" s="68" t="str">
        <f>IF(J16="","",J16)</f>
        <v>18. 11. 2019</v>
      </c>
      <c r="K125" s="38"/>
      <c r="L125" s="53"/>
      <c r="S125" s="36"/>
      <c r="T125" s="36"/>
      <c r="U125" s="36"/>
      <c r="V125" s="36"/>
      <c r="W125" s="36"/>
      <c r="X125" s="36"/>
      <c r="Y125" s="36"/>
      <c r="Z125" s="36"/>
      <c r="AA125" s="36"/>
      <c r="AB125" s="36"/>
      <c r="AC125" s="36"/>
      <c r="AD125" s="36"/>
      <c r="AE125" s="36"/>
    </row>
    <row r="126" spans="1:31" s="2" customFormat="1" ht="6.95" customHeight="1">
      <c r="A126" s="36"/>
      <c r="B126" s="37"/>
      <c r="C126" s="38"/>
      <c r="D126" s="38"/>
      <c r="E126" s="38"/>
      <c r="F126" s="38"/>
      <c r="G126" s="38"/>
      <c r="H126" s="38"/>
      <c r="I126" s="125"/>
      <c r="J126" s="38"/>
      <c r="K126" s="38"/>
      <c r="L126" s="53"/>
      <c r="S126" s="36"/>
      <c r="T126" s="36"/>
      <c r="U126" s="36"/>
      <c r="V126" s="36"/>
      <c r="W126" s="36"/>
      <c r="X126" s="36"/>
      <c r="Y126" s="36"/>
      <c r="Z126" s="36"/>
      <c r="AA126" s="36"/>
      <c r="AB126" s="36"/>
      <c r="AC126" s="36"/>
      <c r="AD126" s="36"/>
      <c r="AE126" s="36"/>
    </row>
    <row r="127" spans="1:31" s="2" customFormat="1" ht="15.2" customHeight="1">
      <c r="A127" s="36"/>
      <c r="B127" s="37"/>
      <c r="C127" s="30" t="s">
        <v>30</v>
      </c>
      <c r="D127" s="38"/>
      <c r="E127" s="38"/>
      <c r="F127" s="28" t="str">
        <f>E19</f>
        <v>Statutární město Frýdek-Místek</v>
      </c>
      <c r="G127" s="38"/>
      <c r="H127" s="38"/>
      <c r="I127" s="126" t="s">
        <v>36</v>
      </c>
      <c r="J127" s="34" t="str">
        <f>E25</f>
        <v>PPS Kania, s.r.o</v>
      </c>
      <c r="K127" s="38"/>
      <c r="L127" s="53"/>
      <c r="S127" s="36"/>
      <c r="T127" s="36"/>
      <c r="U127" s="36"/>
      <c r="V127" s="36"/>
      <c r="W127" s="36"/>
      <c r="X127" s="36"/>
      <c r="Y127" s="36"/>
      <c r="Z127" s="36"/>
      <c r="AA127" s="36"/>
      <c r="AB127" s="36"/>
      <c r="AC127" s="36"/>
      <c r="AD127" s="36"/>
      <c r="AE127" s="36"/>
    </row>
    <row r="128" spans="1:31" s="2" customFormat="1" ht="15.2" customHeight="1">
      <c r="A128" s="36"/>
      <c r="B128" s="37"/>
      <c r="C128" s="30" t="s">
        <v>34</v>
      </c>
      <c r="D128" s="38"/>
      <c r="E128" s="38"/>
      <c r="F128" s="28" t="str">
        <f>IF(E22="","",E22)</f>
        <v>Vyplň údaj</v>
      </c>
      <c r="G128" s="38"/>
      <c r="H128" s="38"/>
      <c r="I128" s="126" t="s">
        <v>39</v>
      </c>
      <c r="J128" s="34" t="str">
        <f>E28</f>
        <v xml:space="preserve"> </v>
      </c>
      <c r="K128" s="38"/>
      <c r="L128" s="53"/>
      <c r="S128" s="36"/>
      <c r="T128" s="36"/>
      <c r="U128" s="36"/>
      <c r="V128" s="36"/>
      <c r="W128" s="36"/>
      <c r="X128" s="36"/>
      <c r="Y128" s="36"/>
      <c r="Z128" s="36"/>
      <c r="AA128" s="36"/>
      <c r="AB128" s="36"/>
      <c r="AC128" s="36"/>
      <c r="AD128" s="36"/>
      <c r="AE128" s="36"/>
    </row>
    <row r="129" spans="1:31" s="2" customFormat="1" ht="10.35"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11" customFormat="1" ht="29.25" customHeight="1">
      <c r="A130" s="182"/>
      <c r="B130" s="183"/>
      <c r="C130" s="184" t="s">
        <v>175</v>
      </c>
      <c r="D130" s="185" t="s">
        <v>68</v>
      </c>
      <c r="E130" s="185" t="s">
        <v>64</v>
      </c>
      <c r="F130" s="185" t="s">
        <v>65</v>
      </c>
      <c r="G130" s="185" t="s">
        <v>176</v>
      </c>
      <c r="H130" s="185" t="s">
        <v>177</v>
      </c>
      <c r="I130" s="186" t="s">
        <v>178</v>
      </c>
      <c r="J130" s="185" t="s">
        <v>159</v>
      </c>
      <c r="K130" s="187" t="s">
        <v>179</v>
      </c>
      <c r="L130" s="188"/>
      <c r="M130" s="77" t="s">
        <v>1</v>
      </c>
      <c r="N130" s="78" t="s">
        <v>47</v>
      </c>
      <c r="O130" s="78" t="s">
        <v>180</v>
      </c>
      <c r="P130" s="78" t="s">
        <v>181</v>
      </c>
      <c r="Q130" s="78" t="s">
        <v>182</v>
      </c>
      <c r="R130" s="78" t="s">
        <v>183</v>
      </c>
      <c r="S130" s="78" t="s">
        <v>184</v>
      </c>
      <c r="T130" s="79" t="s">
        <v>185</v>
      </c>
      <c r="U130" s="182"/>
      <c r="V130" s="182"/>
      <c r="W130" s="182"/>
      <c r="X130" s="182"/>
      <c r="Y130" s="182"/>
      <c r="Z130" s="182"/>
      <c r="AA130" s="182"/>
      <c r="AB130" s="182"/>
      <c r="AC130" s="182"/>
      <c r="AD130" s="182"/>
      <c r="AE130" s="182"/>
    </row>
    <row r="131" spans="1:63" s="2" customFormat="1" ht="22.9" customHeight="1">
      <c r="A131" s="36"/>
      <c r="B131" s="37"/>
      <c r="C131" s="84" t="s">
        <v>186</v>
      </c>
      <c r="D131" s="38"/>
      <c r="E131" s="38"/>
      <c r="F131" s="38"/>
      <c r="G131" s="38"/>
      <c r="H131" s="38"/>
      <c r="I131" s="125"/>
      <c r="J131" s="189">
        <f>BK131</f>
        <v>0</v>
      </c>
      <c r="K131" s="38"/>
      <c r="L131" s="41"/>
      <c r="M131" s="80"/>
      <c r="N131" s="190"/>
      <c r="O131" s="81"/>
      <c r="P131" s="191">
        <f>P132</f>
        <v>0</v>
      </c>
      <c r="Q131" s="81"/>
      <c r="R131" s="191">
        <f>R132</f>
        <v>0</v>
      </c>
      <c r="S131" s="81"/>
      <c r="T131" s="192">
        <f>T132</f>
        <v>0</v>
      </c>
      <c r="U131" s="36"/>
      <c r="V131" s="36"/>
      <c r="W131" s="36"/>
      <c r="X131" s="36"/>
      <c r="Y131" s="36"/>
      <c r="Z131" s="36"/>
      <c r="AA131" s="36"/>
      <c r="AB131" s="36"/>
      <c r="AC131" s="36"/>
      <c r="AD131" s="36"/>
      <c r="AE131" s="36"/>
      <c r="AT131" s="18" t="s">
        <v>82</v>
      </c>
      <c r="AU131" s="18" t="s">
        <v>161</v>
      </c>
      <c r="BK131" s="193">
        <f>BK132</f>
        <v>0</v>
      </c>
    </row>
    <row r="132" spans="2:63" s="12" customFormat="1" ht="25.9" customHeight="1">
      <c r="B132" s="194"/>
      <c r="C132" s="195"/>
      <c r="D132" s="196" t="s">
        <v>82</v>
      </c>
      <c r="E132" s="197" t="s">
        <v>736</v>
      </c>
      <c r="F132" s="197" t="s">
        <v>736</v>
      </c>
      <c r="G132" s="195"/>
      <c r="H132" s="195"/>
      <c r="I132" s="198"/>
      <c r="J132" s="199">
        <f>BK132</f>
        <v>0</v>
      </c>
      <c r="K132" s="195"/>
      <c r="L132" s="200"/>
      <c r="M132" s="201"/>
      <c r="N132" s="202"/>
      <c r="O132" s="202"/>
      <c r="P132" s="203">
        <f>P133+P140+P143+P148+P153+P156</f>
        <v>0</v>
      </c>
      <c r="Q132" s="202"/>
      <c r="R132" s="203">
        <f>R133+R140+R143+R148+R153+R156</f>
        <v>0</v>
      </c>
      <c r="S132" s="202"/>
      <c r="T132" s="204">
        <f>T133+T140+T143+T148+T153+T156</f>
        <v>0</v>
      </c>
      <c r="AR132" s="205" t="s">
        <v>216</v>
      </c>
      <c r="AT132" s="206" t="s">
        <v>82</v>
      </c>
      <c r="AU132" s="206" t="s">
        <v>83</v>
      </c>
      <c r="AY132" s="205" t="s">
        <v>189</v>
      </c>
      <c r="BK132" s="207">
        <f>BK133+BK140+BK143+BK148+BK153+BK156</f>
        <v>0</v>
      </c>
    </row>
    <row r="133" spans="2:63" s="12" customFormat="1" ht="22.9" customHeight="1">
      <c r="B133" s="194"/>
      <c r="C133" s="195"/>
      <c r="D133" s="196" t="s">
        <v>82</v>
      </c>
      <c r="E133" s="208" t="s">
        <v>737</v>
      </c>
      <c r="F133" s="208" t="s">
        <v>738</v>
      </c>
      <c r="G133" s="195"/>
      <c r="H133" s="195"/>
      <c r="I133" s="198"/>
      <c r="J133" s="209">
        <f>BK133</f>
        <v>0</v>
      </c>
      <c r="K133" s="195"/>
      <c r="L133" s="200"/>
      <c r="M133" s="201"/>
      <c r="N133" s="202"/>
      <c r="O133" s="202"/>
      <c r="P133" s="203">
        <f>SUM(P134:P139)</f>
        <v>0</v>
      </c>
      <c r="Q133" s="202"/>
      <c r="R133" s="203">
        <f>SUM(R134:R139)</f>
        <v>0</v>
      </c>
      <c r="S133" s="202"/>
      <c r="T133" s="204">
        <f>SUM(T134:T139)</f>
        <v>0</v>
      </c>
      <c r="AR133" s="205" t="s">
        <v>216</v>
      </c>
      <c r="AT133" s="206" t="s">
        <v>82</v>
      </c>
      <c r="AU133" s="206" t="s">
        <v>90</v>
      </c>
      <c r="AY133" s="205" t="s">
        <v>189</v>
      </c>
      <c r="BK133" s="207">
        <f>SUM(BK134:BK139)</f>
        <v>0</v>
      </c>
    </row>
    <row r="134" spans="1:65" s="2" customFormat="1" ht="16.5" customHeight="1">
      <c r="A134" s="36"/>
      <c r="B134" s="37"/>
      <c r="C134" s="210" t="s">
        <v>90</v>
      </c>
      <c r="D134" s="210" t="s">
        <v>192</v>
      </c>
      <c r="E134" s="211" t="s">
        <v>739</v>
      </c>
      <c r="F134" s="212" t="s">
        <v>740</v>
      </c>
      <c r="G134" s="213" t="s">
        <v>716</v>
      </c>
      <c r="H134" s="214">
        <v>1</v>
      </c>
      <c r="I134" s="215"/>
      <c r="J134" s="216">
        <f>ROUND(I134*H134,2)</f>
        <v>0</v>
      </c>
      <c r="K134" s="212" t="s">
        <v>196</v>
      </c>
      <c r="L134" s="41"/>
      <c r="M134" s="217" t="s">
        <v>1</v>
      </c>
      <c r="N134" s="218" t="s">
        <v>48</v>
      </c>
      <c r="O134" s="73"/>
      <c r="P134" s="219">
        <f>O134*H134</f>
        <v>0</v>
      </c>
      <c r="Q134" s="219">
        <v>0</v>
      </c>
      <c r="R134" s="219">
        <f>Q134*H134</f>
        <v>0</v>
      </c>
      <c r="S134" s="219">
        <v>0</v>
      </c>
      <c r="T134" s="220">
        <f>S134*H134</f>
        <v>0</v>
      </c>
      <c r="U134" s="36"/>
      <c r="V134" s="36"/>
      <c r="W134" s="36"/>
      <c r="X134" s="36"/>
      <c r="Y134" s="36"/>
      <c r="Z134" s="36"/>
      <c r="AA134" s="36"/>
      <c r="AB134" s="36"/>
      <c r="AC134" s="36"/>
      <c r="AD134" s="36"/>
      <c r="AE134" s="36"/>
      <c r="AR134" s="221" t="s">
        <v>741</v>
      </c>
      <c r="AT134" s="221" t="s">
        <v>192</v>
      </c>
      <c r="AU134" s="221" t="s">
        <v>92</v>
      </c>
      <c r="AY134" s="18" t="s">
        <v>189</v>
      </c>
      <c r="BE134" s="222">
        <f>IF(N134="základní",J134,0)</f>
        <v>0</v>
      </c>
      <c r="BF134" s="222">
        <f>IF(N134="snížená",J134,0)</f>
        <v>0</v>
      </c>
      <c r="BG134" s="222">
        <f>IF(N134="zákl. přenesená",J134,0)</f>
        <v>0</v>
      </c>
      <c r="BH134" s="222">
        <f>IF(N134="sníž. přenesená",J134,0)</f>
        <v>0</v>
      </c>
      <c r="BI134" s="222">
        <f>IF(N134="nulová",J134,0)</f>
        <v>0</v>
      </c>
      <c r="BJ134" s="18" t="s">
        <v>90</v>
      </c>
      <c r="BK134" s="222">
        <f>ROUND(I134*H134,2)</f>
        <v>0</v>
      </c>
      <c r="BL134" s="18" t="s">
        <v>741</v>
      </c>
      <c r="BM134" s="221" t="s">
        <v>742</v>
      </c>
    </row>
    <row r="135" spans="1:47" s="2" customFormat="1" ht="39">
      <c r="A135" s="36"/>
      <c r="B135" s="37"/>
      <c r="C135" s="38"/>
      <c r="D135" s="225" t="s">
        <v>305</v>
      </c>
      <c r="E135" s="38"/>
      <c r="F135" s="266" t="s">
        <v>743</v>
      </c>
      <c r="G135" s="38"/>
      <c r="H135" s="38"/>
      <c r="I135" s="125"/>
      <c r="J135" s="38"/>
      <c r="K135" s="38"/>
      <c r="L135" s="41"/>
      <c r="M135" s="267"/>
      <c r="N135" s="268"/>
      <c r="O135" s="73"/>
      <c r="P135" s="73"/>
      <c r="Q135" s="73"/>
      <c r="R135" s="73"/>
      <c r="S135" s="73"/>
      <c r="T135" s="74"/>
      <c r="U135" s="36"/>
      <c r="V135" s="36"/>
      <c r="W135" s="36"/>
      <c r="X135" s="36"/>
      <c r="Y135" s="36"/>
      <c r="Z135" s="36"/>
      <c r="AA135" s="36"/>
      <c r="AB135" s="36"/>
      <c r="AC135" s="36"/>
      <c r="AD135" s="36"/>
      <c r="AE135" s="36"/>
      <c r="AT135" s="18" t="s">
        <v>305</v>
      </c>
      <c r="AU135" s="18" t="s">
        <v>92</v>
      </c>
    </row>
    <row r="136" spans="1:65" s="2" customFormat="1" ht="16.5" customHeight="1">
      <c r="A136" s="36"/>
      <c r="B136" s="37"/>
      <c r="C136" s="210" t="s">
        <v>92</v>
      </c>
      <c r="D136" s="210" t="s">
        <v>192</v>
      </c>
      <c r="E136" s="211" t="s">
        <v>744</v>
      </c>
      <c r="F136" s="212" t="s">
        <v>745</v>
      </c>
      <c r="G136" s="213" t="s">
        <v>716</v>
      </c>
      <c r="H136" s="214">
        <v>1</v>
      </c>
      <c r="I136" s="215"/>
      <c r="J136" s="216">
        <f>ROUND(I136*H136,2)</f>
        <v>0</v>
      </c>
      <c r="K136" s="212" t="s">
        <v>196</v>
      </c>
      <c r="L136" s="41"/>
      <c r="M136" s="217" t="s">
        <v>1</v>
      </c>
      <c r="N136" s="218" t="s">
        <v>48</v>
      </c>
      <c r="O136" s="73"/>
      <c r="P136" s="219">
        <f>O136*H136</f>
        <v>0</v>
      </c>
      <c r="Q136" s="219">
        <v>0</v>
      </c>
      <c r="R136" s="219">
        <f>Q136*H136</f>
        <v>0</v>
      </c>
      <c r="S136" s="219">
        <v>0</v>
      </c>
      <c r="T136" s="220">
        <f>S136*H136</f>
        <v>0</v>
      </c>
      <c r="U136" s="36"/>
      <c r="V136" s="36"/>
      <c r="W136" s="36"/>
      <c r="X136" s="36"/>
      <c r="Y136" s="36"/>
      <c r="Z136" s="36"/>
      <c r="AA136" s="36"/>
      <c r="AB136" s="36"/>
      <c r="AC136" s="36"/>
      <c r="AD136" s="36"/>
      <c r="AE136" s="36"/>
      <c r="AR136" s="221" t="s">
        <v>741</v>
      </c>
      <c r="AT136" s="221" t="s">
        <v>192</v>
      </c>
      <c r="AU136" s="221" t="s">
        <v>92</v>
      </c>
      <c r="AY136" s="18" t="s">
        <v>189</v>
      </c>
      <c r="BE136" s="222">
        <f>IF(N136="základní",J136,0)</f>
        <v>0</v>
      </c>
      <c r="BF136" s="222">
        <f>IF(N136="snížená",J136,0)</f>
        <v>0</v>
      </c>
      <c r="BG136" s="222">
        <f>IF(N136="zákl. přenesená",J136,0)</f>
        <v>0</v>
      </c>
      <c r="BH136" s="222">
        <f>IF(N136="sníž. přenesená",J136,0)</f>
        <v>0</v>
      </c>
      <c r="BI136" s="222">
        <f>IF(N136="nulová",J136,0)</f>
        <v>0</v>
      </c>
      <c r="BJ136" s="18" t="s">
        <v>90</v>
      </c>
      <c r="BK136" s="222">
        <f>ROUND(I136*H136,2)</f>
        <v>0</v>
      </c>
      <c r="BL136" s="18" t="s">
        <v>741</v>
      </c>
      <c r="BM136" s="221" t="s">
        <v>746</v>
      </c>
    </row>
    <row r="137" spans="1:47" s="2" customFormat="1" ht="39">
      <c r="A137" s="36"/>
      <c r="B137" s="37"/>
      <c r="C137" s="38"/>
      <c r="D137" s="225" t="s">
        <v>305</v>
      </c>
      <c r="E137" s="38"/>
      <c r="F137" s="266" t="s">
        <v>747</v>
      </c>
      <c r="G137" s="38"/>
      <c r="H137" s="38"/>
      <c r="I137" s="125"/>
      <c r="J137" s="38"/>
      <c r="K137" s="38"/>
      <c r="L137" s="41"/>
      <c r="M137" s="267"/>
      <c r="N137" s="268"/>
      <c r="O137" s="73"/>
      <c r="P137" s="73"/>
      <c r="Q137" s="73"/>
      <c r="R137" s="73"/>
      <c r="S137" s="73"/>
      <c r="T137" s="74"/>
      <c r="U137" s="36"/>
      <c r="V137" s="36"/>
      <c r="W137" s="36"/>
      <c r="X137" s="36"/>
      <c r="Y137" s="36"/>
      <c r="Z137" s="36"/>
      <c r="AA137" s="36"/>
      <c r="AB137" s="36"/>
      <c r="AC137" s="36"/>
      <c r="AD137" s="36"/>
      <c r="AE137" s="36"/>
      <c r="AT137" s="18" t="s">
        <v>305</v>
      </c>
      <c r="AU137" s="18" t="s">
        <v>92</v>
      </c>
    </row>
    <row r="138" spans="1:65" s="2" customFormat="1" ht="16.5" customHeight="1">
      <c r="A138" s="36"/>
      <c r="B138" s="37"/>
      <c r="C138" s="210" t="s">
        <v>99</v>
      </c>
      <c r="D138" s="210" t="s">
        <v>192</v>
      </c>
      <c r="E138" s="211" t="s">
        <v>748</v>
      </c>
      <c r="F138" s="212" t="s">
        <v>749</v>
      </c>
      <c r="G138" s="213" t="s">
        <v>716</v>
      </c>
      <c r="H138" s="214">
        <v>1</v>
      </c>
      <c r="I138" s="215"/>
      <c r="J138" s="216">
        <f>ROUND(I138*H138,2)</f>
        <v>0</v>
      </c>
      <c r="K138" s="212" t="s">
        <v>196</v>
      </c>
      <c r="L138" s="41"/>
      <c r="M138" s="217" t="s">
        <v>1</v>
      </c>
      <c r="N138" s="218" t="s">
        <v>48</v>
      </c>
      <c r="O138" s="73"/>
      <c r="P138" s="219">
        <f>O138*H138</f>
        <v>0</v>
      </c>
      <c r="Q138" s="219">
        <v>0</v>
      </c>
      <c r="R138" s="219">
        <f>Q138*H138</f>
        <v>0</v>
      </c>
      <c r="S138" s="219">
        <v>0</v>
      </c>
      <c r="T138" s="220">
        <f>S138*H138</f>
        <v>0</v>
      </c>
      <c r="U138" s="36"/>
      <c r="V138" s="36"/>
      <c r="W138" s="36"/>
      <c r="X138" s="36"/>
      <c r="Y138" s="36"/>
      <c r="Z138" s="36"/>
      <c r="AA138" s="36"/>
      <c r="AB138" s="36"/>
      <c r="AC138" s="36"/>
      <c r="AD138" s="36"/>
      <c r="AE138" s="36"/>
      <c r="AR138" s="221" t="s">
        <v>741</v>
      </c>
      <c r="AT138" s="221" t="s">
        <v>192</v>
      </c>
      <c r="AU138" s="221" t="s">
        <v>92</v>
      </c>
      <c r="AY138" s="18" t="s">
        <v>189</v>
      </c>
      <c r="BE138" s="222">
        <f>IF(N138="základní",J138,0)</f>
        <v>0</v>
      </c>
      <c r="BF138" s="222">
        <f>IF(N138="snížená",J138,0)</f>
        <v>0</v>
      </c>
      <c r="BG138" s="222">
        <f>IF(N138="zákl. přenesená",J138,0)</f>
        <v>0</v>
      </c>
      <c r="BH138" s="222">
        <f>IF(N138="sníž. přenesená",J138,0)</f>
        <v>0</v>
      </c>
      <c r="BI138" s="222">
        <f>IF(N138="nulová",J138,0)</f>
        <v>0</v>
      </c>
      <c r="BJ138" s="18" t="s">
        <v>90</v>
      </c>
      <c r="BK138" s="222">
        <f>ROUND(I138*H138,2)</f>
        <v>0</v>
      </c>
      <c r="BL138" s="18" t="s">
        <v>741</v>
      </c>
      <c r="BM138" s="221" t="s">
        <v>750</v>
      </c>
    </row>
    <row r="139" spans="1:47" s="2" customFormat="1" ht="19.5">
      <c r="A139" s="36"/>
      <c r="B139" s="37"/>
      <c r="C139" s="38"/>
      <c r="D139" s="225" t="s">
        <v>305</v>
      </c>
      <c r="E139" s="38"/>
      <c r="F139" s="266" t="s">
        <v>751</v>
      </c>
      <c r="G139" s="38"/>
      <c r="H139" s="38"/>
      <c r="I139" s="125"/>
      <c r="J139" s="38"/>
      <c r="K139" s="38"/>
      <c r="L139" s="41"/>
      <c r="M139" s="267"/>
      <c r="N139" s="268"/>
      <c r="O139" s="73"/>
      <c r="P139" s="73"/>
      <c r="Q139" s="73"/>
      <c r="R139" s="73"/>
      <c r="S139" s="73"/>
      <c r="T139" s="74"/>
      <c r="U139" s="36"/>
      <c r="V139" s="36"/>
      <c r="W139" s="36"/>
      <c r="X139" s="36"/>
      <c r="Y139" s="36"/>
      <c r="Z139" s="36"/>
      <c r="AA139" s="36"/>
      <c r="AB139" s="36"/>
      <c r="AC139" s="36"/>
      <c r="AD139" s="36"/>
      <c r="AE139" s="36"/>
      <c r="AT139" s="18" t="s">
        <v>305</v>
      </c>
      <c r="AU139" s="18" t="s">
        <v>92</v>
      </c>
    </row>
    <row r="140" spans="2:63" s="12" customFormat="1" ht="22.9" customHeight="1">
      <c r="B140" s="194"/>
      <c r="C140" s="195"/>
      <c r="D140" s="196" t="s">
        <v>82</v>
      </c>
      <c r="E140" s="208" t="s">
        <v>752</v>
      </c>
      <c r="F140" s="208" t="s">
        <v>753</v>
      </c>
      <c r="G140" s="195"/>
      <c r="H140" s="195"/>
      <c r="I140" s="198"/>
      <c r="J140" s="209">
        <f>BK140</f>
        <v>0</v>
      </c>
      <c r="K140" s="195"/>
      <c r="L140" s="200"/>
      <c r="M140" s="201"/>
      <c r="N140" s="202"/>
      <c r="O140" s="202"/>
      <c r="P140" s="203">
        <f>SUM(P141:P142)</f>
        <v>0</v>
      </c>
      <c r="Q140" s="202"/>
      <c r="R140" s="203">
        <f>SUM(R141:R142)</f>
        <v>0</v>
      </c>
      <c r="S140" s="202"/>
      <c r="T140" s="204">
        <f>SUM(T141:T142)</f>
        <v>0</v>
      </c>
      <c r="AR140" s="205" t="s">
        <v>216</v>
      </c>
      <c r="AT140" s="206" t="s">
        <v>82</v>
      </c>
      <c r="AU140" s="206" t="s">
        <v>90</v>
      </c>
      <c r="AY140" s="205" t="s">
        <v>189</v>
      </c>
      <c r="BK140" s="207">
        <f>SUM(BK141:BK142)</f>
        <v>0</v>
      </c>
    </row>
    <row r="141" spans="1:65" s="2" customFormat="1" ht="16.5" customHeight="1">
      <c r="A141" s="36"/>
      <c r="B141" s="37"/>
      <c r="C141" s="210" t="s">
        <v>106</v>
      </c>
      <c r="D141" s="210" t="s">
        <v>192</v>
      </c>
      <c r="E141" s="211" t="s">
        <v>754</v>
      </c>
      <c r="F141" s="212" t="s">
        <v>755</v>
      </c>
      <c r="G141" s="213" t="s">
        <v>716</v>
      </c>
      <c r="H141" s="214">
        <v>1</v>
      </c>
      <c r="I141" s="215"/>
      <c r="J141" s="216">
        <f>ROUND(I141*H141,2)</f>
        <v>0</v>
      </c>
      <c r="K141" s="212" t="s">
        <v>196</v>
      </c>
      <c r="L141" s="41"/>
      <c r="M141" s="217" t="s">
        <v>1</v>
      </c>
      <c r="N141" s="218" t="s">
        <v>48</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741</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741</v>
      </c>
      <c r="BM141" s="221" t="s">
        <v>756</v>
      </c>
    </row>
    <row r="142" spans="1:47" s="2" customFormat="1" ht="117">
      <c r="A142" s="36"/>
      <c r="B142" s="37"/>
      <c r="C142" s="38"/>
      <c r="D142" s="225" t="s">
        <v>305</v>
      </c>
      <c r="E142" s="38"/>
      <c r="F142" s="266" t="s">
        <v>757</v>
      </c>
      <c r="G142" s="38"/>
      <c r="H142" s="38"/>
      <c r="I142" s="125"/>
      <c r="J142" s="38"/>
      <c r="K142" s="38"/>
      <c r="L142" s="41"/>
      <c r="M142" s="267"/>
      <c r="N142" s="268"/>
      <c r="O142" s="73"/>
      <c r="P142" s="73"/>
      <c r="Q142" s="73"/>
      <c r="R142" s="73"/>
      <c r="S142" s="73"/>
      <c r="T142" s="74"/>
      <c r="U142" s="36"/>
      <c r="V142" s="36"/>
      <c r="W142" s="36"/>
      <c r="X142" s="36"/>
      <c r="Y142" s="36"/>
      <c r="Z142" s="36"/>
      <c r="AA142" s="36"/>
      <c r="AB142" s="36"/>
      <c r="AC142" s="36"/>
      <c r="AD142" s="36"/>
      <c r="AE142" s="36"/>
      <c r="AT142" s="18" t="s">
        <v>305</v>
      </c>
      <c r="AU142" s="18" t="s">
        <v>92</v>
      </c>
    </row>
    <row r="143" spans="2:63" s="12" customFormat="1" ht="22.9" customHeight="1">
      <c r="B143" s="194"/>
      <c r="C143" s="195"/>
      <c r="D143" s="196" t="s">
        <v>82</v>
      </c>
      <c r="E143" s="208" t="s">
        <v>758</v>
      </c>
      <c r="F143" s="208" t="s">
        <v>759</v>
      </c>
      <c r="G143" s="195"/>
      <c r="H143" s="195"/>
      <c r="I143" s="198"/>
      <c r="J143" s="209">
        <f>BK143</f>
        <v>0</v>
      </c>
      <c r="K143" s="195"/>
      <c r="L143" s="200"/>
      <c r="M143" s="201"/>
      <c r="N143" s="202"/>
      <c r="O143" s="202"/>
      <c r="P143" s="203">
        <f>SUM(P144:P147)</f>
        <v>0</v>
      </c>
      <c r="Q143" s="202"/>
      <c r="R143" s="203">
        <f>SUM(R144:R147)</f>
        <v>0</v>
      </c>
      <c r="S143" s="202"/>
      <c r="T143" s="204">
        <f>SUM(T144:T147)</f>
        <v>0</v>
      </c>
      <c r="AR143" s="205" t="s">
        <v>216</v>
      </c>
      <c r="AT143" s="206" t="s">
        <v>82</v>
      </c>
      <c r="AU143" s="206" t="s">
        <v>90</v>
      </c>
      <c r="AY143" s="205" t="s">
        <v>189</v>
      </c>
      <c r="BK143" s="207">
        <f>SUM(BK144:BK147)</f>
        <v>0</v>
      </c>
    </row>
    <row r="144" spans="1:65" s="2" customFormat="1" ht="16.5" customHeight="1">
      <c r="A144" s="36"/>
      <c r="B144" s="37"/>
      <c r="C144" s="210" t="s">
        <v>216</v>
      </c>
      <c r="D144" s="210" t="s">
        <v>192</v>
      </c>
      <c r="E144" s="211" t="s">
        <v>760</v>
      </c>
      <c r="F144" s="212" t="s">
        <v>761</v>
      </c>
      <c r="G144" s="213" t="s">
        <v>716</v>
      </c>
      <c r="H144" s="214">
        <v>1</v>
      </c>
      <c r="I144" s="215"/>
      <c r="J144" s="216">
        <f>ROUND(I144*H144,2)</f>
        <v>0</v>
      </c>
      <c r="K144" s="212" t="s">
        <v>196</v>
      </c>
      <c r="L144" s="41"/>
      <c r="M144" s="217" t="s">
        <v>1</v>
      </c>
      <c r="N144" s="218" t="s">
        <v>48</v>
      </c>
      <c r="O144" s="73"/>
      <c r="P144" s="219">
        <f>O144*H144</f>
        <v>0</v>
      </c>
      <c r="Q144" s="219">
        <v>0</v>
      </c>
      <c r="R144" s="219">
        <f>Q144*H144</f>
        <v>0</v>
      </c>
      <c r="S144" s="219">
        <v>0</v>
      </c>
      <c r="T144" s="220">
        <f>S144*H144</f>
        <v>0</v>
      </c>
      <c r="U144" s="36"/>
      <c r="V144" s="36"/>
      <c r="W144" s="36"/>
      <c r="X144" s="36"/>
      <c r="Y144" s="36"/>
      <c r="Z144" s="36"/>
      <c r="AA144" s="36"/>
      <c r="AB144" s="36"/>
      <c r="AC144" s="36"/>
      <c r="AD144" s="36"/>
      <c r="AE144" s="36"/>
      <c r="AR144" s="221" t="s">
        <v>741</v>
      </c>
      <c r="AT144" s="221" t="s">
        <v>192</v>
      </c>
      <c r="AU144" s="221" t="s">
        <v>92</v>
      </c>
      <c r="AY144" s="18" t="s">
        <v>189</v>
      </c>
      <c r="BE144" s="222">
        <f>IF(N144="základní",J144,0)</f>
        <v>0</v>
      </c>
      <c r="BF144" s="222">
        <f>IF(N144="snížená",J144,0)</f>
        <v>0</v>
      </c>
      <c r="BG144" s="222">
        <f>IF(N144="zákl. přenesená",J144,0)</f>
        <v>0</v>
      </c>
      <c r="BH144" s="222">
        <f>IF(N144="sníž. přenesená",J144,0)</f>
        <v>0</v>
      </c>
      <c r="BI144" s="222">
        <f>IF(N144="nulová",J144,0)</f>
        <v>0</v>
      </c>
      <c r="BJ144" s="18" t="s">
        <v>90</v>
      </c>
      <c r="BK144" s="222">
        <f>ROUND(I144*H144,2)</f>
        <v>0</v>
      </c>
      <c r="BL144" s="18" t="s">
        <v>741</v>
      </c>
      <c r="BM144" s="221" t="s">
        <v>762</v>
      </c>
    </row>
    <row r="145" spans="1:47" s="2" customFormat="1" ht="78">
      <c r="A145" s="36"/>
      <c r="B145" s="37"/>
      <c r="C145" s="38"/>
      <c r="D145" s="225" t="s">
        <v>305</v>
      </c>
      <c r="E145" s="38"/>
      <c r="F145" s="266" t="s">
        <v>763</v>
      </c>
      <c r="G145" s="38"/>
      <c r="H145" s="38"/>
      <c r="I145" s="125"/>
      <c r="J145" s="38"/>
      <c r="K145" s="38"/>
      <c r="L145" s="41"/>
      <c r="M145" s="267"/>
      <c r="N145" s="268"/>
      <c r="O145" s="73"/>
      <c r="P145" s="73"/>
      <c r="Q145" s="73"/>
      <c r="R145" s="73"/>
      <c r="S145" s="73"/>
      <c r="T145" s="74"/>
      <c r="U145" s="36"/>
      <c r="V145" s="36"/>
      <c r="W145" s="36"/>
      <c r="X145" s="36"/>
      <c r="Y145" s="36"/>
      <c r="Z145" s="36"/>
      <c r="AA145" s="36"/>
      <c r="AB145" s="36"/>
      <c r="AC145" s="36"/>
      <c r="AD145" s="36"/>
      <c r="AE145" s="36"/>
      <c r="AT145" s="18" t="s">
        <v>305</v>
      </c>
      <c r="AU145" s="18" t="s">
        <v>92</v>
      </c>
    </row>
    <row r="146" spans="1:65" s="2" customFormat="1" ht="16.5" customHeight="1">
      <c r="A146" s="36"/>
      <c r="B146" s="37"/>
      <c r="C146" s="210" t="s">
        <v>190</v>
      </c>
      <c r="D146" s="210" t="s">
        <v>192</v>
      </c>
      <c r="E146" s="211" t="s">
        <v>764</v>
      </c>
      <c r="F146" s="212" t="s">
        <v>765</v>
      </c>
      <c r="G146" s="213" t="s">
        <v>716</v>
      </c>
      <c r="H146" s="214">
        <v>1</v>
      </c>
      <c r="I146" s="215"/>
      <c r="J146" s="216">
        <f>ROUND(I146*H146,2)</f>
        <v>0</v>
      </c>
      <c r="K146" s="212" t="s">
        <v>196</v>
      </c>
      <c r="L146" s="41"/>
      <c r="M146" s="217" t="s">
        <v>1</v>
      </c>
      <c r="N146" s="218" t="s">
        <v>48</v>
      </c>
      <c r="O146" s="73"/>
      <c r="P146" s="219">
        <f>O146*H146</f>
        <v>0</v>
      </c>
      <c r="Q146" s="219">
        <v>0</v>
      </c>
      <c r="R146" s="219">
        <f>Q146*H146</f>
        <v>0</v>
      </c>
      <c r="S146" s="219">
        <v>0</v>
      </c>
      <c r="T146" s="220">
        <f>S146*H146</f>
        <v>0</v>
      </c>
      <c r="U146" s="36"/>
      <c r="V146" s="36"/>
      <c r="W146" s="36"/>
      <c r="X146" s="36"/>
      <c r="Y146" s="36"/>
      <c r="Z146" s="36"/>
      <c r="AA146" s="36"/>
      <c r="AB146" s="36"/>
      <c r="AC146" s="36"/>
      <c r="AD146" s="36"/>
      <c r="AE146" s="36"/>
      <c r="AR146" s="221" t="s">
        <v>741</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741</v>
      </c>
      <c r="BM146" s="221" t="s">
        <v>766</v>
      </c>
    </row>
    <row r="147" spans="1:47" s="2" customFormat="1" ht="19.5">
      <c r="A147" s="36"/>
      <c r="B147" s="37"/>
      <c r="C147" s="38"/>
      <c r="D147" s="225" t="s">
        <v>305</v>
      </c>
      <c r="E147" s="38"/>
      <c r="F147" s="266" t="s">
        <v>767</v>
      </c>
      <c r="G147" s="38"/>
      <c r="H147" s="38"/>
      <c r="I147" s="125"/>
      <c r="J147" s="38"/>
      <c r="K147" s="38"/>
      <c r="L147" s="41"/>
      <c r="M147" s="267"/>
      <c r="N147" s="268"/>
      <c r="O147" s="73"/>
      <c r="P147" s="73"/>
      <c r="Q147" s="73"/>
      <c r="R147" s="73"/>
      <c r="S147" s="73"/>
      <c r="T147" s="74"/>
      <c r="U147" s="36"/>
      <c r="V147" s="36"/>
      <c r="W147" s="36"/>
      <c r="X147" s="36"/>
      <c r="Y147" s="36"/>
      <c r="Z147" s="36"/>
      <c r="AA147" s="36"/>
      <c r="AB147" s="36"/>
      <c r="AC147" s="36"/>
      <c r="AD147" s="36"/>
      <c r="AE147" s="36"/>
      <c r="AT147" s="18" t="s">
        <v>305</v>
      </c>
      <c r="AU147" s="18" t="s">
        <v>92</v>
      </c>
    </row>
    <row r="148" spans="2:63" s="12" customFormat="1" ht="22.9" customHeight="1">
      <c r="B148" s="194"/>
      <c r="C148" s="195"/>
      <c r="D148" s="196" t="s">
        <v>82</v>
      </c>
      <c r="E148" s="208" t="s">
        <v>768</v>
      </c>
      <c r="F148" s="208" t="s">
        <v>769</v>
      </c>
      <c r="G148" s="195"/>
      <c r="H148" s="195"/>
      <c r="I148" s="198"/>
      <c r="J148" s="209">
        <f>BK148</f>
        <v>0</v>
      </c>
      <c r="K148" s="195"/>
      <c r="L148" s="200"/>
      <c r="M148" s="201"/>
      <c r="N148" s="202"/>
      <c r="O148" s="202"/>
      <c r="P148" s="203">
        <f>SUM(P149:P152)</f>
        <v>0</v>
      </c>
      <c r="Q148" s="202"/>
      <c r="R148" s="203">
        <f>SUM(R149:R152)</f>
        <v>0</v>
      </c>
      <c r="S148" s="202"/>
      <c r="T148" s="204">
        <f>SUM(T149:T152)</f>
        <v>0</v>
      </c>
      <c r="AR148" s="205" t="s">
        <v>216</v>
      </c>
      <c r="AT148" s="206" t="s">
        <v>82</v>
      </c>
      <c r="AU148" s="206" t="s">
        <v>90</v>
      </c>
      <c r="AY148" s="205" t="s">
        <v>189</v>
      </c>
      <c r="BK148" s="207">
        <f>SUM(BK149:BK152)</f>
        <v>0</v>
      </c>
    </row>
    <row r="149" spans="1:65" s="2" customFormat="1" ht="16.5" customHeight="1">
      <c r="A149" s="36"/>
      <c r="B149" s="37"/>
      <c r="C149" s="210" t="s">
        <v>228</v>
      </c>
      <c r="D149" s="210" t="s">
        <v>192</v>
      </c>
      <c r="E149" s="211" t="s">
        <v>770</v>
      </c>
      <c r="F149" s="212" t="s">
        <v>771</v>
      </c>
      <c r="G149" s="213" t="s">
        <v>716</v>
      </c>
      <c r="H149" s="214">
        <v>1</v>
      </c>
      <c r="I149" s="215"/>
      <c r="J149" s="216">
        <f>ROUND(I149*H149,2)</f>
        <v>0</v>
      </c>
      <c r="K149" s="212" t="s">
        <v>196</v>
      </c>
      <c r="L149" s="41"/>
      <c r="M149" s="217" t="s">
        <v>1</v>
      </c>
      <c r="N149" s="218" t="s">
        <v>48</v>
      </c>
      <c r="O149" s="73"/>
      <c r="P149" s="219">
        <f>O149*H149</f>
        <v>0</v>
      </c>
      <c r="Q149" s="219">
        <v>0</v>
      </c>
      <c r="R149" s="219">
        <f>Q149*H149</f>
        <v>0</v>
      </c>
      <c r="S149" s="219">
        <v>0</v>
      </c>
      <c r="T149" s="220">
        <f>S149*H149</f>
        <v>0</v>
      </c>
      <c r="U149" s="36"/>
      <c r="V149" s="36"/>
      <c r="W149" s="36"/>
      <c r="X149" s="36"/>
      <c r="Y149" s="36"/>
      <c r="Z149" s="36"/>
      <c r="AA149" s="36"/>
      <c r="AB149" s="36"/>
      <c r="AC149" s="36"/>
      <c r="AD149" s="36"/>
      <c r="AE149" s="36"/>
      <c r="AR149" s="221" t="s">
        <v>741</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741</v>
      </c>
      <c r="BM149" s="221" t="s">
        <v>772</v>
      </c>
    </row>
    <row r="150" spans="1:47" s="2" customFormat="1" ht="29.25">
      <c r="A150" s="36"/>
      <c r="B150" s="37"/>
      <c r="C150" s="38"/>
      <c r="D150" s="225" t="s">
        <v>305</v>
      </c>
      <c r="E150" s="38"/>
      <c r="F150" s="266" t="s">
        <v>773</v>
      </c>
      <c r="G150" s="38"/>
      <c r="H150" s="38"/>
      <c r="I150" s="125"/>
      <c r="J150" s="38"/>
      <c r="K150" s="38"/>
      <c r="L150" s="41"/>
      <c r="M150" s="267"/>
      <c r="N150" s="268"/>
      <c r="O150" s="73"/>
      <c r="P150" s="73"/>
      <c r="Q150" s="73"/>
      <c r="R150" s="73"/>
      <c r="S150" s="73"/>
      <c r="T150" s="74"/>
      <c r="U150" s="36"/>
      <c r="V150" s="36"/>
      <c r="W150" s="36"/>
      <c r="X150" s="36"/>
      <c r="Y150" s="36"/>
      <c r="Z150" s="36"/>
      <c r="AA150" s="36"/>
      <c r="AB150" s="36"/>
      <c r="AC150" s="36"/>
      <c r="AD150" s="36"/>
      <c r="AE150" s="36"/>
      <c r="AT150" s="18" t="s">
        <v>305</v>
      </c>
      <c r="AU150" s="18" t="s">
        <v>92</v>
      </c>
    </row>
    <row r="151" spans="1:65" s="2" customFormat="1" ht="16.5" customHeight="1">
      <c r="A151" s="36"/>
      <c r="B151" s="37"/>
      <c r="C151" s="210" t="s">
        <v>220</v>
      </c>
      <c r="D151" s="210" t="s">
        <v>192</v>
      </c>
      <c r="E151" s="211" t="s">
        <v>774</v>
      </c>
      <c r="F151" s="212" t="s">
        <v>775</v>
      </c>
      <c r="G151" s="213" t="s">
        <v>716</v>
      </c>
      <c r="H151" s="214">
        <v>1</v>
      </c>
      <c r="I151" s="215"/>
      <c r="J151" s="216">
        <f>ROUND(I151*H151,2)</f>
        <v>0</v>
      </c>
      <c r="K151" s="212" t="s">
        <v>196</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741</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741</v>
      </c>
      <c r="BM151" s="221" t="s">
        <v>776</v>
      </c>
    </row>
    <row r="152" spans="1:47" s="2" customFormat="1" ht="29.25">
      <c r="A152" s="36"/>
      <c r="B152" s="37"/>
      <c r="C152" s="38"/>
      <c r="D152" s="225" t="s">
        <v>305</v>
      </c>
      <c r="E152" s="38"/>
      <c r="F152" s="266" t="s">
        <v>777</v>
      </c>
      <c r="G152" s="38"/>
      <c r="H152" s="38"/>
      <c r="I152" s="125"/>
      <c r="J152" s="38"/>
      <c r="K152" s="38"/>
      <c r="L152" s="41"/>
      <c r="M152" s="267"/>
      <c r="N152" s="268"/>
      <c r="O152" s="73"/>
      <c r="P152" s="73"/>
      <c r="Q152" s="73"/>
      <c r="R152" s="73"/>
      <c r="S152" s="73"/>
      <c r="T152" s="74"/>
      <c r="U152" s="36"/>
      <c r="V152" s="36"/>
      <c r="W152" s="36"/>
      <c r="X152" s="36"/>
      <c r="Y152" s="36"/>
      <c r="Z152" s="36"/>
      <c r="AA152" s="36"/>
      <c r="AB152" s="36"/>
      <c r="AC152" s="36"/>
      <c r="AD152" s="36"/>
      <c r="AE152" s="36"/>
      <c r="AT152" s="18" t="s">
        <v>305</v>
      </c>
      <c r="AU152" s="18" t="s">
        <v>92</v>
      </c>
    </row>
    <row r="153" spans="2:63" s="12" customFormat="1" ht="22.9" customHeight="1">
      <c r="B153" s="194"/>
      <c r="C153" s="195"/>
      <c r="D153" s="196" t="s">
        <v>82</v>
      </c>
      <c r="E153" s="208" t="s">
        <v>778</v>
      </c>
      <c r="F153" s="208" t="s">
        <v>779</v>
      </c>
      <c r="G153" s="195"/>
      <c r="H153" s="195"/>
      <c r="I153" s="198"/>
      <c r="J153" s="209">
        <f>BK153</f>
        <v>0</v>
      </c>
      <c r="K153" s="195"/>
      <c r="L153" s="200"/>
      <c r="M153" s="201"/>
      <c r="N153" s="202"/>
      <c r="O153" s="202"/>
      <c r="P153" s="203">
        <f>SUM(P154:P155)</f>
        <v>0</v>
      </c>
      <c r="Q153" s="202"/>
      <c r="R153" s="203">
        <f>SUM(R154:R155)</f>
        <v>0</v>
      </c>
      <c r="S153" s="202"/>
      <c r="T153" s="204">
        <f>SUM(T154:T155)</f>
        <v>0</v>
      </c>
      <c r="AR153" s="205" t="s">
        <v>216</v>
      </c>
      <c r="AT153" s="206" t="s">
        <v>82</v>
      </c>
      <c r="AU153" s="206" t="s">
        <v>90</v>
      </c>
      <c r="AY153" s="205" t="s">
        <v>189</v>
      </c>
      <c r="BK153" s="207">
        <f>SUM(BK154:BK155)</f>
        <v>0</v>
      </c>
    </row>
    <row r="154" spans="1:65" s="2" customFormat="1" ht="16.5" customHeight="1">
      <c r="A154" s="36"/>
      <c r="B154" s="37"/>
      <c r="C154" s="210" t="s">
        <v>238</v>
      </c>
      <c r="D154" s="210" t="s">
        <v>192</v>
      </c>
      <c r="E154" s="211" t="s">
        <v>780</v>
      </c>
      <c r="F154" s="212" t="s">
        <v>781</v>
      </c>
      <c r="G154" s="213" t="s">
        <v>716</v>
      </c>
      <c r="H154" s="214">
        <v>1</v>
      </c>
      <c r="I154" s="215"/>
      <c r="J154" s="216">
        <f>ROUND(I154*H154,2)</f>
        <v>0</v>
      </c>
      <c r="K154" s="212" t="s">
        <v>196</v>
      </c>
      <c r="L154" s="41"/>
      <c r="M154" s="217" t="s">
        <v>1</v>
      </c>
      <c r="N154" s="218" t="s">
        <v>48</v>
      </c>
      <c r="O154" s="73"/>
      <c r="P154" s="219">
        <f>O154*H154</f>
        <v>0</v>
      </c>
      <c r="Q154" s="219">
        <v>0</v>
      </c>
      <c r="R154" s="219">
        <f>Q154*H154</f>
        <v>0</v>
      </c>
      <c r="S154" s="219">
        <v>0</v>
      </c>
      <c r="T154" s="220">
        <f>S154*H154</f>
        <v>0</v>
      </c>
      <c r="U154" s="36"/>
      <c r="V154" s="36"/>
      <c r="W154" s="36"/>
      <c r="X154" s="36"/>
      <c r="Y154" s="36"/>
      <c r="Z154" s="36"/>
      <c r="AA154" s="36"/>
      <c r="AB154" s="36"/>
      <c r="AC154" s="36"/>
      <c r="AD154" s="36"/>
      <c r="AE154" s="36"/>
      <c r="AR154" s="221" t="s">
        <v>741</v>
      </c>
      <c r="AT154" s="221" t="s">
        <v>192</v>
      </c>
      <c r="AU154" s="221" t="s">
        <v>92</v>
      </c>
      <c r="AY154" s="18" t="s">
        <v>189</v>
      </c>
      <c r="BE154" s="222">
        <f>IF(N154="základní",J154,0)</f>
        <v>0</v>
      </c>
      <c r="BF154" s="222">
        <f>IF(N154="snížená",J154,0)</f>
        <v>0</v>
      </c>
      <c r="BG154" s="222">
        <f>IF(N154="zákl. přenesená",J154,0)</f>
        <v>0</v>
      </c>
      <c r="BH154" s="222">
        <f>IF(N154="sníž. přenesená",J154,0)</f>
        <v>0</v>
      </c>
      <c r="BI154" s="222">
        <f>IF(N154="nulová",J154,0)</f>
        <v>0</v>
      </c>
      <c r="BJ154" s="18" t="s">
        <v>90</v>
      </c>
      <c r="BK154" s="222">
        <f>ROUND(I154*H154,2)</f>
        <v>0</v>
      </c>
      <c r="BL154" s="18" t="s">
        <v>741</v>
      </c>
      <c r="BM154" s="221" t="s">
        <v>782</v>
      </c>
    </row>
    <row r="155" spans="1:47" s="2" customFormat="1" ht="39">
      <c r="A155" s="36"/>
      <c r="B155" s="37"/>
      <c r="C155" s="38"/>
      <c r="D155" s="225" t="s">
        <v>305</v>
      </c>
      <c r="E155" s="38"/>
      <c r="F155" s="266" t="s">
        <v>783</v>
      </c>
      <c r="G155" s="38"/>
      <c r="H155" s="38"/>
      <c r="I155" s="125"/>
      <c r="J155" s="38"/>
      <c r="K155" s="38"/>
      <c r="L155" s="41"/>
      <c r="M155" s="267"/>
      <c r="N155" s="268"/>
      <c r="O155" s="73"/>
      <c r="P155" s="73"/>
      <c r="Q155" s="73"/>
      <c r="R155" s="73"/>
      <c r="S155" s="73"/>
      <c r="T155" s="74"/>
      <c r="U155" s="36"/>
      <c r="V155" s="36"/>
      <c r="W155" s="36"/>
      <c r="X155" s="36"/>
      <c r="Y155" s="36"/>
      <c r="Z155" s="36"/>
      <c r="AA155" s="36"/>
      <c r="AB155" s="36"/>
      <c r="AC155" s="36"/>
      <c r="AD155" s="36"/>
      <c r="AE155" s="36"/>
      <c r="AT155" s="18" t="s">
        <v>305</v>
      </c>
      <c r="AU155" s="18" t="s">
        <v>92</v>
      </c>
    </row>
    <row r="156" spans="2:63" s="12" customFormat="1" ht="22.9" customHeight="1">
      <c r="B156" s="194"/>
      <c r="C156" s="195"/>
      <c r="D156" s="196" t="s">
        <v>82</v>
      </c>
      <c r="E156" s="208" t="s">
        <v>784</v>
      </c>
      <c r="F156" s="208" t="s">
        <v>785</v>
      </c>
      <c r="G156" s="195"/>
      <c r="H156" s="195"/>
      <c r="I156" s="198"/>
      <c r="J156" s="209">
        <f>BK156</f>
        <v>0</v>
      </c>
      <c r="K156" s="195"/>
      <c r="L156" s="200"/>
      <c r="M156" s="201"/>
      <c r="N156" s="202"/>
      <c r="O156" s="202"/>
      <c r="P156" s="203">
        <f>SUM(P157:P158)</f>
        <v>0</v>
      </c>
      <c r="Q156" s="202"/>
      <c r="R156" s="203">
        <f>SUM(R157:R158)</f>
        <v>0</v>
      </c>
      <c r="S156" s="202"/>
      <c r="T156" s="204">
        <f>SUM(T157:T158)</f>
        <v>0</v>
      </c>
      <c r="AR156" s="205" t="s">
        <v>216</v>
      </c>
      <c r="AT156" s="206" t="s">
        <v>82</v>
      </c>
      <c r="AU156" s="206" t="s">
        <v>90</v>
      </c>
      <c r="AY156" s="205" t="s">
        <v>189</v>
      </c>
      <c r="BK156" s="207">
        <f>SUM(BK157:BK158)</f>
        <v>0</v>
      </c>
    </row>
    <row r="157" spans="1:65" s="2" customFormat="1" ht="16.5" customHeight="1">
      <c r="A157" s="36"/>
      <c r="B157" s="37"/>
      <c r="C157" s="210" t="s">
        <v>243</v>
      </c>
      <c r="D157" s="210" t="s">
        <v>192</v>
      </c>
      <c r="E157" s="211" t="s">
        <v>786</v>
      </c>
      <c r="F157" s="212" t="s">
        <v>785</v>
      </c>
      <c r="G157" s="213" t="s">
        <v>716</v>
      </c>
      <c r="H157" s="214">
        <v>1</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741</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741</v>
      </c>
      <c r="BM157" s="221" t="s">
        <v>787</v>
      </c>
    </row>
    <row r="158" spans="1:47" s="2" customFormat="1" ht="107.25">
      <c r="A158" s="36"/>
      <c r="B158" s="37"/>
      <c r="C158" s="38"/>
      <c r="D158" s="225" t="s">
        <v>305</v>
      </c>
      <c r="E158" s="38"/>
      <c r="F158" s="266" t="s">
        <v>788</v>
      </c>
      <c r="G158" s="38"/>
      <c r="H158" s="38"/>
      <c r="I158" s="125"/>
      <c r="J158" s="38"/>
      <c r="K158" s="38"/>
      <c r="L158" s="41"/>
      <c r="M158" s="289"/>
      <c r="N158" s="290"/>
      <c r="O158" s="286"/>
      <c r="P158" s="286"/>
      <c r="Q158" s="286"/>
      <c r="R158" s="286"/>
      <c r="S158" s="286"/>
      <c r="T158" s="291"/>
      <c r="U158" s="36"/>
      <c r="V158" s="36"/>
      <c r="W158" s="36"/>
      <c r="X158" s="36"/>
      <c r="Y158" s="36"/>
      <c r="Z158" s="36"/>
      <c r="AA158" s="36"/>
      <c r="AB158" s="36"/>
      <c r="AC158" s="36"/>
      <c r="AD158" s="36"/>
      <c r="AE158" s="36"/>
      <c r="AT158" s="18" t="s">
        <v>305</v>
      </c>
      <c r="AU158" s="18" t="s">
        <v>92</v>
      </c>
    </row>
    <row r="159" spans="1:31" s="2" customFormat="1" ht="6.95" customHeight="1">
      <c r="A159" s="36"/>
      <c r="B159" s="56"/>
      <c r="C159" s="57"/>
      <c r="D159" s="57"/>
      <c r="E159" s="57"/>
      <c r="F159" s="57"/>
      <c r="G159" s="57"/>
      <c r="H159" s="57"/>
      <c r="I159" s="160"/>
      <c r="J159" s="57"/>
      <c r="K159" s="57"/>
      <c r="L159" s="41"/>
      <c r="M159" s="36"/>
      <c r="O159" s="36"/>
      <c r="P159" s="36"/>
      <c r="Q159" s="36"/>
      <c r="R159" s="36"/>
      <c r="S159" s="36"/>
      <c r="T159" s="36"/>
      <c r="U159" s="36"/>
      <c r="V159" s="36"/>
      <c r="W159" s="36"/>
      <c r="X159" s="36"/>
      <c r="Y159" s="36"/>
      <c r="Z159" s="36"/>
      <c r="AA159" s="36"/>
      <c r="AB159" s="36"/>
      <c r="AC159" s="36"/>
      <c r="AD159" s="36"/>
      <c r="AE159" s="36"/>
    </row>
  </sheetData>
  <sheetProtection password="CC07" sheet="1" objects="1" scenarios="1"/>
  <autoFilter ref="C130:K158"/>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4"/>
  <sheetViews>
    <sheetView showGridLines="0" workbookViewId="0" topLeftCell="A138">
      <selection activeCell="I157" sqref="I157"/>
    </sheetView>
  </sheetViews>
  <sheetFormatPr defaultColWidth="9.140625" defaultRowHeight="12"/>
  <cols>
    <col min="1" max="1" width="8.28125" style="1" customWidth="1" collapsed="1"/>
    <col min="2" max="2" width="1.7109375" style="1" customWidth="1" collapsed="1"/>
    <col min="3" max="3" width="4.8515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119</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156</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ROUND(J154,2)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ROUND((SUM(BE154:BE1273)),2)</f>
        <v>0</v>
      </c>
      <c r="G37" s="36"/>
      <c r="H37" s="36"/>
      <c r="I37" s="139">
        <v>0.21</v>
      </c>
      <c r="J37" s="138">
        <f>ROUND(((SUM(BE154:BE1273))*I37),2)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ROUND((SUM(BF154:BF1273)),2)</f>
        <v>0</v>
      </c>
      <c r="G38" s="36"/>
      <c r="H38" s="36"/>
      <c r="I38" s="139">
        <v>0.15</v>
      </c>
      <c r="J38" s="138">
        <f>ROUND(((SUM(BF154:BF1273))*I38),2)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ROUND((SUM(BG154:BG1273)),2)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ROUND((SUM(BH154:BH1273)),2)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ROUND((SUM(BI154:BI1273)),2)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D.1.1 - Architektonicko-stavební řešení</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J154</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J155</f>
        <v>0</v>
      </c>
      <c r="K101" s="170"/>
      <c r="L101" s="175"/>
    </row>
    <row r="102" spans="2:12" s="10" customFormat="1" ht="19.9" customHeight="1">
      <c r="B102" s="176"/>
      <c r="C102" s="105"/>
      <c r="D102" s="177" t="s">
        <v>789</v>
      </c>
      <c r="E102" s="178"/>
      <c r="F102" s="178"/>
      <c r="G102" s="178"/>
      <c r="H102" s="178"/>
      <c r="I102" s="179"/>
      <c r="J102" s="180">
        <f>J156</f>
        <v>0</v>
      </c>
      <c r="K102" s="105"/>
      <c r="L102" s="181"/>
    </row>
    <row r="103" spans="2:12" s="10" customFormat="1" ht="19.9" customHeight="1">
      <c r="B103" s="176"/>
      <c r="C103" s="105"/>
      <c r="D103" s="177" t="s">
        <v>790</v>
      </c>
      <c r="E103" s="178"/>
      <c r="F103" s="178"/>
      <c r="G103" s="178"/>
      <c r="H103" s="178"/>
      <c r="I103" s="179"/>
      <c r="J103" s="180">
        <f>J210</f>
        <v>0</v>
      </c>
      <c r="K103" s="105"/>
      <c r="L103" s="181"/>
    </row>
    <row r="104" spans="2:12" s="10" customFormat="1" ht="19.9" customHeight="1">
      <c r="B104" s="176"/>
      <c r="C104" s="105"/>
      <c r="D104" s="177" t="s">
        <v>791</v>
      </c>
      <c r="E104" s="178"/>
      <c r="F104" s="178"/>
      <c r="G104" s="178"/>
      <c r="H104" s="178"/>
      <c r="I104" s="179"/>
      <c r="J104" s="180">
        <f>J238</f>
        <v>0</v>
      </c>
      <c r="K104" s="105"/>
      <c r="L104" s="181"/>
    </row>
    <row r="105" spans="2:12" s="10" customFormat="1" ht="19.9" customHeight="1">
      <c r="B105" s="176"/>
      <c r="C105" s="105"/>
      <c r="D105" s="177" t="s">
        <v>792</v>
      </c>
      <c r="E105" s="178"/>
      <c r="F105" s="178"/>
      <c r="G105" s="178"/>
      <c r="H105" s="178"/>
      <c r="I105" s="179"/>
      <c r="J105" s="180">
        <f>J297</f>
        <v>0</v>
      </c>
      <c r="K105" s="105"/>
      <c r="L105" s="181"/>
    </row>
    <row r="106" spans="2:12" s="10" customFormat="1" ht="19.9" customHeight="1">
      <c r="B106" s="176"/>
      <c r="C106" s="105"/>
      <c r="D106" s="177" t="s">
        <v>163</v>
      </c>
      <c r="E106" s="178"/>
      <c r="F106" s="178"/>
      <c r="G106" s="178"/>
      <c r="H106" s="178"/>
      <c r="I106" s="179"/>
      <c r="J106" s="180">
        <f>J320</f>
        <v>0</v>
      </c>
      <c r="K106" s="105"/>
      <c r="L106" s="181"/>
    </row>
    <row r="107" spans="2:12" s="10" customFormat="1" ht="19.9" customHeight="1">
      <c r="B107" s="176"/>
      <c r="C107" s="105"/>
      <c r="D107" s="177" t="s">
        <v>164</v>
      </c>
      <c r="E107" s="178"/>
      <c r="F107" s="178"/>
      <c r="G107" s="178"/>
      <c r="H107" s="178"/>
      <c r="I107" s="179"/>
      <c r="J107" s="180">
        <f>J487</f>
        <v>0</v>
      </c>
      <c r="K107" s="105"/>
      <c r="L107" s="181"/>
    </row>
    <row r="108" spans="2:12" s="10" customFormat="1" ht="19.9" customHeight="1">
      <c r="B108" s="176"/>
      <c r="C108" s="105"/>
      <c r="D108" s="177" t="s">
        <v>165</v>
      </c>
      <c r="E108" s="178"/>
      <c r="F108" s="178"/>
      <c r="G108" s="178"/>
      <c r="H108" s="178"/>
      <c r="I108" s="179"/>
      <c r="J108" s="180">
        <f>J695</f>
        <v>0</v>
      </c>
      <c r="K108" s="105"/>
      <c r="L108" s="181"/>
    </row>
    <row r="109" spans="2:12" s="10" customFormat="1" ht="19.9" customHeight="1">
      <c r="B109" s="176"/>
      <c r="C109" s="105"/>
      <c r="D109" s="177" t="s">
        <v>166</v>
      </c>
      <c r="E109" s="178"/>
      <c r="F109" s="178"/>
      <c r="G109" s="178"/>
      <c r="H109" s="178"/>
      <c r="I109" s="179"/>
      <c r="J109" s="180">
        <f>J703</f>
        <v>0</v>
      </c>
      <c r="K109" s="105"/>
      <c r="L109" s="181"/>
    </row>
    <row r="110" spans="2:12" s="9" customFormat="1" ht="24.95" customHeight="1">
      <c r="B110" s="169"/>
      <c r="C110" s="170"/>
      <c r="D110" s="171" t="s">
        <v>167</v>
      </c>
      <c r="E110" s="172"/>
      <c r="F110" s="172"/>
      <c r="G110" s="172"/>
      <c r="H110" s="172"/>
      <c r="I110" s="173"/>
      <c r="J110" s="174">
        <f>J705</f>
        <v>0</v>
      </c>
      <c r="K110" s="170"/>
      <c r="L110" s="175"/>
    </row>
    <row r="111" spans="2:12" s="10" customFormat="1" ht="19.9" customHeight="1">
      <c r="B111" s="176"/>
      <c r="C111" s="105"/>
      <c r="D111" s="177" t="s">
        <v>168</v>
      </c>
      <c r="E111" s="178"/>
      <c r="F111" s="178"/>
      <c r="G111" s="178"/>
      <c r="H111" s="178"/>
      <c r="I111" s="179"/>
      <c r="J111" s="180">
        <f>J706</f>
        <v>0</v>
      </c>
      <c r="K111" s="105"/>
      <c r="L111" s="181"/>
    </row>
    <row r="112" spans="2:12" s="10" customFormat="1" ht="19.9" customHeight="1">
      <c r="B112" s="176"/>
      <c r="C112" s="105"/>
      <c r="D112" s="177" t="s">
        <v>170</v>
      </c>
      <c r="E112" s="178"/>
      <c r="F112" s="178"/>
      <c r="G112" s="178"/>
      <c r="H112" s="178"/>
      <c r="I112" s="179"/>
      <c r="J112" s="180">
        <f>J739</f>
        <v>0</v>
      </c>
      <c r="K112" s="105"/>
      <c r="L112" s="181"/>
    </row>
    <row r="113" spans="2:12" s="10" customFormat="1" ht="19.9" customHeight="1">
      <c r="B113" s="176"/>
      <c r="C113" s="105"/>
      <c r="D113" s="177" t="s">
        <v>793</v>
      </c>
      <c r="E113" s="178"/>
      <c r="F113" s="178"/>
      <c r="G113" s="178"/>
      <c r="H113" s="178"/>
      <c r="I113" s="179"/>
      <c r="J113" s="180">
        <f>J771</f>
        <v>0</v>
      </c>
      <c r="K113" s="105"/>
      <c r="L113" s="181"/>
    </row>
    <row r="114" spans="2:12" s="10" customFormat="1" ht="19.9" customHeight="1">
      <c r="B114" s="176"/>
      <c r="C114" s="105"/>
      <c r="D114" s="177" t="s">
        <v>794</v>
      </c>
      <c r="E114" s="178"/>
      <c r="F114" s="178"/>
      <c r="G114" s="178"/>
      <c r="H114" s="178"/>
      <c r="I114" s="179"/>
      <c r="J114" s="180">
        <f>J811</f>
        <v>0</v>
      </c>
      <c r="K114" s="105"/>
      <c r="L114" s="181"/>
    </row>
    <row r="115" spans="2:12" s="10" customFormat="1" ht="19.9" customHeight="1">
      <c r="B115" s="176"/>
      <c r="C115" s="105"/>
      <c r="D115" s="177" t="s">
        <v>171</v>
      </c>
      <c r="E115" s="178"/>
      <c r="F115" s="178"/>
      <c r="G115" s="178"/>
      <c r="H115" s="178"/>
      <c r="I115" s="179"/>
      <c r="J115" s="180">
        <f>J898</f>
        <v>0</v>
      </c>
      <c r="K115" s="105"/>
      <c r="L115" s="181"/>
    </row>
    <row r="116" spans="2:12" s="10" customFormat="1" ht="19.9" customHeight="1">
      <c r="B116" s="176"/>
      <c r="C116" s="105"/>
      <c r="D116" s="177" t="s">
        <v>172</v>
      </c>
      <c r="E116" s="178"/>
      <c r="F116" s="178"/>
      <c r="G116" s="178"/>
      <c r="H116" s="178"/>
      <c r="I116" s="179"/>
      <c r="J116" s="180">
        <f>J944</f>
        <v>0</v>
      </c>
      <c r="K116" s="105"/>
      <c r="L116" s="181"/>
    </row>
    <row r="117" spans="2:12" s="10" customFormat="1" ht="19.9" customHeight="1">
      <c r="B117" s="176"/>
      <c r="C117" s="105"/>
      <c r="D117" s="177" t="s">
        <v>795</v>
      </c>
      <c r="E117" s="178"/>
      <c r="F117" s="178"/>
      <c r="G117" s="178"/>
      <c r="H117" s="178"/>
      <c r="I117" s="179"/>
      <c r="J117" s="180">
        <f>J1030</f>
        <v>0</v>
      </c>
      <c r="K117" s="105"/>
      <c r="L117" s="181"/>
    </row>
    <row r="118" spans="2:12" s="10" customFormat="1" ht="19.9" customHeight="1">
      <c r="B118" s="176"/>
      <c r="C118" s="105"/>
      <c r="D118" s="177" t="s">
        <v>796</v>
      </c>
      <c r="E118" s="178"/>
      <c r="F118" s="178"/>
      <c r="G118" s="178"/>
      <c r="H118" s="178"/>
      <c r="I118" s="179"/>
      <c r="J118" s="180">
        <f>J1052</f>
        <v>0</v>
      </c>
      <c r="K118" s="105"/>
      <c r="L118" s="181"/>
    </row>
    <row r="119" spans="2:12" s="10" customFormat="1" ht="19.9" customHeight="1">
      <c r="B119" s="176"/>
      <c r="C119" s="105"/>
      <c r="D119" s="177" t="s">
        <v>797</v>
      </c>
      <c r="E119" s="178"/>
      <c r="F119" s="178"/>
      <c r="G119" s="178"/>
      <c r="H119" s="178"/>
      <c r="I119" s="179"/>
      <c r="J119" s="180">
        <f>J1073</f>
        <v>0</v>
      </c>
      <c r="K119" s="105"/>
      <c r="L119" s="181"/>
    </row>
    <row r="120" spans="2:12" s="10" customFormat="1" ht="19.9" customHeight="1">
      <c r="B120" s="176"/>
      <c r="C120" s="105"/>
      <c r="D120" s="177" t="s">
        <v>798</v>
      </c>
      <c r="E120" s="178"/>
      <c r="F120" s="178"/>
      <c r="G120" s="178"/>
      <c r="H120" s="178"/>
      <c r="I120" s="179"/>
      <c r="J120" s="180">
        <f>J1082</f>
        <v>0</v>
      </c>
      <c r="K120" s="105"/>
      <c r="L120" s="181"/>
    </row>
    <row r="121" spans="2:12" s="10" customFormat="1" ht="19.9" customHeight="1">
      <c r="B121" s="176"/>
      <c r="C121" s="105"/>
      <c r="D121" s="177" t="s">
        <v>799</v>
      </c>
      <c r="E121" s="178"/>
      <c r="F121" s="178"/>
      <c r="G121" s="178"/>
      <c r="H121" s="178"/>
      <c r="I121" s="179"/>
      <c r="J121" s="180">
        <f>J1123</f>
        <v>0</v>
      </c>
      <c r="K121" s="105"/>
      <c r="L121" s="181"/>
    </row>
    <row r="122" spans="2:12" s="10" customFormat="1" ht="19.9" customHeight="1">
      <c r="B122" s="176"/>
      <c r="C122" s="105"/>
      <c r="D122" s="177" t="s">
        <v>800</v>
      </c>
      <c r="E122" s="178"/>
      <c r="F122" s="178"/>
      <c r="G122" s="178"/>
      <c r="H122" s="178"/>
      <c r="I122" s="179"/>
      <c r="J122" s="180">
        <f>J1138</f>
        <v>0</v>
      </c>
      <c r="K122" s="105"/>
      <c r="L122" s="181"/>
    </row>
    <row r="123" spans="2:12" s="10" customFormat="1" ht="19.9" customHeight="1">
      <c r="B123" s="176"/>
      <c r="C123" s="105"/>
      <c r="D123" s="177" t="s">
        <v>173</v>
      </c>
      <c r="E123" s="178"/>
      <c r="F123" s="178"/>
      <c r="G123" s="178"/>
      <c r="H123" s="178"/>
      <c r="I123" s="179"/>
      <c r="J123" s="180">
        <f>J1159</f>
        <v>0</v>
      </c>
      <c r="K123" s="105"/>
      <c r="L123" s="181"/>
    </row>
    <row r="124" spans="2:12" s="10" customFormat="1" ht="19.9" customHeight="1">
      <c r="B124" s="176"/>
      <c r="C124" s="105"/>
      <c r="D124" s="177" t="s">
        <v>801</v>
      </c>
      <c r="E124" s="178"/>
      <c r="F124" s="178"/>
      <c r="G124" s="178"/>
      <c r="H124" s="178"/>
      <c r="I124" s="179"/>
      <c r="J124" s="180">
        <f>J1177</f>
        <v>0</v>
      </c>
      <c r="K124" s="105"/>
      <c r="L124" s="181"/>
    </row>
    <row r="125" spans="2:12" s="9" customFormat="1" ht="24.95" customHeight="1">
      <c r="B125" s="169"/>
      <c r="C125" s="170"/>
      <c r="D125" s="171" t="s">
        <v>802</v>
      </c>
      <c r="E125" s="172"/>
      <c r="F125" s="172"/>
      <c r="G125" s="172"/>
      <c r="H125" s="172"/>
      <c r="I125" s="173"/>
      <c r="J125" s="174">
        <f>J1180</f>
        <v>0</v>
      </c>
      <c r="K125" s="170"/>
      <c r="L125" s="175"/>
    </row>
    <row r="126" spans="2:12" s="10" customFormat="1" ht="19.9" customHeight="1">
      <c r="B126" s="176"/>
      <c r="C126" s="105"/>
      <c r="D126" s="177" t="s">
        <v>803</v>
      </c>
      <c r="E126" s="178"/>
      <c r="F126" s="178"/>
      <c r="G126" s="178"/>
      <c r="H126" s="178"/>
      <c r="I126" s="179"/>
      <c r="J126" s="180">
        <f>J1181</f>
        <v>0</v>
      </c>
      <c r="K126" s="105"/>
      <c r="L126" s="181"/>
    </row>
    <row r="127" spans="2:12" s="9" customFormat="1" ht="24.95" customHeight="1">
      <c r="B127" s="169"/>
      <c r="C127" s="170"/>
      <c r="D127" s="171" t="s">
        <v>804</v>
      </c>
      <c r="E127" s="172"/>
      <c r="F127" s="172"/>
      <c r="G127" s="172"/>
      <c r="H127" s="172"/>
      <c r="I127" s="173"/>
      <c r="J127" s="174">
        <f>J1190</f>
        <v>0</v>
      </c>
      <c r="K127" s="170"/>
      <c r="L127" s="175"/>
    </row>
    <row r="128" spans="2:12" s="9" customFormat="1" ht="24.95" customHeight="1">
      <c r="B128" s="169"/>
      <c r="C128" s="170"/>
      <c r="D128" s="171" t="s">
        <v>805</v>
      </c>
      <c r="E128" s="172"/>
      <c r="F128" s="172"/>
      <c r="G128" s="172"/>
      <c r="H128" s="172"/>
      <c r="I128" s="173"/>
      <c r="J128" s="174">
        <f>J1199</f>
        <v>0</v>
      </c>
      <c r="K128" s="170"/>
      <c r="L128" s="175"/>
    </row>
    <row r="129" spans="2:12" s="10" customFormat="1" ht="19.9" customHeight="1">
      <c r="B129" s="176"/>
      <c r="C129" s="105"/>
      <c r="D129" s="177" t="s">
        <v>806</v>
      </c>
      <c r="E129" s="178"/>
      <c r="F129" s="178"/>
      <c r="G129" s="178"/>
      <c r="H129" s="178"/>
      <c r="I129" s="179"/>
      <c r="J129" s="180">
        <f>J1200</f>
        <v>0</v>
      </c>
      <c r="K129" s="105"/>
      <c r="L129" s="181"/>
    </row>
    <row r="130" spans="2:12" s="10" customFormat="1" ht="19.9" customHeight="1">
      <c r="B130" s="176"/>
      <c r="C130" s="105"/>
      <c r="D130" s="177" t="s">
        <v>807</v>
      </c>
      <c r="E130" s="178"/>
      <c r="F130" s="178"/>
      <c r="G130" s="178"/>
      <c r="H130" s="178"/>
      <c r="I130" s="179"/>
      <c r="J130" s="180">
        <f>J1219</f>
        <v>0</v>
      </c>
      <c r="K130" s="105"/>
      <c r="L130" s="181"/>
    </row>
    <row r="131" spans="1:31" s="2" customFormat="1" ht="21.75" customHeight="1">
      <c r="A131" s="36"/>
      <c r="B131" s="37"/>
      <c r="C131" s="38"/>
      <c r="D131" s="38"/>
      <c r="E131" s="38"/>
      <c r="F131" s="38"/>
      <c r="G131" s="38"/>
      <c r="H131" s="38"/>
      <c r="I131" s="125"/>
      <c r="J131" s="38"/>
      <c r="K131" s="38"/>
      <c r="L131" s="53"/>
      <c r="S131" s="36"/>
      <c r="T131" s="36"/>
      <c r="U131" s="36"/>
      <c r="V131" s="36"/>
      <c r="W131" s="36"/>
      <c r="X131" s="36"/>
      <c r="Y131" s="36"/>
      <c r="Z131" s="36"/>
      <c r="AA131" s="36"/>
      <c r="AB131" s="36"/>
      <c r="AC131" s="36"/>
      <c r="AD131" s="36"/>
      <c r="AE131" s="36"/>
    </row>
    <row r="132" spans="1:31" s="2" customFormat="1" ht="6.95" customHeight="1">
      <c r="A132" s="36"/>
      <c r="B132" s="56"/>
      <c r="C132" s="57"/>
      <c r="D132" s="57"/>
      <c r="E132" s="57"/>
      <c r="F132" s="57"/>
      <c r="G132" s="57"/>
      <c r="H132" s="57"/>
      <c r="I132" s="160"/>
      <c r="J132" s="57"/>
      <c r="K132" s="57"/>
      <c r="L132" s="53"/>
      <c r="S132" s="36"/>
      <c r="T132" s="36"/>
      <c r="U132" s="36"/>
      <c r="V132" s="36"/>
      <c r="W132" s="36"/>
      <c r="X132" s="36"/>
      <c r="Y132" s="36"/>
      <c r="Z132" s="36"/>
      <c r="AA132" s="36"/>
      <c r="AB132" s="36"/>
      <c r="AC132" s="36"/>
      <c r="AD132" s="36"/>
      <c r="AE132" s="36"/>
    </row>
    <row r="136" spans="1:31" s="2" customFormat="1" ht="6.95" customHeight="1">
      <c r="A136" s="36"/>
      <c r="B136" s="58"/>
      <c r="C136" s="59"/>
      <c r="D136" s="59"/>
      <c r="E136" s="59"/>
      <c r="F136" s="59"/>
      <c r="G136" s="59"/>
      <c r="H136" s="59"/>
      <c r="I136" s="163"/>
      <c r="J136" s="59"/>
      <c r="K136" s="59"/>
      <c r="L136" s="53"/>
      <c r="S136" s="36"/>
      <c r="T136" s="36"/>
      <c r="U136" s="36"/>
      <c r="V136" s="36"/>
      <c r="W136" s="36"/>
      <c r="X136" s="36"/>
      <c r="Y136" s="36"/>
      <c r="Z136" s="36"/>
      <c r="AA136" s="36"/>
      <c r="AB136" s="36"/>
      <c r="AC136" s="36"/>
      <c r="AD136" s="36"/>
      <c r="AE136" s="36"/>
    </row>
    <row r="137" spans="1:31" s="2" customFormat="1" ht="24.95" customHeight="1">
      <c r="A137" s="36"/>
      <c r="B137" s="37"/>
      <c r="C137" s="24" t="s">
        <v>174</v>
      </c>
      <c r="D137" s="38"/>
      <c r="E137" s="38"/>
      <c r="F137" s="38"/>
      <c r="G137" s="38"/>
      <c r="H137" s="38"/>
      <c r="I137" s="125"/>
      <c r="J137" s="38"/>
      <c r="K137" s="38"/>
      <c r="L137" s="53"/>
      <c r="S137" s="36"/>
      <c r="T137" s="36"/>
      <c r="U137" s="36"/>
      <c r="V137" s="36"/>
      <c r="W137" s="36"/>
      <c r="X137" s="36"/>
      <c r="Y137" s="36"/>
      <c r="Z137" s="36"/>
      <c r="AA137" s="36"/>
      <c r="AB137" s="36"/>
      <c r="AC137" s="36"/>
      <c r="AD137" s="36"/>
      <c r="AE137" s="36"/>
    </row>
    <row r="138" spans="1:31" s="2" customFormat="1" ht="6.95" customHeight="1">
      <c r="A138" s="36"/>
      <c r="B138" s="37"/>
      <c r="C138" s="38"/>
      <c r="D138" s="38"/>
      <c r="E138" s="38"/>
      <c r="F138" s="38"/>
      <c r="G138" s="38"/>
      <c r="H138" s="38"/>
      <c r="I138" s="125"/>
      <c r="J138" s="38"/>
      <c r="K138" s="38"/>
      <c r="L138" s="53"/>
      <c r="S138" s="36"/>
      <c r="T138" s="36"/>
      <c r="U138" s="36"/>
      <c r="V138" s="36"/>
      <c r="W138" s="36"/>
      <c r="X138" s="36"/>
      <c r="Y138" s="36"/>
      <c r="Z138" s="36"/>
      <c r="AA138" s="36"/>
      <c r="AB138" s="36"/>
      <c r="AC138" s="36"/>
      <c r="AD138" s="36"/>
      <c r="AE138" s="36"/>
    </row>
    <row r="139" spans="1:31" s="2" customFormat="1" ht="12" customHeight="1">
      <c r="A139" s="36"/>
      <c r="B139" s="37"/>
      <c r="C139" s="30" t="s">
        <v>16</v>
      </c>
      <c r="D139" s="38"/>
      <c r="E139" s="38"/>
      <c r="F139" s="38"/>
      <c r="G139" s="38"/>
      <c r="H139" s="38"/>
      <c r="I139" s="125"/>
      <c r="J139" s="38"/>
      <c r="K139" s="38"/>
      <c r="L139" s="53"/>
      <c r="S139" s="36"/>
      <c r="T139" s="36"/>
      <c r="U139" s="36"/>
      <c r="V139" s="36"/>
      <c r="W139" s="36"/>
      <c r="X139" s="36"/>
      <c r="Y139" s="36"/>
      <c r="Z139" s="36"/>
      <c r="AA139" s="36"/>
      <c r="AB139" s="36"/>
      <c r="AC139" s="36"/>
      <c r="AD139" s="36"/>
      <c r="AE139" s="36"/>
    </row>
    <row r="140" spans="1:31" s="2" customFormat="1" ht="16.5" customHeight="1">
      <c r="A140" s="36"/>
      <c r="B140" s="37"/>
      <c r="C140" s="38"/>
      <c r="D140" s="38"/>
      <c r="E140" s="352" t="str">
        <f>E7</f>
        <v>Rekonstrukce Městské knihovny, Hlavní 111, k.ú. Místek</v>
      </c>
      <c r="F140" s="353"/>
      <c r="G140" s="353"/>
      <c r="H140" s="353"/>
      <c r="I140" s="125"/>
      <c r="J140" s="38"/>
      <c r="K140" s="38"/>
      <c r="L140" s="53"/>
      <c r="S140" s="36"/>
      <c r="T140" s="36"/>
      <c r="U140" s="36"/>
      <c r="V140" s="36"/>
      <c r="W140" s="36"/>
      <c r="X140" s="36"/>
      <c r="Y140" s="36"/>
      <c r="Z140" s="36"/>
      <c r="AA140" s="36"/>
      <c r="AB140" s="36"/>
      <c r="AC140" s="36"/>
      <c r="AD140" s="36"/>
      <c r="AE140" s="36"/>
    </row>
    <row r="141" spans="2:12" s="1" customFormat="1" ht="12" customHeight="1">
      <c r="B141" s="22"/>
      <c r="C141" s="30" t="s">
        <v>151</v>
      </c>
      <c r="D141" s="23"/>
      <c r="E141" s="23"/>
      <c r="F141" s="23"/>
      <c r="G141" s="23"/>
      <c r="H141" s="23"/>
      <c r="I141" s="117"/>
      <c r="J141" s="23"/>
      <c r="K141" s="23"/>
      <c r="L141" s="21"/>
    </row>
    <row r="142" spans="2:12" s="1" customFormat="1" ht="16.5" customHeight="1">
      <c r="B142" s="22"/>
      <c r="C142" s="23"/>
      <c r="D142" s="23"/>
      <c r="E142" s="352" t="s">
        <v>152</v>
      </c>
      <c r="F142" s="319"/>
      <c r="G142" s="319"/>
      <c r="H142" s="319"/>
      <c r="I142" s="117"/>
      <c r="J142" s="23"/>
      <c r="K142" s="23"/>
      <c r="L142" s="21"/>
    </row>
    <row r="143" spans="2:12" s="1" customFormat="1" ht="12" customHeight="1">
      <c r="B143" s="22"/>
      <c r="C143" s="30" t="s">
        <v>153</v>
      </c>
      <c r="D143" s="23"/>
      <c r="E143" s="23"/>
      <c r="F143" s="23"/>
      <c r="G143" s="23"/>
      <c r="H143" s="23"/>
      <c r="I143" s="117"/>
      <c r="J143" s="23"/>
      <c r="K143" s="23"/>
      <c r="L143" s="21"/>
    </row>
    <row r="144" spans="1:31" s="2" customFormat="1" ht="16.5" customHeight="1">
      <c r="A144" s="36"/>
      <c r="B144" s="37"/>
      <c r="C144" s="38"/>
      <c r="D144" s="38"/>
      <c r="E144" s="354" t="s">
        <v>727</v>
      </c>
      <c r="F144" s="355"/>
      <c r="G144" s="355"/>
      <c r="H144" s="355"/>
      <c r="I144" s="125"/>
      <c r="J144" s="38"/>
      <c r="K144" s="38"/>
      <c r="L144" s="53"/>
      <c r="S144" s="36"/>
      <c r="T144" s="36"/>
      <c r="U144" s="36"/>
      <c r="V144" s="36"/>
      <c r="W144" s="36"/>
      <c r="X144" s="36"/>
      <c r="Y144" s="36"/>
      <c r="Z144" s="36"/>
      <c r="AA144" s="36"/>
      <c r="AB144" s="36"/>
      <c r="AC144" s="36"/>
      <c r="AD144" s="36"/>
      <c r="AE144" s="36"/>
    </row>
    <row r="145" spans="1:31" s="2" customFormat="1" ht="12" customHeight="1">
      <c r="A145" s="36"/>
      <c r="B145" s="37"/>
      <c r="C145" s="30" t="s">
        <v>155</v>
      </c>
      <c r="D145" s="38"/>
      <c r="E145" s="38"/>
      <c r="F145" s="38"/>
      <c r="G145" s="38"/>
      <c r="H145" s="38"/>
      <c r="I145" s="125"/>
      <c r="J145" s="38"/>
      <c r="K145" s="38"/>
      <c r="L145" s="53"/>
      <c r="S145" s="36"/>
      <c r="T145" s="36"/>
      <c r="U145" s="36"/>
      <c r="V145" s="36"/>
      <c r="W145" s="36"/>
      <c r="X145" s="36"/>
      <c r="Y145" s="36"/>
      <c r="Z145" s="36"/>
      <c r="AA145" s="36"/>
      <c r="AB145" s="36"/>
      <c r="AC145" s="36"/>
      <c r="AD145" s="36"/>
      <c r="AE145" s="36"/>
    </row>
    <row r="146" spans="1:31" s="2" customFormat="1" ht="16.5" customHeight="1">
      <c r="A146" s="36"/>
      <c r="B146" s="37"/>
      <c r="C146" s="38"/>
      <c r="D146" s="38"/>
      <c r="E146" s="339" t="str">
        <f>E13</f>
        <v>D.1.1 - Architektonicko-stavební řešení</v>
      </c>
      <c r="F146" s="355"/>
      <c r="G146" s="355"/>
      <c r="H146" s="355"/>
      <c r="I146" s="125"/>
      <c r="J146" s="38"/>
      <c r="K146" s="38"/>
      <c r="L146" s="53"/>
      <c r="S146" s="36"/>
      <c r="T146" s="36"/>
      <c r="U146" s="36"/>
      <c r="V146" s="36"/>
      <c r="W146" s="36"/>
      <c r="X146" s="36"/>
      <c r="Y146" s="36"/>
      <c r="Z146" s="36"/>
      <c r="AA146" s="36"/>
      <c r="AB146" s="36"/>
      <c r="AC146" s="36"/>
      <c r="AD146" s="36"/>
      <c r="AE146" s="36"/>
    </row>
    <row r="147" spans="1:31" s="2" customFormat="1" ht="6.95" customHeight="1">
      <c r="A147" s="36"/>
      <c r="B147" s="37"/>
      <c r="C147" s="38"/>
      <c r="D147" s="38"/>
      <c r="E147" s="38"/>
      <c r="F147" s="38"/>
      <c r="G147" s="38"/>
      <c r="H147" s="38"/>
      <c r="I147" s="125"/>
      <c r="J147" s="38"/>
      <c r="K147" s="38"/>
      <c r="L147" s="53"/>
      <c r="S147" s="36"/>
      <c r="T147" s="36"/>
      <c r="U147" s="36"/>
      <c r="V147" s="36"/>
      <c r="W147" s="36"/>
      <c r="X147" s="36"/>
      <c r="Y147" s="36"/>
      <c r="Z147" s="36"/>
      <c r="AA147" s="36"/>
      <c r="AB147" s="36"/>
      <c r="AC147" s="36"/>
      <c r="AD147" s="36"/>
      <c r="AE147" s="36"/>
    </row>
    <row r="148" spans="1:31" s="2" customFormat="1" ht="12" customHeight="1">
      <c r="A148" s="36"/>
      <c r="B148" s="37"/>
      <c r="C148" s="30" t="s">
        <v>22</v>
      </c>
      <c r="D148" s="38"/>
      <c r="E148" s="38"/>
      <c r="F148" s="28" t="str">
        <f>F16</f>
        <v>ul. Hlavní 111, k.ú. Místek</v>
      </c>
      <c r="G148" s="38"/>
      <c r="H148" s="38"/>
      <c r="I148" s="126" t="s">
        <v>24</v>
      </c>
      <c r="J148" s="68" t="str">
        <f>IF(J16="","",J16)</f>
        <v>18. 11. 2019</v>
      </c>
      <c r="K148" s="38"/>
      <c r="L148" s="53"/>
      <c r="S148" s="36"/>
      <c r="T148" s="36"/>
      <c r="U148" s="36"/>
      <c r="V148" s="36"/>
      <c r="W148" s="36"/>
      <c r="X148" s="36"/>
      <c r="Y148" s="36"/>
      <c r="Z148" s="36"/>
      <c r="AA148" s="36"/>
      <c r="AB148" s="36"/>
      <c r="AC148" s="36"/>
      <c r="AD148" s="36"/>
      <c r="AE148" s="36"/>
    </row>
    <row r="149" spans="1:31" s="2" customFormat="1" ht="6.95" customHeight="1">
      <c r="A149" s="36"/>
      <c r="B149" s="37"/>
      <c r="C149" s="38"/>
      <c r="D149" s="38"/>
      <c r="E149" s="38"/>
      <c r="F149" s="38"/>
      <c r="G149" s="38"/>
      <c r="H149" s="38"/>
      <c r="I149" s="125"/>
      <c r="J149" s="38"/>
      <c r="K149" s="38"/>
      <c r="L149" s="53"/>
      <c r="S149" s="36"/>
      <c r="T149" s="36"/>
      <c r="U149" s="36"/>
      <c r="V149" s="36"/>
      <c r="W149" s="36"/>
      <c r="X149" s="36"/>
      <c r="Y149" s="36"/>
      <c r="Z149" s="36"/>
      <c r="AA149" s="36"/>
      <c r="AB149" s="36"/>
      <c r="AC149" s="36"/>
      <c r="AD149" s="36"/>
      <c r="AE149" s="36"/>
    </row>
    <row r="150" spans="1:31" s="2" customFormat="1" ht="15.2" customHeight="1">
      <c r="A150" s="36"/>
      <c r="B150" s="37"/>
      <c r="C150" s="30" t="s">
        <v>30</v>
      </c>
      <c r="D150" s="38"/>
      <c r="E150" s="38"/>
      <c r="F150" s="28" t="str">
        <f>E19</f>
        <v>Statutární město Frýdek-Místek</v>
      </c>
      <c r="G150" s="38"/>
      <c r="H150" s="38"/>
      <c r="I150" s="126" t="s">
        <v>36</v>
      </c>
      <c r="J150" s="34" t="str">
        <f>E25</f>
        <v>PPS Kania, s.r.o</v>
      </c>
      <c r="K150" s="38"/>
      <c r="L150" s="53"/>
      <c r="S150" s="36"/>
      <c r="T150" s="36"/>
      <c r="U150" s="36"/>
      <c r="V150" s="36"/>
      <c r="W150" s="36"/>
      <c r="X150" s="36"/>
      <c r="Y150" s="36"/>
      <c r="Z150" s="36"/>
      <c r="AA150" s="36"/>
      <c r="AB150" s="36"/>
      <c r="AC150" s="36"/>
      <c r="AD150" s="36"/>
      <c r="AE150" s="36"/>
    </row>
    <row r="151" spans="1:31" s="2" customFormat="1" ht="15.2" customHeight="1">
      <c r="A151" s="36"/>
      <c r="B151" s="37"/>
      <c r="C151" s="30" t="s">
        <v>34</v>
      </c>
      <c r="D151" s="38"/>
      <c r="E151" s="38"/>
      <c r="F151" s="28" t="str">
        <f>IF(E22="","",E22)</f>
        <v>Vyplň údaj</v>
      </c>
      <c r="G151" s="38"/>
      <c r="H151" s="38"/>
      <c r="I151" s="126" t="s">
        <v>39</v>
      </c>
      <c r="J151" s="34" t="str">
        <f>E28</f>
        <v xml:space="preserve"> </v>
      </c>
      <c r="K151" s="38"/>
      <c r="L151" s="53"/>
      <c r="S151" s="36"/>
      <c r="T151" s="36"/>
      <c r="U151" s="36"/>
      <c r="V151" s="36"/>
      <c r="W151" s="36"/>
      <c r="X151" s="36"/>
      <c r="Y151" s="36"/>
      <c r="Z151" s="36"/>
      <c r="AA151" s="36"/>
      <c r="AB151" s="36"/>
      <c r="AC151" s="36"/>
      <c r="AD151" s="36"/>
      <c r="AE151" s="36"/>
    </row>
    <row r="152" spans="1:31" s="2" customFormat="1" ht="10.35" customHeight="1">
      <c r="A152" s="36"/>
      <c r="B152" s="37"/>
      <c r="C152" s="38"/>
      <c r="D152" s="38"/>
      <c r="E152" s="38"/>
      <c r="F152" s="38"/>
      <c r="G152" s="38"/>
      <c r="H152" s="38"/>
      <c r="I152" s="125"/>
      <c r="J152" s="38"/>
      <c r="K152" s="38"/>
      <c r="L152" s="53"/>
      <c r="S152" s="36"/>
      <c r="T152" s="36"/>
      <c r="U152" s="36"/>
      <c r="V152" s="36"/>
      <c r="W152" s="36"/>
      <c r="X152" s="36"/>
      <c r="Y152" s="36"/>
      <c r="Z152" s="36"/>
      <c r="AA152" s="36"/>
      <c r="AB152" s="36"/>
      <c r="AC152" s="36"/>
      <c r="AD152" s="36"/>
      <c r="AE152" s="36"/>
    </row>
    <row r="153" spans="1:31" s="11" customFormat="1" ht="29.25" customHeight="1">
      <c r="A153" s="182"/>
      <c r="B153" s="183"/>
      <c r="C153" s="184" t="s">
        <v>175</v>
      </c>
      <c r="D153" s="185" t="s">
        <v>68</v>
      </c>
      <c r="E153" s="185" t="s">
        <v>64</v>
      </c>
      <c r="F153" s="185" t="s">
        <v>65</v>
      </c>
      <c r="G153" s="185" t="s">
        <v>176</v>
      </c>
      <c r="H153" s="185" t="s">
        <v>177</v>
      </c>
      <c r="I153" s="186" t="s">
        <v>178</v>
      </c>
      <c r="J153" s="185" t="s">
        <v>159</v>
      </c>
      <c r="K153" s="187" t="s">
        <v>179</v>
      </c>
      <c r="L153" s="188"/>
      <c r="M153" s="77" t="s">
        <v>1</v>
      </c>
      <c r="N153" s="78" t="s">
        <v>47</v>
      </c>
      <c r="O153" s="78" t="s">
        <v>180</v>
      </c>
      <c r="P153" s="78" t="s">
        <v>181</v>
      </c>
      <c r="Q153" s="78" t="s">
        <v>182</v>
      </c>
      <c r="R153" s="78" t="s">
        <v>183</v>
      </c>
      <c r="S153" s="78" t="s">
        <v>184</v>
      </c>
      <c r="T153" s="79" t="s">
        <v>185</v>
      </c>
      <c r="U153" s="182"/>
      <c r="V153" s="182"/>
      <c r="W153" s="182"/>
      <c r="X153" s="182"/>
      <c r="Y153" s="182"/>
      <c r="Z153" s="182"/>
      <c r="AA153" s="182"/>
      <c r="AB153" s="182"/>
      <c r="AC153" s="182"/>
      <c r="AD153" s="182"/>
      <c r="AE153" s="182"/>
    </row>
    <row r="154" spans="1:63" s="2" customFormat="1" ht="22.9" customHeight="1">
      <c r="A154" s="36"/>
      <c r="B154" s="37"/>
      <c r="C154" s="84" t="s">
        <v>186</v>
      </c>
      <c r="D154" s="38"/>
      <c r="E154" s="38"/>
      <c r="F154" s="38"/>
      <c r="G154" s="38"/>
      <c r="H154" s="38"/>
      <c r="I154" s="125"/>
      <c r="J154" s="189">
        <f>BK154</f>
        <v>0</v>
      </c>
      <c r="K154" s="38"/>
      <c r="L154" s="41"/>
      <c r="M154" s="80"/>
      <c r="N154" s="190"/>
      <c r="O154" s="81"/>
      <c r="P154" s="191">
        <f>P155+P705+P1180+P1190+P1199</f>
        <v>0</v>
      </c>
      <c r="Q154" s="81"/>
      <c r="R154" s="191">
        <f>R155+R705+R1180+R1190+R1199</f>
        <v>1211.5856530400001</v>
      </c>
      <c r="S154" s="81"/>
      <c r="T154" s="192">
        <f>T155+T705+T1180+T1190+T1199</f>
        <v>1148.4247668999997</v>
      </c>
      <c r="U154" s="36"/>
      <c r="V154" s="36"/>
      <c r="W154" s="36"/>
      <c r="X154" s="36"/>
      <c r="Y154" s="36"/>
      <c r="Z154" s="36"/>
      <c r="AA154" s="36"/>
      <c r="AB154" s="36"/>
      <c r="AC154" s="36"/>
      <c r="AD154" s="36"/>
      <c r="AE154" s="36"/>
      <c r="AT154" s="18" t="s">
        <v>82</v>
      </c>
      <c r="AU154" s="18" t="s">
        <v>161</v>
      </c>
      <c r="BK154" s="193">
        <f>BK155+BK705+BK1180+BK1190+BK1199</f>
        <v>0</v>
      </c>
    </row>
    <row r="155" spans="2:63" s="12" customFormat="1" ht="25.9" customHeight="1">
      <c r="B155" s="194"/>
      <c r="C155" s="195"/>
      <c r="D155" s="196" t="s">
        <v>82</v>
      </c>
      <c r="E155" s="197" t="s">
        <v>187</v>
      </c>
      <c r="F155" s="197" t="s">
        <v>188</v>
      </c>
      <c r="G155" s="195"/>
      <c r="H155" s="195"/>
      <c r="I155" s="198"/>
      <c r="J155" s="199">
        <f>BK155</f>
        <v>0</v>
      </c>
      <c r="K155" s="195"/>
      <c r="L155" s="200"/>
      <c r="M155" s="201"/>
      <c r="N155" s="202"/>
      <c r="O155" s="202"/>
      <c r="P155" s="203">
        <f>P156+P210+P238+P297+P320+P487+P695+P703</f>
        <v>0</v>
      </c>
      <c r="Q155" s="202"/>
      <c r="R155" s="203">
        <f>R156+R210+R238+R297+R320+R487+R695+R703</f>
        <v>1123.75127752</v>
      </c>
      <c r="S155" s="202"/>
      <c r="T155" s="204">
        <f>T156+T210+T238+T297+T320+T487+T695+T703</f>
        <v>1121.4341449999997</v>
      </c>
      <c r="AR155" s="205" t="s">
        <v>90</v>
      </c>
      <c r="AT155" s="206" t="s">
        <v>82</v>
      </c>
      <c r="AU155" s="206" t="s">
        <v>83</v>
      </c>
      <c r="AY155" s="205" t="s">
        <v>189</v>
      </c>
      <c r="BK155" s="207">
        <f>BK156+BK210+BK238+BK297+BK320+BK487+BK695+BK703</f>
        <v>0</v>
      </c>
    </row>
    <row r="156" spans="2:63" s="12" customFormat="1" ht="22.9" customHeight="1">
      <c r="B156" s="194"/>
      <c r="C156" s="195"/>
      <c r="D156" s="196" t="s">
        <v>82</v>
      </c>
      <c r="E156" s="208" t="s">
        <v>90</v>
      </c>
      <c r="F156" s="208" t="s">
        <v>808</v>
      </c>
      <c r="G156" s="195"/>
      <c r="H156" s="195"/>
      <c r="I156" s="198"/>
      <c r="J156" s="209">
        <f>BK156</f>
        <v>0</v>
      </c>
      <c r="K156" s="195"/>
      <c r="L156" s="200"/>
      <c r="M156" s="201"/>
      <c r="N156" s="202"/>
      <c r="O156" s="202"/>
      <c r="P156" s="203">
        <f>SUM(P157:P209)</f>
        <v>0</v>
      </c>
      <c r="Q156" s="202"/>
      <c r="R156" s="203">
        <f>SUM(R157:R209)</f>
        <v>182.43</v>
      </c>
      <c r="S156" s="202"/>
      <c r="T156" s="204">
        <f>SUM(T157:T209)</f>
        <v>0</v>
      </c>
      <c r="AR156" s="205" t="s">
        <v>90</v>
      </c>
      <c r="AT156" s="206" t="s">
        <v>82</v>
      </c>
      <c r="AU156" s="206" t="s">
        <v>90</v>
      </c>
      <c r="AY156" s="205" t="s">
        <v>189</v>
      </c>
      <c r="BK156" s="207">
        <f>SUM(BK157:BK209)</f>
        <v>0</v>
      </c>
    </row>
    <row r="157" spans="1:65" s="2" customFormat="1" ht="16.5" customHeight="1">
      <c r="A157" s="36"/>
      <c r="B157" s="37"/>
      <c r="C157" s="210" t="s">
        <v>90</v>
      </c>
      <c r="D157" s="210" t="s">
        <v>192</v>
      </c>
      <c r="E157" s="211" t="s">
        <v>809</v>
      </c>
      <c r="F157" s="212" t="s">
        <v>810</v>
      </c>
      <c r="G157" s="213" t="s">
        <v>811</v>
      </c>
      <c r="H157" s="214">
        <v>120</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812</v>
      </c>
    </row>
    <row r="158" spans="2:51" s="14" customFormat="1" ht="12">
      <c r="B158" s="234"/>
      <c r="C158" s="235"/>
      <c r="D158" s="225" t="s">
        <v>198</v>
      </c>
      <c r="E158" s="236" t="s">
        <v>1</v>
      </c>
      <c r="F158" s="237" t="s">
        <v>813</v>
      </c>
      <c r="G158" s="235"/>
      <c r="H158" s="238">
        <v>120</v>
      </c>
      <c r="I158" s="239"/>
      <c r="J158" s="235"/>
      <c r="K158" s="235"/>
      <c r="L158" s="240"/>
      <c r="M158" s="241"/>
      <c r="N158" s="242"/>
      <c r="O158" s="242"/>
      <c r="P158" s="242"/>
      <c r="Q158" s="242"/>
      <c r="R158" s="242"/>
      <c r="S158" s="242"/>
      <c r="T158" s="243"/>
      <c r="AT158" s="244" t="s">
        <v>198</v>
      </c>
      <c r="AU158" s="244" t="s">
        <v>92</v>
      </c>
      <c r="AV158" s="14" t="s">
        <v>92</v>
      </c>
      <c r="AW158" s="14" t="s">
        <v>38</v>
      </c>
      <c r="AX158" s="14" t="s">
        <v>83</v>
      </c>
      <c r="AY158" s="244" t="s">
        <v>189</v>
      </c>
    </row>
    <row r="159" spans="2:51" s="15" customFormat="1" ht="12">
      <c r="B159" s="245"/>
      <c r="C159" s="246"/>
      <c r="D159" s="225" t="s">
        <v>198</v>
      </c>
      <c r="E159" s="247" t="s">
        <v>1</v>
      </c>
      <c r="F159" s="248" t="s">
        <v>203</v>
      </c>
      <c r="G159" s="246"/>
      <c r="H159" s="249">
        <v>120</v>
      </c>
      <c r="I159" s="250"/>
      <c r="J159" s="246"/>
      <c r="K159" s="246"/>
      <c r="L159" s="251"/>
      <c r="M159" s="252"/>
      <c r="N159" s="253"/>
      <c r="O159" s="253"/>
      <c r="P159" s="253"/>
      <c r="Q159" s="253"/>
      <c r="R159" s="253"/>
      <c r="S159" s="253"/>
      <c r="T159" s="254"/>
      <c r="AT159" s="255" t="s">
        <v>198</v>
      </c>
      <c r="AU159" s="255" t="s">
        <v>92</v>
      </c>
      <c r="AV159" s="15" t="s">
        <v>106</v>
      </c>
      <c r="AW159" s="15" t="s">
        <v>38</v>
      </c>
      <c r="AX159" s="15" t="s">
        <v>90</v>
      </c>
      <c r="AY159" s="255" t="s">
        <v>189</v>
      </c>
    </row>
    <row r="160" spans="1:65" s="2" customFormat="1" ht="16.5" customHeight="1">
      <c r="A160" s="36"/>
      <c r="B160" s="37"/>
      <c r="C160" s="210" t="s">
        <v>92</v>
      </c>
      <c r="D160" s="210" t="s">
        <v>192</v>
      </c>
      <c r="E160" s="211" t="s">
        <v>814</v>
      </c>
      <c r="F160" s="212" t="s">
        <v>815</v>
      </c>
      <c r="G160" s="213" t="s">
        <v>606</v>
      </c>
      <c r="H160" s="214">
        <v>167.063</v>
      </c>
      <c r="I160" s="215"/>
      <c r="J160" s="216">
        <f>ROUND(I160*H160,2)</f>
        <v>0</v>
      </c>
      <c r="K160" s="212" t="s">
        <v>196</v>
      </c>
      <c r="L160" s="41"/>
      <c r="M160" s="217" t="s">
        <v>1</v>
      </c>
      <c r="N160" s="218" t="s">
        <v>48</v>
      </c>
      <c r="O160" s="73"/>
      <c r="P160" s="219">
        <f>O160*H160</f>
        <v>0</v>
      </c>
      <c r="Q160" s="219">
        <v>0</v>
      </c>
      <c r="R160" s="219">
        <f>Q160*H160</f>
        <v>0</v>
      </c>
      <c r="S160" s="219">
        <v>0</v>
      </c>
      <c r="T160" s="220">
        <f>S160*H160</f>
        <v>0</v>
      </c>
      <c r="U160" s="36"/>
      <c r="V160" s="36"/>
      <c r="W160" s="36"/>
      <c r="X160" s="36"/>
      <c r="Y160" s="36"/>
      <c r="Z160" s="36"/>
      <c r="AA160" s="36"/>
      <c r="AB160" s="36"/>
      <c r="AC160" s="36"/>
      <c r="AD160" s="36"/>
      <c r="AE160" s="36"/>
      <c r="AR160" s="221" t="s">
        <v>106</v>
      </c>
      <c r="AT160" s="221" t="s">
        <v>192</v>
      </c>
      <c r="AU160" s="221" t="s">
        <v>92</v>
      </c>
      <c r="AY160" s="18" t="s">
        <v>189</v>
      </c>
      <c r="BE160" s="222">
        <f>IF(N160="základní",J160,0)</f>
        <v>0</v>
      </c>
      <c r="BF160" s="222">
        <f>IF(N160="snížená",J160,0)</f>
        <v>0</v>
      </c>
      <c r="BG160" s="222">
        <f>IF(N160="zákl. přenesená",J160,0)</f>
        <v>0</v>
      </c>
      <c r="BH160" s="222">
        <f>IF(N160="sníž. přenesená",J160,0)</f>
        <v>0</v>
      </c>
      <c r="BI160" s="222">
        <f>IF(N160="nulová",J160,0)</f>
        <v>0</v>
      </c>
      <c r="BJ160" s="18" t="s">
        <v>90</v>
      </c>
      <c r="BK160" s="222">
        <f>ROUND(I160*H160,2)</f>
        <v>0</v>
      </c>
      <c r="BL160" s="18" t="s">
        <v>106</v>
      </c>
      <c r="BM160" s="221" t="s">
        <v>816</v>
      </c>
    </row>
    <row r="161" spans="2:51" s="13" customFormat="1" ht="12">
      <c r="B161" s="223"/>
      <c r="C161" s="224"/>
      <c r="D161" s="225" t="s">
        <v>198</v>
      </c>
      <c r="E161" s="226" t="s">
        <v>1</v>
      </c>
      <c r="F161" s="227" t="s">
        <v>199</v>
      </c>
      <c r="G161" s="224"/>
      <c r="H161" s="226" t="s">
        <v>1</v>
      </c>
      <c r="I161" s="228"/>
      <c r="J161" s="224"/>
      <c r="K161" s="224"/>
      <c r="L161" s="229"/>
      <c r="M161" s="230"/>
      <c r="N161" s="231"/>
      <c r="O161" s="231"/>
      <c r="P161" s="231"/>
      <c r="Q161" s="231"/>
      <c r="R161" s="231"/>
      <c r="S161" s="231"/>
      <c r="T161" s="232"/>
      <c r="AT161" s="233" t="s">
        <v>198</v>
      </c>
      <c r="AU161" s="233" t="s">
        <v>92</v>
      </c>
      <c r="AV161" s="13" t="s">
        <v>90</v>
      </c>
      <c r="AW161" s="13" t="s">
        <v>38</v>
      </c>
      <c r="AX161" s="13" t="s">
        <v>83</v>
      </c>
      <c r="AY161" s="233" t="s">
        <v>189</v>
      </c>
    </row>
    <row r="162" spans="2:51" s="14" customFormat="1" ht="12">
      <c r="B162" s="234"/>
      <c r="C162" s="235"/>
      <c r="D162" s="225" t="s">
        <v>198</v>
      </c>
      <c r="E162" s="236" t="s">
        <v>1</v>
      </c>
      <c r="F162" s="237" t="s">
        <v>817</v>
      </c>
      <c r="G162" s="235"/>
      <c r="H162" s="238">
        <v>167.063</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167.063</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99</v>
      </c>
      <c r="D164" s="210" t="s">
        <v>192</v>
      </c>
      <c r="E164" s="211" t="s">
        <v>818</v>
      </c>
      <c r="F164" s="212" t="s">
        <v>819</v>
      </c>
      <c r="G164" s="213" t="s">
        <v>606</v>
      </c>
      <c r="H164" s="214">
        <v>57.424</v>
      </c>
      <c r="I164" s="215"/>
      <c r="J164" s="216">
        <f>ROUND(I164*H164,2)</f>
        <v>0</v>
      </c>
      <c r="K164" s="212" t="s">
        <v>196</v>
      </c>
      <c r="L164" s="41"/>
      <c r="M164" s="217" t="s">
        <v>1</v>
      </c>
      <c r="N164" s="218" t="s">
        <v>48</v>
      </c>
      <c r="O164" s="73"/>
      <c r="P164" s="219">
        <f>O164*H164</f>
        <v>0</v>
      </c>
      <c r="Q164" s="219">
        <v>0</v>
      </c>
      <c r="R164" s="219">
        <f>Q164*H164</f>
        <v>0</v>
      </c>
      <c r="S164" s="219">
        <v>0</v>
      </c>
      <c r="T164" s="220">
        <f>S164*H164</f>
        <v>0</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820</v>
      </c>
    </row>
    <row r="165" spans="2:51" s="13" customFormat="1" ht="12">
      <c r="B165" s="223"/>
      <c r="C165" s="224"/>
      <c r="D165" s="225" t="s">
        <v>198</v>
      </c>
      <c r="E165" s="226" t="s">
        <v>1</v>
      </c>
      <c r="F165" s="227" t="s">
        <v>199</v>
      </c>
      <c r="G165" s="224"/>
      <c r="H165" s="226" t="s">
        <v>1</v>
      </c>
      <c r="I165" s="228"/>
      <c r="J165" s="224"/>
      <c r="K165" s="224"/>
      <c r="L165" s="229"/>
      <c r="M165" s="230"/>
      <c r="N165" s="231"/>
      <c r="O165" s="231"/>
      <c r="P165" s="231"/>
      <c r="Q165" s="231"/>
      <c r="R165" s="231"/>
      <c r="S165" s="231"/>
      <c r="T165" s="232"/>
      <c r="AT165" s="233" t="s">
        <v>198</v>
      </c>
      <c r="AU165" s="233" t="s">
        <v>92</v>
      </c>
      <c r="AV165" s="13" t="s">
        <v>90</v>
      </c>
      <c r="AW165" s="13" t="s">
        <v>38</v>
      </c>
      <c r="AX165" s="13" t="s">
        <v>83</v>
      </c>
      <c r="AY165" s="233" t="s">
        <v>189</v>
      </c>
    </row>
    <row r="166" spans="2:51" s="14" customFormat="1" ht="12">
      <c r="B166" s="234"/>
      <c r="C166" s="235"/>
      <c r="D166" s="225" t="s">
        <v>198</v>
      </c>
      <c r="E166" s="236" t="s">
        <v>1</v>
      </c>
      <c r="F166" s="237" t="s">
        <v>821</v>
      </c>
      <c r="G166" s="235"/>
      <c r="H166" s="238">
        <v>57.424</v>
      </c>
      <c r="I166" s="239"/>
      <c r="J166" s="235"/>
      <c r="K166" s="235"/>
      <c r="L166" s="240"/>
      <c r="M166" s="241"/>
      <c r="N166" s="242"/>
      <c r="O166" s="242"/>
      <c r="P166" s="242"/>
      <c r="Q166" s="242"/>
      <c r="R166" s="242"/>
      <c r="S166" s="242"/>
      <c r="T166" s="243"/>
      <c r="AT166" s="244" t="s">
        <v>198</v>
      </c>
      <c r="AU166" s="244" t="s">
        <v>92</v>
      </c>
      <c r="AV166" s="14" t="s">
        <v>92</v>
      </c>
      <c r="AW166" s="14" t="s">
        <v>38</v>
      </c>
      <c r="AX166" s="14" t="s">
        <v>83</v>
      </c>
      <c r="AY166" s="244" t="s">
        <v>189</v>
      </c>
    </row>
    <row r="167" spans="2:51" s="15" customFormat="1" ht="12">
      <c r="B167" s="245"/>
      <c r="C167" s="246"/>
      <c r="D167" s="225" t="s">
        <v>198</v>
      </c>
      <c r="E167" s="247" t="s">
        <v>1</v>
      </c>
      <c r="F167" s="248" t="s">
        <v>203</v>
      </c>
      <c r="G167" s="246"/>
      <c r="H167" s="249">
        <v>57.424</v>
      </c>
      <c r="I167" s="250"/>
      <c r="J167" s="246"/>
      <c r="K167" s="246"/>
      <c r="L167" s="251"/>
      <c r="M167" s="252"/>
      <c r="N167" s="253"/>
      <c r="O167" s="253"/>
      <c r="P167" s="253"/>
      <c r="Q167" s="253"/>
      <c r="R167" s="253"/>
      <c r="S167" s="253"/>
      <c r="T167" s="254"/>
      <c r="AT167" s="255" t="s">
        <v>198</v>
      </c>
      <c r="AU167" s="255" t="s">
        <v>92</v>
      </c>
      <c r="AV167" s="15" t="s">
        <v>106</v>
      </c>
      <c r="AW167" s="15" t="s">
        <v>38</v>
      </c>
      <c r="AX167" s="15" t="s">
        <v>90</v>
      </c>
      <c r="AY167" s="255" t="s">
        <v>189</v>
      </c>
    </row>
    <row r="168" spans="1:65" s="2" customFormat="1" ht="16.5" customHeight="1">
      <c r="A168" s="36"/>
      <c r="B168" s="37"/>
      <c r="C168" s="210" t="s">
        <v>106</v>
      </c>
      <c r="D168" s="210" t="s">
        <v>192</v>
      </c>
      <c r="E168" s="211" t="s">
        <v>822</v>
      </c>
      <c r="F168" s="212" t="s">
        <v>823</v>
      </c>
      <c r="G168" s="213" t="s">
        <v>606</v>
      </c>
      <c r="H168" s="214">
        <v>59.95</v>
      </c>
      <c r="I168" s="215"/>
      <c r="J168" s="216">
        <f>ROUND(I168*H168,2)</f>
        <v>0</v>
      </c>
      <c r="K168" s="212" t="s">
        <v>196</v>
      </c>
      <c r="L168" s="41"/>
      <c r="M168" s="217" t="s">
        <v>1</v>
      </c>
      <c r="N168" s="218" t="s">
        <v>48</v>
      </c>
      <c r="O168" s="73"/>
      <c r="P168" s="219">
        <f>O168*H168</f>
        <v>0</v>
      </c>
      <c r="Q168" s="219">
        <v>0</v>
      </c>
      <c r="R168" s="219">
        <f>Q168*H168</f>
        <v>0</v>
      </c>
      <c r="S168" s="219">
        <v>0</v>
      </c>
      <c r="T168" s="220">
        <f>S168*H168</f>
        <v>0</v>
      </c>
      <c r="U168" s="36"/>
      <c r="V168" s="36"/>
      <c r="W168" s="36"/>
      <c r="X168" s="36"/>
      <c r="Y168" s="36"/>
      <c r="Z168" s="36"/>
      <c r="AA168" s="36"/>
      <c r="AB168" s="36"/>
      <c r="AC168" s="36"/>
      <c r="AD168" s="36"/>
      <c r="AE168" s="36"/>
      <c r="AR168" s="221" t="s">
        <v>106</v>
      </c>
      <c r="AT168" s="221" t="s">
        <v>192</v>
      </c>
      <c r="AU168" s="221" t="s">
        <v>92</v>
      </c>
      <c r="AY168" s="18" t="s">
        <v>189</v>
      </c>
      <c r="BE168" s="222">
        <f>IF(N168="základní",J168,0)</f>
        <v>0</v>
      </c>
      <c r="BF168" s="222">
        <f>IF(N168="snížená",J168,0)</f>
        <v>0</v>
      </c>
      <c r="BG168" s="222">
        <f>IF(N168="zákl. přenesená",J168,0)</f>
        <v>0</v>
      </c>
      <c r="BH168" s="222">
        <f>IF(N168="sníž. přenesená",J168,0)</f>
        <v>0</v>
      </c>
      <c r="BI168" s="222">
        <f>IF(N168="nulová",J168,0)</f>
        <v>0</v>
      </c>
      <c r="BJ168" s="18" t="s">
        <v>90</v>
      </c>
      <c r="BK168" s="222">
        <f>ROUND(I168*H168,2)</f>
        <v>0</v>
      </c>
      <c r="BL168" s="18" t="s">
        <v>106</v>
      </c>
      <c r="BM168" s="221" t="s">
        <v>824</v>
      </c>
    </row>
    <row r="169" spans="2:51" s="13" customFormat="1" ht="12">
      <c r="B169" s="223"/>
      <c r="C169" s="224"/>
      <c r="D169" s="225" t="s">
        <v>198</v>
      </c>
      <c r="E169" s="226" t="s">
        <v>1</v>
      </c>
      <c r="F169" s="227" t="s">
        <v>199</v>
      </c>
      <c r="G169" s="224"/>
      <c r="H169" s="226" t="s">
        <v>1</v>
      </c>
      <c r="I169" s="228"/>
      <c r="J169" s="224"/>
      <c r="K169" s="224"/>
      <c r="L169" s="229"/>
      <c r="M169" s="230"/>
      <c r="N169" s="231"/>
      <c r="O169" s="231"/>
      <c r="P169" s="231"/>
      <c r="Q169" s="231"/>
      <c r="R169" s="231"/>
      <c r="S169" s="231"/>
      <c r="T169" s="232"/>
      <c r="AT169" s="233" t="s">
        <v>198</v>
      </c>
      <c r="AU169" s="233" t="s">
        <v>92</v>
      </c>
      <c r="AV169" s="13" t="s">
        <v>90</v>
      </c>
      <c r="AW169" s="13" t="s">
        <v>38</v>
      </c>
      <c r="AX169" s="13" t="s">
        <v>83</v>
      </c>
      <c r="AY169" s="233" t="s">
        <v>189</v>
      </c>
    </row>
    <row r="170" spans="2:51" s="13" customFormat="1" ht="12">
      <c r="B170" s="223"/>
      <c r="C170" s="224"/>
      <c r="D170" s="225" t="s">
        <v>198</v>
      </c>
      <c r="E170" s="226" t="s">
        <v>1</v>
      </c>
      <c r="F170" s="227" t="s">
        <v>825</v>
      </c>
      <c r="G170" s="224"/>
      <c r="H170" s="226" t="s">
        <v>1</v>
      </c>
      <c r="I170" s="228"/>
      <c r="J170" s="224"/>
      <c r="K170" s="224"/>
      <c r="L170" s="229"/>
      <c r="M170" s="230"/>
      <c r="N170" s="231"/>
      <c r="O170" s="231"/>
      <c r="P170" s="231"/>
      <c r="Q170" s="231"/>
      <c r="R170" s="231"/>
      <c r="S170" s="231"/>
      <c r="T170" s="232"/>
      <c r="AT170" s="233" t="s">
        <v>198</v>
      </c>
      <c r="AU170" s="233" t="s">
        <v>92</v>
      </c>
      <c r="AV170" s="13" t="s">
        <v>90</v>
      </c>
      <c r="AW170" s="13" t="s">
        <v>38</v>
      </c>
      <c r="AX170" s="13" t="s">
        <v>83</v>
      </c>
      <c r="AY170" s="233" t="s">
        <v>189</v>
      </c>
    </row>
    <row r="171" spans="2:51" s="14" customFormat="1" ht="12">
      <c r="B171" s="234"/>
      <c r="C171" s="235"/>
      <c r="D171" s="225" t="s">
        <v>198</v>
      </c>
      <c r="E171" s="236" t="s">
        <v>1</v>
      </c>
      <c r="F171" s="237" t="s">
        <v>826</v>
      </c>
      <c r="G171" s="235"/>
      <c r="H171" s="238">
        <v>59.95</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59.95</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216</v>
      </c>
      <c r="D173" s="210" t="s">
        <v>192</v>
      </c>
      <c r="E173" s="211" t="s">
        <v>827</v>
      </c>
      <c r="F173" s="212" t="s">
        <v>828</v>
      </c>
      <c r="G173" s="213" t="s">
        <v>606</v>
      </c>
      <c r="H173" s="214">
        <v>65.813</v>
      </c>
      <c r="I173" s="215"/>
      <c r="J173" s="216">
        <f>ROUND(I173*H173,2)</f>
        <v>0</v>
      </c>
      <c r="K173" s="212" t="s">
        <v>196</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829</v>
      </c>
    </row>
    <row r="174" spans="2:51" s="13" customFormat="1" ht="12">
      <c r="B174" s="223"/>
      <c r="C174" s="224"/>
      <c r="D174" s="225" t="s">
        <v>198</v>
      </c>
      <c r="E174" s="226" t="s">
        <v>1</v>
      </c>
      <c r="F174" s="227" t="s">
        <v>199</v>
      </c>
      <c r="G174" s="224"/>
      <c r="H174" s="226" t="s">
        <v>1</v>
      </c>
      <c r="I174" s="228"/>
      <c r="J174" s="224"/>
      <c r="K174" s="224"/>
      <c r="L174" s="229"/>
      <c r="M174" s="230"/>
      <c r="N174" s="231"/>
      <c r="O174" s="231"/>
      <c r="P174" s="231"/>
      <c r="Q174" s="231"/>
      <c r="R174" s="231"/>
      <c r="S174" s="231"/>
      <c r="T174" s="232"/>
      <c r="AT174" s="233" t="s">
        <v>198</v>
      </c>
      <c r="AU174" s="233" t="s">
        <v>92</v>
      </c>
      <c r="AV174" s="13" t="s">
        <v>90</v>
      </c>
      <c r="AW174" s="13" t="s">
        <v>38</v>
      </c>
      <c r="AX174" s="13" t="s">
        <v>83</v>
      </c>
      <c r="AY174" s="233" t="s">
        <v>189</v>
      </c>
    </row>
    <row r="175" spans="2:51" s="14" customFormat="1" ht="12">
      <c r="B175" s="234"/>
      <c r="C175" s="235"/>
      <c r="D175" s="225" t="s">
        <v>198</v>
      </c>
      <c r="E175" s="236" t="s">
        <v>1</v>
      </c>
      <c r="F175" s="237" t="s">
        <v>830</v>
      </c>
      <c r="G175" s="235"/>
      <c r="H175" s="238">
        <v>65.813</v>
      </c>
      <c r="I175" s="239"/>
      <c r="J175" s="235"/>
      <c r="K175" s="235"/>
      <c r="L175" s="240"/>
      <c r="M175" s="241"/>
      <c r="N175" s="242"/>
      <c r="O175" s="242"/>
      <c r="P175" s="242"/>
      <c r="Q175" s="242"/>
      <c r="R175" s="242"/>
      <c r="S175" s="242"/>
      <c r="T175" s="243"/>
      <c r="AT175" s="244" t="s">
        <v>198</v>
      </c>
      <c r="AU175" s="244" t="s">
        <v>92</v>
      </c>
      <c r="AV175" s="14" t="s">
        <v>92</v>
      </c>
      <c r="AW175" s="14" t="s">
        <v>38</v>
      </c>
      <c r="AX175" s="14" t="s">
        <v>83</v>
      </c>
      <c r="AY175" s="244" t="s">
        <v>189</v>
      </c>
    </row>
    <row r="176" spans="2:51" s="15" customFormat="1" ht="12">
      <c r="B176" s="245"/>
      <c r="C176" s="246"/>
      <c r="D176" s="225" t="s">
        <v>198</v>
      </c>
      <c r="E176" s="247" t="s">
        <v>1</v>
      </c>
      <c r="F176" s="248" t="s">
        <v>203</v>
      </c>
      <c r="G176" s="246"/>
      <c r="H176" s="249">
        <v>65.813</v>
      </c>
      <c r="I176" s="250"/>
      <c r="J176" s="246"/>
      <c r="K176" s="246"/>
      <c r="L176" s="251"/>
      <c r="M176" s="252"/>
      <c r="N176" s="253"/>
      <c r="O176" s="253"/>
      <c r="P176" s="253"/>
      <c r="Q176" s="253"/>
      <c r="R176" s="253"/>
      <c r="S176" s="253"/>
      <c r="T176" s="254"/>
      <c r="AT176" s="255" t="s">
        <v>198</v>
      </c>
      <c r="AU176" s="255" t="s">
        <v>92</v>
      </c>
      <c r="AV176" s="15" t="s">
        <v>106</v>
      </c>
      <c r="AW176" s="15" t="s">
        <v>38</v>
      </c>
      <c r="AX176" s="15" t="s">
        <v>90</v>
      </c>
      <c r="AY176" s="255" t="s">
        <v>189</v>
      </c>
    </row>
    <row r="177" spans="1:65" s="2" customFormat="1" ht="16.5" customHeight="1">
      <c r="A177" s="36"/>
      <c r="B177" s="37"/>
      <c r="C177" s="210" t="s">
        <v>190</v>
      </c>
      <c r="D177" s="210" t="s">
        <v>192</v>
      </c>
      <c r="E177" s="211" t="s">
        <v>831</v>
      </c>
      <c r="F177" s="212" t="s">
        <v>832</v>
      </c>
      <c r="G177" s="213" t="s">
        <v>606</v>
      </c>
      <c r="H177" s="214">
        <v>66.826</v>
      </c>
      <c r="I177" s="215"/>
      <c r="J177" s="216">
        <f>ROUND(I177*H177,2)</f>
        <v>0</v>
      </c>
      <c r="K177" s="212" t="s">
        <v>196</v>
      </c>
      <c r="L177" s="41"/>
      <c r="M177" s="217" t="s">
        <v>1</v>
      </c>
      <c r="N177" s="218" t="s">
        <v>48</v>
      </c>
      <c r="O177" s="73"/>
      <c r="P177" s="219">
        <f>O177*H177</f>
        <v>0</v>
      </c>
      <c r="Q177" s="219">
        <v>0</v>
      </c>
      <c r="R177" s="219">
        <f>Q177*H177</f>
        <v>0</v>
      </c>
      <c r="S177" s="219">
        <v>0</v>
      </c>
      <c r="T177" s="220">
        <f>S177*H177</f>
        <v>0</v>
      </c>
      <c r="U177" s="36"/>
      <c r="V177" s="36"/>
      <c r="W177" s="36"/>
      <c r="X177" s="36"/>
      <c r="Y177" s="36"/>
      <c r="Z177" s="36"/>
      <c r="AA177" s="36"/>
      <c r="AB177" s="36"/>
      <c r="AC177" s="36"/>
      <c r="AD177" s="36"/>
      <c r="AE177" s="36"/>
      <c r="AR177" s="221" t="s">
        <v>106</v>
      </c>
      <c r="AT177" s="221" t="s">
        <v>192</v>
      </c>
      <c r="AU177" s="221" t="s">
        <v>92</v>
      </c>
      <c r="AY177" s="18" t="s">
        <v>189</v>
      </c>
      <c r="BE177" s="222">
        <f>IF(N177="základní",J177,0)</f>
        <v>0</v>
      </c>
      <c r="BF177" s="222">
        <f>IF(N177="snížená",J177,0)</f>
        <v>0</v>
      </c>
      <c r="BG177" s="222">
        <f>IF(N177="zákl. přenesená",J177,0)</f>
        <v>0</v>
      </c>
      <c r="BH177" s="222">
        <f>IF(N177="sníž. přenesená",J177,0)</f>
        <v>0</v>
      </c>
      <c r="BI177" s="222">
        <f>IF(N177="nulová",J177,0)</f>
        <v>0</v>
      </c>
      <c r="BJ177" s="18" t="s">
        <v>90</v>
      </c>
      <c r="BK177" s="222">
        <f>ROUND(I177*H177,2)</f>
        <v>0</v>
      </c>
      <c r="BL177" s="18" t="s">
        <v>106</v>
      </c>
      <c r="BM177" s="221" t="s">
        <v>833</v>
      </c>
    </row>
    <row r="178" spans="1:47" s="2" customFormat="1" ht="19.5">
      <c r="A178" s="36"/>
      <c r="B178" s="37"/>
      <c r="C178" s="38"/>
      <c r="D178" s="225" t="s">
        <v>305</v>
      </c>
      <c r="E178" s="38"/>
      <c r="F178" s="266" t="s">
        <v>834</v>
      </c>
      <c r="G178" s="38"/>
      <c r="H178" s="38"/>
      <c r="I178" s="125"/>
      <c r="J178" s="38"/>
      <c r="K178" s="38"/>
      <c r="L178" s="41"/>
      <c r="M178" s="267"/>
      <c r="N178" s="268"/>
      <c r="O178" s="73"/>
      <c r="P178" s="73"/>
      <c r="Q178" s="73"/>
      <c r="R178" s="73"/>
      <c r="S178" s="73"/>
      <c r="T178" s="74"/>
      <c r="U178" s="36"/>
      <c r="V178" s="36"/>
      <c r="W178" s="36"/>
      <c r="X178" s="36"/>
      <c r="Y178" s="36"/>
      <c r="Z178" s="36"/>
      <c r="AA178" s="36"/>
      <c r="AB178" s="36"/>
      <c r="AC178" s="36"/>
      <c r="AD178" s="36"/>
      <c r="AE178" s="36"/>
      <c r="AT178" s="18" t="s">
        <v>305</v>
      </c>
      <c r="AU178" s="18" t="s">
        <v>92</v>
      </c>
    </row>
    <row r="179" spans="2:51" s="14" customFormat="1" ht="12">
      <c r="B179" s="234"/>
      <c r="C179" s="235"/>
      <c r="D179" s="225" t="s">
        <v>198</v>
      </c>
      <c r="E179" s="235"/>
      <c r="F179" s="237" t="s">
        <v>835</v>
      </c>
      <c r="G179" s="235"/>
      <c r="H179" s="238">
        <v>66.826</v>
      </c>
      <c r="I179" s="239"/>
      <c r="J179" s="235"/>
      <c r="K179" s="235"/>
      <c r="L179" s="240"/>
      <c r="M179" s="241"/>
      <c r="N179" s="242"/>
      <c r="O179" s="242"/>
      <c r="P179" s="242"/>
      <c r="Q179" s="242"/>
      <c r="R179" s="242"/>
      <c r="S179" s="242"/>
      <c r="T179" s="243"/>
      <c r="AT179" s="244" t="s">
        <v>198</v>
      </c>
      <c r="AU179" s="244" t="s">
        <v>92</v>
      </c>
      <c r="AV179" s="14" t="s">
        <v>92</v>
      </c>
      <c r="AW179" s="14" t="s">
        <v>4</v>
      </c>
      <c r="AX179" s="14" t="s">
        <v>90</v>
      </c>
      <c r="AY179" s="244" t="s">
        <v>189</v>
      </c>
    </row>
    <row r="180" spans="1:65" s="2" customFormat="1" ht="16.5" customHeight="1">
      <c r="A180" s="36"/>
      <c r="B180" s="37"/>
      <c r="C180" s="210" t="s">
        <v>228</v>
      </c>
      <c r="D180" s="210" t="s">
        <v>192</v>
      </c>
      <c r="E180" s="211" t="s">
        <v>836</v>
      </c>
      <c r="F180" s="212" t="s">
        <v>837</v>
      </c>
      <c r="G180" s="213" t="s">
        <v>606</v>
      </c>
      <c r="H180" s="214">
        <v>59.95</v>
      </c>
      <c r="I180" s="215"/>
      <c r="J180" s="216">
        <f>ROUND(I180*H180,2)</f>
        <v>0</v>
      </c>
      <c r="K180" s="212" t="s">
        <v>196</v>
      </c>
      <c r="L180" s="41"/>
      <c r="M180" s="217" t="s">
        <v>1</v>
      </c>
      <c r="N180" s="218" t="s">
        <v>48</v>
      </c>
      <c r="O180" s="73"/>
      <c r="P180" s="219">
        <f>O180*H180</f>
        <v>0</v>
      </c>
      <c r="Q180" s="219">
        <v>0</v>
      </c>
      <c r="R180" s="219">
        <f>Q180*H180</f>
        <v>0</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838</v>
      </c>
    </row>
    <row r="181" spans="2:51" s="13" customFormat="1" ht="12">
      <c r="B181" s="223"/>
      <c r="C181" s="224"/>
      <c r="D181" s="225" t="s">
        <v>198</v>
      </c>
      <c r="E181" s="226" t="s">
        <v>1</v>
      </c>
      <c r="F181" s="227" t="s">
        <v>199</v>
      </c>
      <c r="G181" s="224"/>
      <c r="H181" s="226" t="s">
        <v>1</v>
      </c>
      <c r="I181" s="228"/>
      <c r="J181" s="224"/>
      <c r="K181" s="224"/>
      <c r="L181" s="229"/>
      <c r="M181" s="230"/>
      <c r="N181" s="231"/>
      <c r="O181" s="231"/>
      <c r="P181" s="231"/>
      <c r="Q181" s="231"/>
      <c r="R181" s="231"/>
      <c r="S181" s="231"/>
      <c r="T181" s="232"/>
      <c r="AT181" s="233" t="s">
        <v>198</v>
      </c>
      <c r="AU181" s="233" t="s">
        <v>92</v>
      </c>
      <c r="AV181" s="13" t="s">
        <v>90</v>
      </c>
      <c r="AW181" s="13" t="s">
        <v>38</v>
      </c>
      <c r="AX181" s="13" t="s">
        <v>83</v>
      </c>
      <c r="AY181" s="233" t="s">
        <v>189</v>
      </c>
    </row>
    <row r="182" spans="2:51" s="13" customFormat="1" ht="12">
      <c r="B182" s="223"/>
      <c r="C182" s="224"/>
      <c r="D182" s="225" t="s">
        <v>198</v>
      </c>
      <c r="E182" s="226" t="s">
        <v>1</v>
      </c>
      <c r="F182" s="227" t="s">
        <v>825</v>
      </c>
      <c r="G182" s="224"/>
      <c r="H182" s="226" t="s">
        <v>1</v>
      </c>
      <c r="I182" s="228"/>
      <c r="J182" s="224"/>
      <c r="K182" s="224"/>
      <c r="L182" s="229"/>
      <c r="M182" s="230"/>
      <c r="N182" s="231"/>
      <c r="O182" s="231"/>
      <c r="P182" s="231"/>
      <c r="Q182" s="231"/>
      <c r="R182" s="231"/>
      <c r="S182" s="231"/>
      <c r="T182" s="232"/>
      <c r="AT182" s="233" t="s">
        <v>198</v>
      </c>
      <c r="AU182" s="233" t="s">
        <v>92</v>
      </c>
      <c r="AV182" s="13" t="s">
        <v>90</v>
      </c>
      <c r="AW182" s="13" t="s">
        <v>38</v>
      </c>
      <c r="AX182" s="13" t="s">
        <v>83</v>
      </c>
      <c r="AY182" s="233" t="s">
        <v>189</v>
      </c>
    </row>
    <row r="183" spans="2:51" s="14" customFormat="1" ht="12">
      <c r="B183" s="234"/>
      <c r="C183" s="235"/>
      <c r="D183" s="225" t="s">
        <v>198</v>
      </c>
      <c r="E183" s="236" t="s">
        <v>1</v>
      </c>
      <c r="F183" s="237" t="s">
        <v>826</v>
      </c>
      <c r="G183" s="235"/>
      <c r="H183" s="238">
        <v>59.95</v>
      </c>
      <c r="I183" s="239"/>
      <c r="J183" s="235"/>
      <c r="K183" s="235"/>
      <c r="L183" s="240"/>
      <c r="M183" s="241"/>
      <c r="N183" s="242"/>
      <c r="O183" s="242"/>
      <c r="P183" s="242"/>
      <c r="Q183" s="242"/>
      <c r="R183" s="242"/>
      <c r="S183" s="242"/>
      <c r="T183" s="243"/>
      <c r="AT183" s="244" t="s">
        <v>198</v>
      </c>
      <c r="AU183" s="244" t="s">
        <v>92</v>
      </c>
      <c r="AV183" s="14" t="s">
        <v>92</v>
      </c>
      <c r="AW183" s="14" t="s">
        <v>38</v>
      </c>
      <c r="AX183" s="14" t="s">
        <v>83</v>
      </c>
      <c r="AY183" s="244" t="s">
        <v>189</v>
      </c>
    </row>
    <row r="184" spans="2:51" s="15" customFormat="1" ht="12">
      <c r="B184" s="245"/>
      <c r="C184" s="246"/>
      <c r="D184" s="225" t="s">
        <v>198</v>
      </c>
      <c r="E184" s="247" t="s">
        <v>1</v>
      </c>
      <c r="F184" s="248" t="s">
        <v>203</v>
      </c>
      <c r="G184" s="246"/>
      <c r="H184" s="249">
        <v>59.95</v>
      </c>
      <c r="I184" s="250"/>
      <c r="J184" s="246"/>
      <c r="K184" s="246"/>
      <c r="L184" s="251"/>
      <c r="M184" s="252"/>
      <c r="N184" s="253"/>
      <c r="O184" s="253"/>
      <c r="P184" s="253"/>
      <c r="Q184" s="253"/>
      <c r="R184" s="253"/>
      <c r="S184" s="253"/>
      <c r="T184" s="254"/>
      <c r="AT184" s="255" t="s">
        <v>198</v>
      </c>
      <c r="AU184" s="255" t="s">
        <v>92</v>
      </c>
      <c r="AV184" s="15" t="s">
        <v>106</v>
      </c>
      <c r="AW184" s="15" t="s">
        <v>38</v>
      </c>
      <c r="AX184" s="15" t="s">
        <v>90</v>
      </c>
      <c r="AY184" s="255" t="s">
        <v>189</v>
      </c>
    </row>
    <row r="185" spans="1:65" s="2" customFormat="1" ht="16.5" customHeight="1">
      <c r="A185" s="36"/>
      <c r="B185" s="37"/>
      <c r="C185" s="210" t="s">
        <v>220</v>
      </c>
      <c r="D185" s="210" t="s">
        <v>192</v>
      </c>
      <c r="E185" s="211" t="s">
        <v>839</v>
      </c>
      <c r="F185" s="212" t="s">
        <v>840</v>
      </c>
      <c r="G185" s="213" t="s">
        <v>606</v>
      </c>
      <c r="H185" s="214">
        <v>119.9</v>
      </c>
      <c r="I185" s="215"/>
      <c r="J185" s="216">
        <f>ROUND(I185*H185,2)</f>
        <v>0</v>
      </c>
      <c r="K185" s="212" t="s">
        <v>196</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841</v>
      </c>
    </row>
    <row r="186" spans="2:51" s="14" customFormat="1" ht="12">
      <c r="B186" s="234"/>
      <c r="C186" s="235"/>
      <c r="D186" s="225" t="s">
        <v>198</v>
      </c>
      <c r="E186" s="235"/>
      <c r="F186" s="237" t="s">
        <v>842</v>
      </c>
      <c r="G186" s="235"/>
      <c r="H186" s="238">
        <v>119.9</v>
      </c>
      <c r="I186" s="239"/>
      <c r="J186" s="235"/>
      <c r="K186" s="235"/>
      <c r="L186" s="240"/>
      <c r="M186" s="241"/>
      <c r="N186" s="242"/>
      <c r="O186" s="242"/>
      <c r="P186" s="242"/>
      <c r="Q186" s="242"/>
      <c r="R186" s="242"/>
      <c r="S186" s="242"/>
      <c r="T186" s="243"/>
      <c r="AT186" s="244" t="s">
        <v>198</v>
      </c>
      <c r="AU186" s="244" t="s">
        <v>92</v>
      </c>
      <c r="AV186" s="14" t="s">
        <v>92</v>
      </c>
      <c r="AW186" s="14" t="s">
        <v>4</v>
      </c>
      <c r="AX186" s="14" t="s">
        <v>90</v>
      </c>
      <c r="AY186" s="244" t="s">
        <v>189</v>
      </c>
    </row>
    <row r="187" spans="1:65" s="2" customFormat="1" ht="16.5" customHeight="1">
      <c r="A187" s="36"/>
      <c r="B187" s="37"/>
      <c r="C187" s="210" t="s">
        <v>238</v>
      </c>
      <c r="D187" s="210" t="s">
        <v>192</v>
      </c>
      <c r="E187" s="211" t="s">
        <v>843</v>
      </c>
      <c r="F187" s="212" t="s">
        <v>844</v>
      </c>
      <c r="G187" s="213" t="s">
        <v>606</v>
      </c>
      <c r="H187" s="214">
        <v>251.024</v>
      </c>
      <c r="I187" s="215"/>
      <c r="J187" s="216">
        <f>ROUND(I187*H187,2)</f>
        <v>0</v>
      </c>
      <c r="K187" s="212" t="s">
        <v>196</v>
      </c>
      <c r="L187" s="41"/>
      <c r="M187" s="217" t="s">
        <v>1</v>
      </c>
      <c r="N187" s="218" t="s">
        <v>48</v>
      </c>
      <c r="O187" s="73"/>
      <c r="P187" s="219">
        <f>O187*H187</f>
        <v>0</v>
      </c>
      <c r="Q187" s="219">
        <v>0</v>
      </c>
      <c r="R187" s="219">
        <f>Q187*H187</f>
        <v>0</v>
      </c>
      <c r="S187" s="219">
        <v>0</v>
      </c>
      <c r="T187" s="220">
        <f>S187*H187</f>
        <v>0</v>
      </c>
      <c r="U187" s="36"/>
      <c r="V187" s="36"/>
      <c r="W187" s="36"/>
      <c r="X187" s="36"/>
      <c r="Y187" s="36"/>
      <c r="Z187" s="36"/>
      <c r="AA187" s="36"/>
      <c r="AB187" s="36"/>
      <c r="AC187" s="36"/>
      <c r="AD187" s="36"/>
      <c r="AE187" s="36"/>
      <c r="AR187" s="221" t="s">
        <v>106</v>
      </c>
      <c r="AT187" s="221" t="s">
        <v>192</v>
      </c>
      <c r="AU187" s="221" t="s">
        <v>92</v>
      </c>
      <c r="AY187" s="18" t="s">
        <v>189</v>
      </c>
      <c r="BE187" s="222">
        <f>IF(N187="základní",J187,0)</f>
        <v>0</v>
      </c>
      <c r="BF187" s="222">
        <f>IF(N187="snížená",J187,0)</f>
        <v>0</v>
      </c>
      <c r="BG187" s="222">
        <f>IF(N187="zákl. přenesená",J187,0)</f>
        <v>0</v>
      </c>
      <c r="BH187" s="222">
        <f>IF(N187="sníž. přenesená",J187,0)</f>
        <v>0</v>
      </c>
      <c r="BI187" s="222">
        <f>IF(N187="nulová",J187,0)</f>
        <v>0</v>
      </c>
      <c r="BJ187" s="18" t="s">
        <v>90</v>
      </c>
      <c r="BK187" s="222">
        <f>ROUND(I187*H187,2)</f>
        <v>0</v>
      </c>
      <c r="BL187" s="18" t="s">
        <v>106</v>
      </c>
      <c r="BM187" s="221" t="s">
        <v>845</v>
      </c>
    </row>
    <row r="188" spans="2:51" s="13" customFormat="1" ht="12">
      <c r="B188" s="223"/>
      <c r="C188" s="224"/>
      <c r="D188" s="225" t="s">
        <v>198</v>
      </c>
      <c r="E188" s="226" t="s">
        <v>1</v>
      </c>
      <c r="F188" s="227" t="s">
        <v>199</v>
      </c>
      <c r="G188" s="224"/>
      <c r="H188" s="226" t="s">
        <v>1</v>
      </c>
      <c r="I188" s="228"/>
      <c r="J188" s="224"/>
      <c r="K188" s="224"/>
      <c r="L188" s="229"/>
      <c r="M188" s="230"/>
      <c r="N188" s="231"/>
      <c r="O188" s="231"/>
      <c r="P188" s="231"/>
      <c r="Q188" s="231"/>
      <c r="R188" s="231"/>
      <c r="S188" s="231"/>
      <c r="T188" s="232"/>
      <c r="AT188" s="233" t="s">
        <v>198</v>
      </c>
      <c r="AU188" s="233" t="s">
        <v>92</v>
      </c>
      <c r="AV188" s="13" t="s">
        <v>90</v>
      </c>
      <c r="AW188" s="13" t="s">
        <v>38</v>
      </c>
      <c r="AX188" s="13" t="s">
        <v>83</v>
      </c>
      <c r="AY188" s="233" t="s">
        <v>189</v>
      </c>
    </row>
    <row r="189" spans="2:51" s="14" customFormat="1" ht="12">
      <c r="B189" s="234"/>
      <c r="C189" s="235"/>
      <c r="D189" s="225" t="s">
        <v>198</v>
      </c>
      <c r="E189" s="236" t="s">
        <v>1</v>
      </c>
      <c r="F189" s="237" t="s">
        <v>846</v>
      </c>
      <c r="G189" s="235"/>
      <c r="H189" s="238">
        <v>59.95</v>
      </c>
      <c r="I189" s="239"/>
      <c r="J189" s="235"/>
      <c r="K189" s="235"/>
      <c r="L189" s="240"/>
      <c r="M189" s="241"/>
      <c r="N189" s="242"/>
      <c r="O189" s="242"/>
      <c r="P189" s="242"/>
      <c r="Q189" s="242"/>
      <c r="R189" s="242"/>
      <c r="S189" s="242"/>
      <c r="T189" s="243"/>
      <c r="AT189" s="244" t="s">
        <v>198</v>
      </c>
      <c r="AU189" s="244" t="s">
        <v>92</v>
      </c>
      <c r="AV189" s="14" t="s">
        <v>92</v>
      </c>
      <c r="AW189" s="14" t="s">
        <v>38</v>
      </c>
      <c r="AX189" s="14" t="s">
        <v>83</v>
      </c>
      <c r="AY189" s="244" t="s">
        <v>189</v>
      </c>
    </row>
    <row r="190" spans="2:51" s="14" customFormat="1" ht="12">
      <c r="B190" s="234"/>
      <c r="C190" s="235"/>
      <c r="D190" s="225" t="s">
        <v>198</v>
      </c>
      <c r="E190" s="236" t="s">
        <v>1</v>
      </c>
      <c r="F190" s="237" t="s">
        <v>847</v>
      </c>
      <c r="G190" s="235"/>
      <c r="H190" s="238">
        <v>133.65</v>
      </c>
      <c r="I190" s="239"/>
      <c r="J190" s="235"/>
      <c r="K190" s="235"/>
      <c r="L190" s="240"/>
      <c r="M190" s="241"/>
      <c r="N190" s="242"/>
      <c r="O190" s="242"/>
      <c r="P190" s="242"/>
      <c r="Q190" s="242"/>
      <c r="R190" s="242"/>
      <c r="S190" s="242"/>
      <c r="T190" s="243"/>
      <c r="AT190" s="244" t="s">
        <v>198</v>
      </c>
      <c r="AU190" s="244" t="s">
        <v>92</v>
      </c>
      <c r="AV190" s="14" t="s">
        <v>92</v>
      </c>
      <c r="AW190" s="14" t="s">
        <v>38</v>
      </c>
      <c r="AX190" s="14" t="s">
        <v>83</v>
      </c>
      <c r="AY190" s="244" t="s">
        <v>189</v>
      </c>
    </row>
    <row r="191" spans="2:51" s="14" customFormat="1" ht="12">
      <c r="B191" s="234"/>
      <c r="C191" s="235"/>
      <c r="D191" s="225" t="s">
        <v>198</v>
      </c>
      <c r="E191" s="236" t="s">
        <v>1</v>
      </c>
      <c r="F191" s="237" t="s">
        <v>821</v>
      </c>
      <c r="G191" s="235"/>
      <c r="H191" s="238">
        <v>57.424</v>
      </c>
      <c r="I191" s="239"/>
      <c r="J191" s="235"/>
      <c r="K191" s="235"/>
      <c r="L191" s="240"/>
      <c r="M191" s="241"/>
      <c r="N191" s="242"/>
      <c r="O191" s="242"/>
      <c r="P191" s="242"/>
      <c r="Q191" s="242"/>
      <c r="R191" s="242"/>
      <c r="S191" s="242"/>
      <c r="T191" s="243"/>
      <c r="AT191" s="244" t="s">
        <v>198</v>
      </c>
      <c r="AU191" s="244" t="s">
        <v>92</v>
      </c>
      <c r="AV191" s="14" t="s">
        <v>92</v>
      </c>
      <c r="AW191" s="14" t="s">
        <v>38</v>
      </c>
      <c r="AX191" s="14" t="s">
        <v>83</v>
      </c>
      <c r="AY191" s="244" t="s">
        <v>189</v>
      </c>
    </row>
    <row r="192" spans="2:51" s="15" customFormat="1" ht="12">
      <c r="B192" s="245"/>
      <c r="C192" s="246"/>
      <c r="D192" s="225" t="s">
        <v>198</v>
      </c>
      <c r="E192" s="247" t="s">
        <v>1</v>
      </c>
      <c r="F192" s="248" t="s">
        <v>203</v>
      </c>
      <c r="G192" s="246"/>
      <c r="H192" s="249">
        <v>251.024</v>
      </c>
      <c r="I192" s="250"/>
      <c r="J192" s="246"/>
      <c r="K192" s="246"/>
      <c r="L192" s="251"/>
      <c r="M192" s="252"/>
      <c r="N192" s="253"/>
      <c r="O192" s="253"/>
      <c r="P192" s="253"/>
      <c r="Q192" s="253"/>
      <c r="R192" s="253"/>
      <c r="S192" s="253"/>
      <c r="T192" s="254"/>
      <c r="AT192" s="255" t="s">
        <v>198</v>
      </c>
      <c r="AU192" s="255" t="s">
        <v>92</v>
      </c>
      <c r="AV192" s="15" t="s">
        <v>106</v>
      </c>
      <c r="AW192" s="15" t="s">
        <v>38</v>
      </c>
      <c r="AX192" s="15" t="s">
        <v>90</v>
      </c>
      <c r="AY192" s="255" t="s">
        <v>189</v>
      </c>
    </row>
    <row r="193" spans="1:65" s="2" customFormat="1" ht="16.5" customHeight="1">
      <c r="A193" s="36"/>
      <c r="B193" s="37"/>
      <c r="C193" s="210" t="s">
        <v>243</v>
      </c>
      <c r="D193" s="210" t="s">
        <v>192</v>
      </c>
      <c r="E193" s="211" t="s">
        <v>848</v>
      </c>
      <c r="F193" s="212" t="s">
        <v>849</v>
      </c>
      <c r="G193" s="213" t="s">
        <v>606</v>
      </c>
      <c r="H193" s="214">
        <v>251.024</v>
      </c>
      <c r="I193" s="215"/>
      <c r="J193" s="216">
        <f>ROUND(I193*H193,2)</f>
        <v>0</v>
      </c>
      <c r="K193" s="212" t="s">
        <v>196</v>
      </c>
      <c r="L193" s="41"/>
      <c r="M193" s="217" t="s">
        <v>1</v>
      </c>
      <c r="N193" s="218" t="s">
        <v>48</v>
      </c>
      <c r="O193" s="73"/>
      <c r="P193" s="219">
        <f>O193*H193</f>
        <v>0</v>
      </c>
      <c r="Q193" s="219">
        <v>0</v>
      </c>
      <c r="R193" s="219">
        <f>Q193*H193</f>
        <v>0</v>
      </c>
      <c r="S193" s="219">
        <v>0</v>
      </c>
      <c r="T193" s="220">
        <f>S193*H193</f>
        <v>0</v>
      </c>
      <c r="U193" s="36"/>
      <c r="V193" s="36"/>
      <c r="W193" s="36"/>
      <c r="X193" s="36"/>
      <c r="Y193" s="36"/>
      <c r="Z193" s="36"/>
      <c r="AA193" s="36"/>
      <c r="AB193" s="36"/>
      <c r="AC193" s="36"/>
      <c r="AD193" s="36"/>
      <c r="AE193" s="36"/>
      <c r="AR193" s="221" t="s">
        <v>106</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106</v>
      </c>
      <c r="BM193" s="221" t="s">
        <v>850</v>
      </c>
    </row>
    <row r="194" spans="1:65" s="2" customFormat="1" ht="16.5" customHeight="1">
      <c r="A194" s="36"/>
      <c r="B194" s="37"/>
      <c r="C194" s="210" t="s">
        <v>247</v>
      </c>
      <c r="D194" s="210" t="s">
        <v>192</v>
      </c>
      <c r="E194" s="211" t="s">
        <v>851</v>
      </c>
      <c r="F194" s="212" t="s">
        <v>852</v>
      </c>
      <c r="G194" s="213" t="s">
        <v>368</v>
      </c>
      <c r="H194" s="214">
        <v>451.843</v>
      </c>
      <c r="I194" s="215"/>
      <c r="J194" s="216">
        <f>ROUND(I194*H194,2)</f>
        <v>0</v>
      </c>
      <c r="K194" s="212" t="s">
        <v>281</v>
      </c>
      <c r="L194" s="41"/>
      <c r="M194" s="217" t="s">
        <v>1</v>
      </c>
      <c r="N194" s="218" t="s">
        <v>48</v>
      </c>
      <c r="O194" s="73"/>
      <c r="P194" s="219">
        <f>O194*H194</f>
        <v>0</v>
      </c>
      <c r="Q194" s="219">
        <v>0</v>
      </c>
      <c r="R194" s="219">
        <f>Q194*H194</f>
        <v>0</v>
      </c>
      <c r="S194" s="219">
        <v>0</v>
      </c>
      <c r="T194" s="220">
        <f>S194*H194</f>
        <v>0</v>
      </c>
      <c r="U194" s="36"/>
      <c r="V194" s="36"/>
      <c r="W194" s="36"/>
      <c r="X194" s="36"/>
      <c r="Y194" s="36"/>
      <c r="Z194" s="36"/>
      <c r="AA194" s="36"/>
      <c r="AB194" s="36"/>
      <c r="AC194" s="36"/>
      <c r="AD194" s="36"/>
      <c r="AE194" s="36"/>
      <c r="AR194" s="221" t="s">
        <v>106</v>
      </c>
      <c r="AT194" s="221" t="s">
        <v>192</v>
      </c>
      <c r="AU194" s="221" t="s">
        <v>92</v>
      </c>
      <c r="AY194" s="18" t="s">
        <v>189</v>
      </c>
      <c r="BE194" s="222">
        <f>IF(N194="základní",J194,0)</f>
        <v>0</v>
      </c>
      <c r="BF194" s="222">
        <f>IF(N194="snížená",J194,0)</f>
        <v>0</v>
      </c>
      <c r="BG194" s="222">
        <f>IF(N194="zákl. přenesená",J194,0)</f>
        <v>0</v>
      </c>
      <c r="BH194" s="222">
        <f>IF(N194="sníž. přenesená",J194,0)</f>
        <v>0</v>
      </c>
      <c r="BI194" s="222">
        <f>IF(N194="nulová",J194,0)</f>
        <v>0</v>
      </c>
      <c r="BJ194" s="18" t="s">
        <v>90</v>
      </c>
      <c r="BK194" s="222">
        <f>ROUND(I194*H194,2)</f>
        <v>0</v>
      </c>
      <c r="BL194" s="18" t="s">
        <v>106</v>
      </c>
      <c r="BM194" s="221" t="s">
        <v>853</v>
      </c>
    </row>
    <row r="195" spans="2:51" s="14" customFormat="1" ht="12">
      <c r="B195" s="234"/>
      <c r="C195" s="235"/>
      <c r="D195" s="225" t="s">
        <v>198</v>
      </c>
      <c r="E195" s="235"/>
      <c r="F195" s="237" t="s">
        <v>854</v>
      </c>
      <c r="G195" s="235"/>
      <c r="H195" s="238">
        <v>451.843</v>
      </c>
      <c r="I195" s="239"/>
      <c r="J195" s="235"/>
      <c r="K195" s="235"/>
      <c r="L195" s="240"/>
      <c r="M195" s="241"/>
      <c r="N195" s="242"/>
      <c r="O195" s="242"/>
      <c r="P195" s="242"/>
      <c r="Q195" s="242"/>
      <c r="R195" s="242"/>
      <c r="S195" s="242"/>
      <c r="T195" s="243"/>
      <c r="AT195" s="244" t="s">
        <v>198</v>
      </c>
      <c r="AU195" s="244" t="s">
        <v>92</v>
      </c>
      <c r="AV195" s="14" t="s">
        <v>92</v>
      </c>
      <c r="AW195" s="14" t="s">
        <v>4</v>
      </c>
      <c r="AX195" s="14" t="s">
        <v>90</v>
      </c>
      <c r="AY195" s="244" t="s">
        <v>189</v>
      </c>
    </row>
    <row r="196" spans="1:65" s="2" customFormat="1" ht="16.5" customHeight="1">
      <c r="A196" s="36"/>
      <c r="B196" s="37"/>
      <c r="C196" s="210" t="s">
        <v>252</v>
      </c>
      <c r="D196" s="210" t="s">
        <v>192</v>
      </c>
      <c r="E196" s="211" t="s">
        <v>855</v>
      </c>
      <c r="F196" s="212" t="s">
        <v>856</v>
      </c>
      <c r="G196" s="213" t="s">
        <v>606</v>
      </c>
      <c r="H196" s="214">
        <v>33.413</v>
      </c>
      <c r="I196" s="215"/>
      <c r="J196" s="216">
        <f>ROUND(I196*H196,2)</f>
        <v>0</v>
      </c>
      <c r="K196" s="212" t="s">
        <v>196</v>
      </c>
      <c r="L196" s="41"/>
      <c r="M196" s="217" t="s">
        <v>1</v>
      </c>
      <c r="N196" s="218" t="s">
        <v>48</v>
      </c>
      <c r="O196" s="73"/>
      <c r="P196" s="219">
        <f>O196*H196</f>
        <v>0</v>
      </c>
      <c r="Q196" s="219">
        <v>0</v>
      </c>
      <c r="R196" s="219">
        <f>Q196*H196</f>
        <v>0</v>
      </c>
      <c r="S196" s="219">
        <v>0</v>
      </c>
      <c r="T196" s="220">
        <f>S196*H196</f>
        <v>0</v>
      </c>
      <c r="U196" s="36"/>
      <c r="V196" s="36"/>
      <c r="W196" s="36"/>
      <c r="X196" s="36"/>
      <c r="Y196" s="36"/>
      <c r="Z196" s="36"/>
      <c r="AA196" s="36"/>
      <c r="AB196" s="36"/>
      <c r="AC196" s="36"/>
      <c r="AD196" s="36"/>
      <c r="AE196" s="36"/>
      <c r="AR196" s="221" t="s">
        <v>106</v>
      </c>
      <c r="AT196" s="221" t="s">
        <v>192</v>
      </c>
      <c r="AU196" s="221" t="s">
        <v>92</v>
      </c>
      <c r="AY196" s="18" t="s">
        <v>189</v>
      </c>
      <c r="BE196" s="222">
        <f>IF(N196="základní",J196,0)</f>
        <v>0</v>
      </c>
      <c r="BF196" s="222">
        <f>IF(N196="snížená",J196,0)</f>
        <v>0</v>
      </c>
      <c r="BG196" s="222">
        <f>IF(N196="zákl. přenesená",J196,0)</f>
        <v>0</v>
      </c>
      <c r="BH196" s="222">
        <f>IF(N196="sníž. přenesená",J196,0)</f>
        <v>0</v>
      </c>
      <c r="BI196" s="222">
        <f>IF(N196="nulová",J196,0)</f>
        <v>0</v>
      </c>
      <c r="BJ196" s="18" t="s">
        <v>90</v>
      </c>
      <c r="BK196" s="222">
        <f>ROUND(I196*H196,2)</f>
        <v>0</v>
      </c>
      <c r="BL196" s="18" t="s">
        <v>106</v>
      </c>
      <c r="BM196" s="221" t="s">
        <v>857</v>
      </c>
    </row>
    <row r="197" spans="2:51" s="14" customFormat="1" ht="12">
      <c r="B197" s="234"/>
      <c r="C197" s="235"/>
      <c r="D197" s="225" t="s">
        <v>198</v>
      </c>
      <c r="E197" s="236" t="s">
        <v>1</v>
      </c>
      <c r="F197" s="237" t="s">
        <v>858</v>
      </c>
      <c r="G197" s="235"/>
      <c r="H197" s="238">
        <v>33.413</v>
      </c>
      <c r="I197" s="239"/>
      <c r="J197" s="235"/>
      <c r="K197" s="235"/>
      <c r="L197" s="240"/>
      <c r="M197" s="241"/>
      <c r="N197" s="242"/>
      <c r="O197" s="242"/>
      <c r="P197" s="242"/>
      <c r="Q197" s="242"/>
      <c r="R197" s="242"/>
      <c r="S197" s="242"/>
      <c r="T197" s="243"/>
      <c r="AT197" s="244" t="s">
        <v>198</v>
      </c>
      <c r="AU197" s="244" t="s">
        <v>92</v>
      </c>
      <c r="AV197" s="14" t="s">
        <v>92</v>
      </c>
      <c r="AW197" s="14" t="s">
        <v>38</v>
      </c>
      <c r="AX197" s="14" t="s">
        <v>83</v>
      </c>
      <c r="AY197" s="244" t="s">
        <v>189</v>
      </c>
    </row>
    <row r="198" spans="2:51" s="15" customFormat="1" ht="12">
      <c r="B198" s="245"/>
      <c r="C198" s="246"/>
      <c r="D198" s="225" t="s">
        <v>198</v>
      </c>
      <c r="E198" s="247" t="s">
        <v>1</v>
      </c>
      <c r="F198" s="248" t="s">
        <v>203</v>
      </c>
      <c r="G198" s="246"/>
      <c r="H198" s="249">
        <v>33.413</v>
      </c>
      <c r="I198" s="250"/>
      <c r="J198" s="246"/>
      <c r="K198" s="246"/>
      <c r="L198" s="251"/>
      <c r="M198" s="252"/>
      <c r="N198" s="253"/>
      <c r="O198" s="253"/>
      <c r="P198" s="253"/>
      <c r="Q198" s="253"/>
      <c r="R198" s="253"/>
      <c r="S198" s="253"/>
      <c r="T198" s="254"/>
      <c r="AT198" s="255" t="s">
        <v>198</v>
      </c>
      <c r="AU198" s="255" t="s">
        <v>92</v>
      </c>
      <c r="AV198" s="15" t="s">
        <v>106</v>
      </c>
      <c r="AW198" s="15" t="s">
        <v>38</v>
      </c>
      <c r="AX198" s="15" t="s">
        <v>90</v>
      </c>
      <c r="AY198" s="255" t="s">
        <v>189</v>
      </c>
    </row>
    <row r="199" spans="1:65" s="2" customFormat="1" ht="16.5" customHeight="1">
      <c r="A199" s="36"/>
      <c r="B199" s="37"/>
      <c r="C199" s="210" t="s">
        <v>256</v>
      </c>
      <c r="D199" s="210" t="s">
        <v>192</v>
      </c>
      <c r="E199" s="211" t="s">
        <v>855</v>
      </c>
      <c r="F199" s="212" t="s">
        <v>856</v>
      </c>
      <c r="G199" s="213" t="s">
        <v>606</v>
      </c>
      <c r="H199" s="214">
        <v>101.35</v>
      </c>
      <c r="I199" s="215"/>
      <c r="J199" s="216">
        <f>ROUND(I199*H199,2)</f>
        <v>0</v>
      </c>
      <c r="K199" s="212" t="s">
        <v>196</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859</v>
      </c>
    </row>
    <row r="200" spans="2:51" s="13" customFormat="1" ht="12">
      <c r="B200" s="223"/>
      <c r="C200" s="224"/>
      <c r="D200" s="225" t="s">
        <v>198</v>
      </c>
      <c r="E200" s="226" t="s">
        <v>1</v>
      </c>
      <c r="F200" s="227" t="s">
        <v>199</v>
      </c>
      <c r="G200" s="224"/>
      <c r="H200" s="226" t="s">
        <v>1</v>
      </c>
      <c r="I200" s="228"/>
      <c r="J200" s="224"/>
      <c r="K200" s="224"/>
      <c r="L200" s="229"/>
      <c r="M200" s="230"/>
      <c r="N200" s="231"/>
      <c r="O200" s="231"/>
      <c r="P200" s="231"/>
      <c r="Q200" s="231"/>
      <c r="R200" s="231"/>
      <c r="S200" s="231"/>
      <c r="T200" s="232"/>
      <c r="AT200" s="233" t="s">
        <v>198</v>
      </c>
      <c r="AU200" s="233" t="s">
        <v>92</v>
      </c>
      <c r="AV200" s="13" t="s">
        <v>90</v>
      </c>
      <c r="AW200" s="13" t="s">
        <v>38</v>
      </c>
      <c r="AX200" s="13" t="s">
        <v>83</v>
      </c>
      <c r="AY200" s="233" t="s">
        <v>189</v>
      </c>
    </row>
    <row r="201" spans="2:51" s="14" customFormat="1" ht="12">
      <c r="B201" s="234"/>
      <c r="C201" s="235"/>
      <c r="D201" s="225" t="s">
        <v>198</v>
      </c>
      <c r="E201" s="236" t="s">
        <v>1</v>
      </c>
      <c r="F201" s="237" t="s">
        <v>860</v>
      </c>
      <c r="G201" s="235"/>
      <c r="H201" s="238">
        <v>101.35</v>
      </c>
      <c r="I201" s="239"/>
      <c r="J201" s="235"/>
      <c r="K201" s="235"/>
      <c r="L201" s="240"/>
      <c r="M201" s="241"/>
      <c r="N201" s="242"/>
      <c r="O201" s="242"/>
      <c r="P201" s="242"/>
      <c r="Q201" s="242"/>
      <c r="R201" s="242"/>
      <c r="S201" s="242"/>
      <c r="T201" s="243"/>
      <c r="AT201" s="244" t="s">
        <v>198</v>
      </c>
      <c r="AU201" s="244" t="s">
        <v>92</v>
      </c>
      <c r="AV201" s="14" t="s">
        <v>92</v>
      </c>
      <c r="AW201" s="14" t="s">
        <v>38</v>
      </c>
      <c r="AX201" s="14" t="s">
        <v>83</v>
      </c>
      <c r="AY201" s="244" t="s">
        <v>189</v>
      </c>
    </row>
    <row r="202" spans="2:51" s="15" customFormat="1" ht="12">
      <c r="B202" s="245"/>
      <c r="C202" s="246"/>
      <c r="D202" s="225" t="s">
        <v>198</v>
      </c>
      <c r="E202" s="247" t="s">
        <v>1</v>
      </c>
      <c r="F202" s="248" t="s">
        <v>203</v>
      </c>
      <c r="G202" s="246"/>
      <c r="H202" s="249">
        <v>101.35</v>
      </c>
      <c r="I202" s="250"/>
      <c r="J202" s="246"/>
      <c r="K202" s="246"/>
      <c r="L202" s="251"/>
      <c r="M202" s="252"/>
      <c r="N202" s="253"/>
      <c r="O202" s="253"/>
      <c r="P202" s="253"/>
      <c r="Q202" s="253"/>
      <c r="R202" s="253"/>
      <c r="S202" s="253"/>
      <c r="T202" s="254"/>
      <c r="AT202" s="255" t="s">
        <v>198</v>
      </c>
      <c r="AU202" s="255" t="s">
        <v>92</v>
      </c>
      <c r="AV202" s="15" t="s">
        <v>106</v>
      </c>
      <c r="AW202" s="15" t="s">
        <v>38</v>
      </c>
      <c r="AX202" s="15" t="s">
        <v>90</v>
      </c>
      <c r="AY202" s="255" t="s">
        <v>189</v>
      </c>
    </row>
    <row r="203" spans="1:65" s="2" customFormat="1" ht="16.5" customHeight="1">
      <c r="A203" s="36"/>
      <c r="B203" s="37"/>
      <c r="C203" s="256" t="s">
        <v>260</v>
      </c>
      <c r="D203" s="256" t="s">
        <v>217</v>
      </c>
      <c r="E203" s="257" t="s">
        <v>861</v>
      </c>
      <c r="F203" s="258" t="s">
        <v>862</v>
      </c>
      <c r="G203" s="259" t="s">
        <v>368</v>
      </c>
      <c r="H203" s="260">
        <v>182.43</v>
      </c>
      <c r="I203" s="261"/>
      <c r="J203" s="262">
        <f>ROUND(I203*H203,2)</f>
        <v>0</v>
      </c>
      <c r="K203" s="258" t="s">
        <v>196</v>
      </c>
      <c r="L203" s="263"/>
      <c r="M203" s="264" t="s">
        <v>1</v>
      </c>
      <c r="N203" s="265" t="s">
        <v>48</v>
      </c>
      <c r="O203" s="73"/>
      <c r="P203" s="219">
        <f>O203*H203</f>
        <v>0</v>
      </c>
      <c r="Q203" s="219">
        <v>1</v>
      </c>
      <c r="R203" s="219">
        <f>Q203*H203</f>
        <v>182.43</v>
      </c>
      <c r="S203" s="219">
        <v>0</v>
      </c>
      <c r="T203" s="220">
        <f>S203*H203</f>
        <v>0</v>
      </c>
      <c r="U203" s="36"/>
      <c r="V203" s="36"/>
      <c r="W203" s="36"/>
      <c r="X203" s="36"/>
      <c r="Y203" s="36"/>
      <c r="Z203" s="36"/>
      <c r="AA203" s="36"/>
      <c r="AB203" s="36"/>
      <c r="AC203" s="36"/>
      <c r="AD203" s="36"/>
      <c r="AE203" s="36"/>
      <c r="AR203" s="221" t="s">
        <v>220</v>
      </c>
      <c r="AT203" s="221" t="s">
        <v>217</v>
      </c>
      <c r="AU203" s="221" t="s">
        <v>92</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863</v>
      </c>
    </row>
    <row r="204" spans="2:51" s="14" customFormat="1" ht="12">
      <c r="B204" s="234"/>
      <c r="C204" s="235"/>
      <c r="D204" s="225" t="s">
        <v>198</v>
      </c>
      <c r="E204" s="235"/>
      <c r="F204" s="237" t="s">
        <v>864</v>
      </c>
      <c r="G204" s="235"/>
      <c r="H204" s="238">
        <v>182.43</v>
      </c>
      <c r="I204" s="239"/>
      <c r="J204" s="235"/>
      <c r="K204" s="235"/>
      <c r="L204" s="240"/>
      <c r="M204" s="241"/>
      <c r="N204" s="242"/>
      <c r="O204" s="242"/>
      <c r="P204" s="242"/>
      <c r="Q204" s="242"/>
      <c r="R204" s="242"/>
      <c r="S204" s="242"/>
      <c r="T204" s="243"/>
      <c r="AT204" s="244" t="s">
        <v>198</v>
      </c>
      <c r="AU204" s="244" t="s">
        <v>92</v>
      </c>
      <c r="AV204" s="14" t="s">
        <v>92</v>
      </c>
      <c r="AW204" s="14" t="s">
        <v>4</v>
      </c>
      <c r="AX204" s="14" t="s">
        <v>90</v>
      </c>
      <c r="AY204" s="244" t="s">
        <v>189</v>
      </c>
    </row>
    <row r="205" spans="1:65" s="2" customFormat="1" ht="16.5" customHeight="1">
      <c r="A205" s="36"/>
      <c r="B205" s="37"/>
      <c r="C205" s="210" t="s">
        <v>8</v>
      </c>
      <c r="D205" s="210" t="s">
        <v>192</v>
      </c>
      <c r="E205" s="211" t="s">
        <v>865</v>
      </c>
      <c r="F205" s="212" t="s">
        <v>866</v>
      </c>
      <c r="G205" s="213" t="s">
        <v>195</v>
      </c>
      <c r="H205" s="214">
        <v>101.25</v>
      </c>
      <c r="I205" s="215"/>
      <c r="J205" s="216">
        <f>ROUND(I205*H205,2)</f>
        <v>0</v>
      </c>
      <c r="K205" s="212" t="s">
        <v>281</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92</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867</v>
      </c>
    </row>
    <row r="206" spans="2:51" s="13" customFormat="1" ht="12">
      <c r="B206" s="223"/>
      <c r="C206" s="224"/>
      <c r="D206" s="225" t="s">
        <v>198</v>
      </c>
      <c r="E206" s="226" t="s">
        <v>1</v>
      </c>
      <c r="F206" s="227" t="s">
        <v>199</v>
      </c>
      <c r="G206" s="224"/>
      <c r="H206" s="226" t="s">
        <v>1</v>
      </c>
      <c r="I206" s="228"/>
      <c r="J206" s="224"/>
      <c r="K206" s="224"/>
      <c r="L206" s="229"/>
      <c r="M206" s="230"/>
      <c r="N206" s="231"/>
      <c r="O206" s="231"/>
      <c r="P206" s="231"/>
      <c r="Q206" s="231"/>
      <c r="R206" s="231"/>
      <c r="S206" s="231"/>
      <c r="T206" s="232"/>
      <c r="AT206" s="233" t="s">
        <v>198</v>
      </c>
      <c r="AU206" s="233" t="s">
        <v>92</v>
      </c>
      <c r="AV206" s="13" t="s">
        <v>90</v>
      </c>
      <c r="AW206" s="13" t="s">
        <v>38</v>
      </c>
      <c r="AX206" s="13" t="s">
        <v>83</v>
      </c>
      <c r="AY206" s="233" t="s">
        <v>189</v>
      </c>
    </row>
    <row r="207" spans="2:51" s="14" customFormat="1" ht="12">
      <c r="B207" s="234"/>
      <c r="C207" s="235"/>
      <c r="D207" s="225" t="s">
        <v>198</v>
      </c>
      <c r="E207" s="236" t="s">
        <v>1</v>
      </c>
      <c r="F207" s="237" t="s">
        <v>868</v>
      </c>
      <c r="G207" s="235"/>
      <c r="H207" s="238">
        <v>101.25</v>
      </c>
      <c r="I207" s="239"/>
      <c r="J207" s="235"/>
      <c r="K207" s="235"/>
      <c r="L207" s="240"/>
      <c r="M207" s="241"/>
      <c r="N207" s="242"/>
      <c r="O207" s="242"/>
      <c r="P207" s="242"/>
      <c r="Q207" s="242"/>
      <c r="R207" s="242"/>
      <c r="S207" s="242"/>
      <c r="T207" s="243"/>
      <c r="AT207" s="244" t="s">
        <v>198</v>
      </c>
      <c r="AU207" s="244" t="s">
        <v>92</v>
      </c>
      <c r="AV207" s="14" t="s">
        <v>92</v>
      </c>
      <c r="AW207" s="14" t="s">
        <v>38</v>
      </c>
      <c r="AX207" s="14" t="s">
        <v>83</v>
      </c>
      <c r="AY207" s="244" t="s">
        <v>189</v>
      </c>
    </row>
    <row r="208" spans="2:51" s="15" customFormat="1" ht="12">
      <c r="B208" s="245"/>
      <c r="C208" s="246"/>
      <c r="D208" s="225" t="s">
        <v>198</v>
      </c>
      <c r="E208" s="247" t="s">
        <v>1</v>
      </c>
      <c r="F208" s="248" t="s">
        <v>203</v>
      </c>
      <c r="G208" s="246"/>
      <c r="H208" s="249">
        <v>101.25</v>
      </c>
      <c r="I208" s="250"/>
      <c r="J208" s="246"/>
      <c r="K208" s="246"/>
      <c r="L208" s="251"/>
      <c r="M208" s="252"/>
      <c r="N208" s="253"/>
      <c r="O208" s="253"/>
      <c r="P208" s="253"/>
      <c r="Q208" s="253"/>
      <c r="R208" s="253"/>
      <c r="S208" s="253"/>
      <c r="T208" s="254"/>
      <c r="AT208" s="255" t="s">
        <v>198</v>
      </c>
      <c r="AU208" s="255" t="s">
        <v>92</v>
      </c>
      <c r="AV208" s="15" t="s">
        <v>106</v>
      </c>
      <c r="AW208" s="15" t="s">
        <v>38</v>
      </c>
      <c r="AX208" s="15" t="s">
        <v>90</v>
      </c>
      <c r="AY208" s="255" t="s">
        <v>189</v>
      </c>
    </row>
    <row r="209" spans="1:65" s="2" customFormat="1" ht="16.5" customHeight="1">
      <c r="A209" s="36"/>
      <c r="B209" s="37"/>
      <c r="C209" s="210" t="s">
        <v>269</v>
      </c>
      <c r="D209" s="210" t="s">
        <v>192</v>
      </c>
      <c r="E209" s="211" t="s">
        <v>869</v>
      </c>
      <c r="F209" s="212" t="s">
        <v>870</v>
      </c>
      <c r="G209" s="213" t="s">
        <v>606</v>
      </c>
      <c r="H209" s="214">
        <v>33.413</v>
      </c>
      <c r="I209" s="215"/>
      <c r="J209" s="216">
        <f>ROUND(I209*H209,2)</f>
        <v>0</v>
      </c>
      <c r="K209" s="212" t="s">
        <v>196</v>
      </c>
      <c r="L209" s="41"/>
      <c r="M209" s="217" t="s">
        <v>1</v>
      </c>
      <c r="N209" s="218" t="s">
        <v>48</v>
      </c>
      <c r="O209" s="73"/>
      <c r="P209" s="219">
        <f>O209*H209</f>
        <v>0</v>
      </c>
      <c r="Q209" s="219">
        <v>0</v>
      </c>
      <c r="R209" s="219">
        <f>Q209*H209</f>
        <v>0</v>
      </c>
      <c r="S209" s="219">
        <v>0</v>
      </c>
      <c r="T209" s="220">
        <f>S209*H209</f>
        <v>0</v>
      </c>
      <c r="U209" s="36"/>
      <c r="V209" s="36"/>
      <c r="W209" s="36"/>
      <c r="X209" s="36"/>
      <c r="Y209" s="36"/>
      <c r="Z209" s="36"/>
      <c r="AA209" s="36"/>
      <c r="AB209" s="36"/>
      <c r="AC209" s="36"/>
      <c r="AD209" s="36"/>
      <c r="AE209" s="36"/>
      <c r="AR209" s="221" t="s">
        <v>505</v>
      </c>
      <c r="AT209" s="221" t="s">
        <v>192</v>
      </c>
      <c r="AU209" s="221" t="s">
        <v>92</v>
      </c>
      <c r="AY209" s="18" t="s">
        <v>189</v>
      </c>
      <c r="BE209" s="222">
        <f>IF(N209="základní",J209,0)</f>
        <v>0</v>
      </c>
      <c r="BF209" s="222">
        <f>IF(N209="snížená",J209,0)</f>
        <v>0</v>
      </c>
      <c r="BG209" s="222">
        <f>IF(N209="zákl. přenesená",J209,0)</f>
        <v>0</v>
      </c>
      <c r="BH209" s="222">
        <f>IF(N209="sníž. přenesená",J209,0)</f>
        <v>0</v>
      </c>
      <c r="BI209" s="222">
        <f>IF(N209="nulová",J209,0)</f>
        <v>0</v>
      </c>
      <c r="BJ209" s="18" t="s">
        <v>90</v>
      </c>
      <c r="BK209" s="222">
        <f>ROUND(I209*H209,2)</f>
        <v>0</v>
      </c>
      <c r="BL209" s="18" t="s">
        <v>505</v>
      </c>
      <c r="BM209" s="221" t="s">
        <v>871</v>
      </c>
    </row>
    <row r="210" spans="2:63" s="12" customFormat="1" ht="22.9" customHeight="1">
      <c r="B210" s="194"/>
      <c r="C210" s="195"/>
      <c r="D210" s="196" t="s">
        <v>82</v>
      </c>
      <c r="E210" s="208" t="s">
        <v>92</v>
      </c>
      <c r="F210" s="208" t="s">
        <v>872</v>
      </c>
      <c r="G210" s="195"/>
      <c r="H210" s="195"/>
      <c r="I210" s="198"/>
      <c r="J210" s="209">
        <f>BK210</f>
        <v>0</v>
      </c>
      <c r="K210" s="195"/>
      <c r="L210" s="200"/>
      <c r="M210" s="201"/>
      <c r="N210" s="202"/>
      <c r="O210" s="202"/>
      <c r="P210" s="203">
        <f>SUM(P211:P237)</f>
        <v>0</v>
      </c>
      <c r="Q210" s="202"/>
      <c r="R210" s="203">
        <f>SUM(R211:R237)</f>
        <v>102.10534014</v>
      </c>
      <c r="S210" s="202"/>
      <c r="T210" s="204">
        <f>SUM(T211:T237)</f>
        <v>0</v>
      </c>
      <c r="AR210" s="205" t="s">
        <v>90</v>
      </c>
      <c r="AT210" s="206" t="s">
        <v>82</v>
      </c>
      <c r="AU210" s="206" t="s">
        <v>90</v>
      </c>
      <c r="AY210" s="205" t="s">
        <v>189</v>
      </c>
      <c r="BK210" s="207">
        <f>SUM(BK211:BK237)</f>
        <v>0</v>
      </c>
    </row>
    <row r="211" spans="1:65" s="2" customFormat="1" ht="16.5" customHeight="1">
      <c r="A211" s="36"/>
      <c r="B211" s="37"/>
      <c r="C211" s="210" t="s">
        <v>273</v>
      </c>
      <c r="D211" s="210" t="s">
        <v>192</v>
      </c>
      <c r="E211" s="211" t="s">
        <v>873</v>
      </c>
      <c r="F211" s="212" t="s">
        <v>874</v>
      </c>
      <c r="G211" s="213" t="s">
        <v>606</v>
      </c>
      <c r="H211" s="214">
        <v>4.415</v>
      </c>
      <c r="I211" s="215"/>
      <c r="J211" s="216">
        <f>ROUND(I211*H211,2)</f>
        <v>0</v>
      </c>
      <c r="K211" s="212" t="s">
        <v>196</v>
      </c>
      <c r="L211" s="41"/>
      <c r="M211" s="217" t="s">
        <v>1</v>
      </c>
      <c r="N211" s="218" t="s">
        <v>48</v>
      </c>
      <c r="O211" s="73"/>
      <c r="P211" s="219">
        <f>O211*H211</f>
        <v>0</v>
      </c>
      <c r="Q211" s="219">
        <v>2.16</v>
      </c>
      <c r="R211" s="219">
        <f>Q211*H211</f>
        <v>9.5364</v>
      </c>
      <c r="S211" s="219">
        <v>0</v>
      </c>
      <c r="T211" s="220">
        <f>S211*H211</f>
        <v>0</v>
      </c>
      <c r="U211" s="36"/>
      <c r="V211" s="36"/>
      <c r="W211" s="36"/>
      <c r="X211" s="36"/>
      <c r="Y211" s="36"/>
      <c r="Z211" s="36"/>
      <c r="AA211" s="36"/>
      <c r="AB211" s="36"/>
      <c r="AC211" s="36"/>
      <c r="AD211" s="36"/>
      <c r="AE211" s="36"/>
      <c r="AR211" s="221" t="s">
        <v>106</v>
      </c>
      <c r="AT211" s="221" t="s">
        <v>192</v>
      </c>
      <c r="AU211" s="221" t="s">
        <v>92</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875</v>
      </c>
    </row>
    <row r="212" spans="2:51" s="13" customFormat="1" ht="12">
      <c r="B212" s="223"/>
      <c r="C212" s="224"/>
      <c r="D212" s="225" t="s">
        <v>198</v>
      </c>
      <c r="E212" s="226" t="s">
        <v>1</v>
      </c>
      <c r="F212" s="227" t="s">
        <v>199</v>
      </c>
      <c r="G212" s="224"/>
      <c r="H212" s="226" t="s">
        <v>1</v>
      </c>
      <c r="I212" s="228"/>
      <c r="J212" s="224"/>
      <c r="K212" s="224"/>
      <c r="L212" s="229"/>
      <c r="M212" s="230"/>
      <c r="N212" s="231"/>
      <c r="O212" s="231"/>
      <c r="P212" s="231"/>
      <c r="Q212" s="231"/>
      <c r="R212" s="231"/>
      <c r="S212" s="231"/>
      <c r="T212" s="232"/>
      <c r="AT212" s="233" t="s">
        <v>198</v>
      </c>
      <c r="AU212" s="233" t="s">
        <v>92</v>
      </c>
      <c r="AV212" s="13" t="s">
        <v>90</v>
      </c>
      <c r="AW212" s="13" t="s">
        <v>38</v>
      </c>
      <c r="AX212" s="13" t="s">
        <v>83</v>
      </c>
      <c r="AY212" s="233" t="s">
        <v>189</v>
      </c>
    </row>
    <row r="213" spans="2:51" s="14" customFormat="1" ht="12">
      <c r="B213" s="234"/>
      <c r="C213" s="235"/>
      <c r="D213" s="225" t="s">
        <v>198</v>
      </c>
      <c r="E213" s="236" t="s">
        <v>1</v>
      </c>
      <c r="F213" s="237" t="s">
        <v>876</v>
      </c>
      <c r="G213" s="235"/>
      <c r="H213" s="238">
        <v>4.415</v>
      </c>
      <c r="I213" s="239"/>
      <c r="J213" s="235"/>
      <c r="K213" s="235"/>
      <c r="L213" s="240"/>
      <c r="M213" s="241"/>
      <c r="N213" s="242"/>
      <c r="O213" s="242"/>
      <c r="P213" s="242"/>
      <c r="Q213" s="242"/>
      <c r="R213" s="242"/>
      <c r="S213" s="242"/>
      <c r="T213" s="243"/>
      <c r="AT213" s="244" t="s">
        <v>198</v>
      </c>
      <c r="AU213" s="244" t="s">
        <v>92</v>
      </c>
      <c r="AV213" s="14" t="s">
        <v>92</v>
      </c>
      <c r="AW213" s="14" t="s">
        <v>38</v>
      </c>
      <c r="AX213" s="14" t="s">
        <v>83</v>
      </c>
      <c r="AY213" s="244" t="s">
        <v>189</v>
      </c>
    </row>
    <row r="214" spans="2:51" s="15" customFormat="1" ht="12">
      <c r="B214" s="245"/>
      <c r="C214" s="246"/>
      <c r="D214" s="225" t="s">
        <v>198</v>
      </c>
      <c r="E214" s="247" t="s">
        <v>1</v>
      </c>
      <c r="F214" s="248" t="s">
        <v>203</v>
      </c>
      <c r="G214" s="246"/>
      <c r="H214" s="249">
        <v>4.415</v>
      </c>
      <c r="I214" s="250"/>
      <c r="J214" s="246"/>
      <c r="K214" s="246"/>
      <c r="L214" s="251"/>
      <c r="M214" s="252"/>
      <c r="N214" s="253"/>
      <c r="O214" s="253"/>
      <c r="P214" s="253"/>
      <c r="Q214" s="253"/>
      <c r="R214" s="253"/>
      <c r="S214" s="253"/>
      <c r="T214" s="254"/>
      <c r="AT214" s="255" t="s">
        <v>198</v>
      </c>
      <c r="AU214" s="255" t="s">
        <v>92</v>
      </c>
      <c r="AV214" s="15" t="s">
        <v>106</v>
      </c>
      <c r="AW214" s="15" t="s">
        <v>38</v>
      </c>
      <c r="AX214" s="15" t="s">
        <v>90</v>
      </c>
      <c r="AY214" s="255" t="s">
        <v>189</v>
      </c>
    </row>
    <row r="215" spans="1:65" s="2" customFormat="1" ht="16.5" customHeight="1">
      <c r="A215" s="36"/>
      <c r="B215" s="37"/>
      <c r="C215" s="210" t="s">
        <v>278</v>
      </c>
      <c r="D215" s="210" t="s">
        <v>192</v>
      </c>
      <c r="E215" s="211" t="s">
        <v>877</v>
      </c>
      <c r="F215" s="212" t="s">
        <v>878</v>
      </c>
      <c r="G215" s="213" t="s">
        <v>606</v>
      </c>
      <c r="H215" s="214">
        <v>14.569</v>
      </c>
      <c r="I215" s="215"/>
      <c r="J215" s="216">
        <f>ROUND(I215*H215,2)</f>
        <v>0</v>
      </c>
      <c r="K215" s="212" t="s">
        <v>196</v>
      </c>
      <c r="L215" s="41"/>
      <c r="M215" s="217" t="s">
        <v>1</v>
      </c>
      <c r="N215" s="218" t="s">
        <v>48</v>
      </c>
      <c r="O215" s="73"/>
      <c r="P215" s="219">
        <f>O215*H215</f>
        <v>0</v>
      </c>
      <c r="Q215" s="219">
        <v>2.45329</v>
      </c>
      <c r="R215" s="219">
        <f>Q215*H215</f>
        <v>35.74198201</v>
      </c>
      <c r="S215" s="219">
        <v>0</v>
      </c>
      <c r="T215" s="220">
        <f>S215*H215</f>
        <v>0</v>
      </c>
      <c r="U215" s="36"/>
      <c r="V215" s="36"/>
      <c r="W215" s="36"/>
      <c r="X215" s="36"/>
      <c r="Y215" s="36"/>
      <c r="Z215" s="36"/>
      <c r="AA215" s="36"/>
      <c r="AB215" s="36"/>
      <c r="AC215" s="36"/>
      <c r="AD215" s="36"/>
      <c r="AE215" s="36"/>
      <c r="AR215" s="221" t="s">
        <v>106</v>
      </c>
      <c r="AT215" s="221" t="s">
        <v>192</v>
      </c>
      <c r="AU215" s="221" t="s">
        <v>92</v>
      </c>
      <c r="AY215" s="18" t="s">
        <v>189</v>
      </c>
      <c r="BE215" s="222">
        <f>IF(N215="základní",J215,0)</f>
        <v>0</v>
      </c>
      <c r="BF215" s="222">
        <f>IF(N215="snížená",J215,0)</f>
        <v>0</v>
      </c>
      <c r="BG215" s="222">
        <f>IF(N215="zákl. přenesená",J215,0)</f>
        <v>0</v>
      </c>
      <c r="BH215" s="222">
        <f>IF(N215="sníž. přenesená",J215,0)</f>
        <v>0</v>
      </c>
      <c r="BI215" s="222">
        <f>IF(N215="nulová",J215,0)</f>
        <v>0</v>
      </c>
      <c r="BJ215" s="18" t="s">
        <v>90</v>
      </c>
      <c r="BK215" s="222">
        <f>ROUND(I215*H215,2)</f>
        <v>0</v>
      </c>
      <c r="BL215" s="18" t="s">
        <v>106</v>
      </c>
      <c r="BM215" s="221" t="s">
        <v>879</v>
      </c>
    </row>
    <row r="216" spans="2:51" s="13" customFormat="1" ht="12">
      <c r="B216" s="223"/>
      <c r="C216" s="224"/>
      <c r="D216" s="225" t="s">
        <v>198</v>
      </c>
      <c r="E216" s="226" t="s">
        <v>1</v>
      </c>
      <c r="F216" s="227" t="s">
        <v>199</v>
      </c>
      <c r="G216" s="224"/>
      <c r="H216" s="226" t="s">
        <v>1</v>
      </c>
      <c r="I216" s="228"/>
      <c r="J216" s="224"/>
      <c r="K216" s="224"/>
      <c r="L216" s="229"/>
      <c r="M216" s="230"/>
      <c r="N216" s="231"/>
      <c r="O216" s="231"/>
      <c r="P216" s="231"/>
      <c r="Q216" s="231"/>
      <c r="R216" s="231"/>
      <c r="S216" s="231"/>
      <c r="T216" s="232"/>
      <c r="AT216" s="233" t="s">
        <v>198</v>
      </c>
      <c r="AU216" s="233" t="s">
        <v>92</v>
      </c>
      <c r="AV216" s="13" t="s">
        <v>90</v>
      </c>
      <c r="AW216" s="13" t="s">
        <v>38</v>
      </c>
      <c r="AX216" s="13" t="s">
        <v>83</v>
      </c>
      <c r="AY216" s="233" t="s">
        <v>189</v>
      </c>
    </row>
    <row r="217" spans="2:51" s="14" customFormat="1" ht="12">
      <c r="B217" s="234"/>
      <c r="C217" s="235"/>
      <c r="D217" s="225" t="s">
        <v>198</v>
      </c>
      <c r="E217" s="236" t="s">
        <v>1</v>
      </c>
      <c r="F217" s="237" t="s">
        <v>880</v>
      </c>
      <c r="G217" s="235"/>
      <c r="H217" s="238">
        <v>14.569</v>
      </c>
      <c r="I217" s="239"/>
      <c r="J217" s="235"/>
      <c r="K217" s="235"/>
      <c r="L217" s="240"/>
      <c r="M217" s="241"/>
      <c r="N217" s="242"/>
      <c r="O217" s="242"/>
      <c r="P217" s="242"/>
      <c r="Q217" s="242"/>
      <c r="R217" s="242"/>
      <c r="S217" s="242"/>
      <c r="T217" s="243"/>
      <c r="AT217" s="244" t="s">
        <v>198</v>
      </c>
      <c r="AU217" s="244" t="s">
        <v>92</v>
      </c>
      <c r="AV217" s="14" t="s">
        <v>92</v>
      </c>
      <c r="AW217" s="14" t="s">
        <v>38</v>
      </c>
      <c r="AX217" s="14" t="s">
        <v>83</v>
      </c>
      <c r="AY217" s="244" t="s">
        <v>189</v>
      </c>
    </row>
    <row r="218" spans="2:51" s="15" customFormat="1" ht="12">
      <c r="B218" s="245"/>
      <c r="C218" s="246"/>
      <c r="D218" s="225" t="s">
        <v>198</v>
      </c>
      <c r="E218" s="247" t="s">
        <v>1</v>
      </c>
      <c r="F218" s="248" t="s">
        <v>203</v>
      </c>
      <c r="G218" s="246"/>
      <c r="H218" s="249">
        <v>14.569</v>
      </c>
      <c r="I218" s="250"/>
      <c r="J218" s="246"/>
      <c r="K218" s="246"/>
      <c r="L218" s="251"/>
      <c r="M218" s="252"/>
      <c r="N218" s="253"/>
      <c r="O218" s="253"/>
      <c r="P218" s="253"/>
      <c r="Q218" s="253"/>
      <c r="R218" s="253"/>
      <c r="S218" s="253"/>
      <c r="T218" s="254"/>
      <c r="AT218" s="255" t="s">
        <v>198</v>
      </c>
      <c r="AU218" s="255" t="s">
        <v>92</v>
      </c>
      <c r="AV218" s="15" t="s">
        <v>106</v>
      </c>
      <c r="AW218" s="15" t="s">
        <v>38</v>
      </c>
      <c r="AX218" s="15" t="s">
        <v>90</v>
      </c>
      <c r="AY218" s="255" t="s">
        <v>189</v>
      </c>
    </row>
    <row r="219" spans="1:65" s="2" customFormat="1" ht="16.5" customHeight="1">
      <c r="A219" s="36"/>
      <c r="B219" s="37"/>
      <c r="C219" s="210" t="s">
        <v>288</v>
      </c>
      <c r="D219" s="210" t="s">
        <v>192</v>
      </c>
      <c r="E219" s="211" t="s">
        <v>881</v>
      </c>
      <c r="F219" s="212" t="s">
        <v>882</v>
      </c>
      <c r="G219" s="213" t="s">
        <v>195</v>
      </c>
      <c r="H219" s="214">
        <v>8.505</v>
      </c>
      <c r="I219" s="215"/>
      <c r="J219" s="216">
        <f>ROUND(I219*H219,2)</f>
        <v>0</v>
      </c>
      <c r="K219" s="212" t="s">
        <v>196</v>
      </c>
      <c r="L219" s="41"/>
      <c r="M219" s="217" t="s">
        <v>1</v>
      </c>
      <c r="N219" s="218" t="s">
        <v>48</v>
      </c>
      <c r="O219" s="73"/>
      <c r="P219" s="219">
        <f>O219*H219</f>
        <v>0</v>
      </c>
      <c r="Q219" s="219">
        <v>0.00247</v>
      </c>
      <c r="R219" s="219">
        <f>Q219*H219</f>
        <v>0.02100735</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883</v>
      </c>
    </row>
    <row r="220" spans="1:65" s="2" customFormat="1" ht="16.5" customHeight="1">
      <c r="A220" s="36"/>
      <c r="B220" s="37"/>
      <c r="C220" s="210" t="s">
        <v>293</v>
      </c>
      <c r="D220" s="210" t="s">
        <v>192</v>
      </c>
      <c r="E220" s="211" t="s">
        <v>884</v>
      </c>
      <c r="F220" s="212" t="s">
        <v>885</v>
      </c>
      <c r="G220" s="213" t="s">
        <v>195</v>
      </c>
      <c r="H220" s="214">
        <v>8.505</v>
      </c>
      <c r="I220" s="215"/>
      <c r="J220" s="216">
        <f>ROUND(I220*H220,2)</f>
        <v>0</v>
      </c>
      <c r="K220" s="212" t="s">
        <v>196</v>
      </c>
      <c r="L220" s="41"/>
      <c r="M220" s="217" t="s">
        <v>1</v>
      </c>
      <c r="N220" s="218" t="s">
        <v>48</v>
      </c>
      <c r="O220" s="73"/>
      <c r="P220" s="219">
        <f>O220*H220</f>
        <v>0</v>
      </c>
      <c r="Q220" s="219">
        <v>0</v>
      </c>
      <c r="R220" s="219">
        <f>Q220*H220</f>
        <v>0</v>
      </c>
      <c r="S220" s="219">
        <v>0</v>
      </c>
      <c r="T220" s="220">
        <f>S220*H220</f>
        <v>0</v>
      </c>
      <c r="U220" s="36"/>
      <c r="V220" s="36"/>
      <c r="W220" s="36"/>
      <c r="X220" s="36"/>
      <c r="Y220" s="36"/>
      <c r="Z220" s="36"/>
      <c r="AA220" s="36"/>
      <c r="AB220" s="36"/>
      <c r="AC220" s="36"/>
      <c r="AD220" s="36"/>
      <c r="AE220" s="36"/>
      <c r="AR220" s="221" t="s">
        <v>106</v>
      </c>
      <c r="AT220" s="221" t="s">
        <v>192</v>
      </c>
      <c r="AU220" s="221" t="s">
        <v>92</v>
      </c>
      <c r="AY220" s="18" t="s">
        <v>189</v>
      </c>
      <c r="BE220" s="222">
        <f>IF(N220="základní",J220,0)</f>
        <v>0</v>
      </c>
      <c r="BF220" s="222">
        <f>IF(N220="snížená",J220,0)</f>
        <v>0</v>
      </c>
      <c r="BG220" s="222">
        <f>IF(N220="zákl. přenesená",J220,0)</f>
        <v>0</v>
      </c>
      <c r="BH220" s="222">
        <f>IF(N220="sníž. přenesená",J220,0)</f>
        <v>0</v>
      </c>
      <c r="BI220" s="222">
        <f>IF(N220="nulová",J220,0)</f>
        <v>0</v>
      </c>
      <c r="BJ220" s="18" t="s">
        <v>90</v>
      </c>
      <c r="BK220" s="222">
        <f>ROUND(I220*H220,2)</f>
        <v>0</v>
      </c>
      <c r="BL220" s="18" t="s">
        <v>106</v>
      </c>
      <c r="BM220" s="221" t="s">
        <v>886</v>
      </c>
    </row>
    <row r="221" spans="1:65" s="2" customFormat="1" ht="16.5" customHeight="1">
      <c r="A221" s="36"/>
      <c r="B221" s="37"/>
      <c r="C221" s="210" t="s">
        <v>7</v>
      </c>
      <c r="D221" s="210" t="s">
        <v>192</v>
      </c>
      <c r="E221" s="211" t="s">
        <v>887</v>
      </c>
      <c r="F221" s="212" t="s">
        <v>888</v>
      </c>
      <c r="G221" s="213" t="s">
        <v>368</v>
      </c>
      <c r="H221" s="214">
        <v>0.944</v>
      </c>
      <c r="I221" s="215"/>
      <c r="J221" s="216">
        <f>ROUND(I221*H221,2)</f>
        <v>0</v>
      </c>
      <c r="K221" s="212" t="s">
        <v>196</v>
      </c>
      <c r="L221" s="41"/>
      <c r="M221" s="217" t="s">
        <v>1</v>
      </c>
      <c r="N221" s="218" t="s">
        <v>48</v>
      </c>
      <c r="O221" s="73"/>
      <c r="P221" s="219">
        <f>O221*H221</f>
        <v>0</v>
      </c>
      <c r="Q221" s="219">
        <v>1.06277</v>
      </c>
      <c r="R221" s="219">
        <f>Q221*H221</f>
        <v>1.0032548799999998</v>
      </c>
      <c r="S221" s="219">
        <v>0</v>
      </c>
      <c r="T221" s="220">
        <f>S221*H221</f>
        <v>0</v>
      </c>
      <c r="U221" s="36"/>
      <c r="V221" s="36"/>
      <c r="W221" s="36"/>
      <c r="X221" s="36"/>
      <c r="Y221" s="36"/>
      <c r="Z221" s="36"/>
      <c r="AA221" s="36"/>
      <c r="AB221" s="36"/>
      <c r="AC221" s="36"/>
      <c r="AD221" s="36"/>
      <c r="AE221" s="36"/>
      <c r="AR221" s="221" t="s">
        <v>106</v>
      </c>
      <c r="AT221" s="221" t="s">
        <v>192</v>
      </c>
      <c r="AU221" s="221" t="s">
        <v>92</v>
      </c>
      <c r="AY221" s="18" t="s">
        <v>189</v>
      </c>
      <c r="BE221" s="222">
        <f>IF(N221="základní",J221,0)</f>
        <v>0</v>
      </c>
      <c r="BF221" s="222">
        <f>IF(N221="snížená",J221,0)</f>
        <v>0</v>
      </c>
      <c r="BG221" s="222">
        <f>IF(N221="zákl. přenesená",J221,0)</f>
        <v>0</v>
      </c>
      <c r="BH221" s="222">
        <f>IF(N221="sníž. přenesená",J221,0)</f>
        <v>0</v>
      </c>
      <c r="BI221" s="222">
        <f>IF(N221="nulová",J221,0)</f>
        <v>0</v>
      </c>
      <c r="BJ221" s="18" t="s">
        <v>90</v>
      </c>
      <c r="BK221" s="222">
        <f>ROUND(I221*H221,2)</f>
        <v>0</v>
      </c>
      <c r="BL221" s="18" t="s">
        <v>106</v>
      </c>
      <c r="BM221" s="221" t="s">
        <v>889</v>
      </c>
    </row>
    <row r="222" spans="2:51" s="13" customFormat="1" ht="12">
      <c r="B222" s="223"/>
      <c r="C222" s="224"/>
      <c r="D222" s="225" t="s">
        <v>198</v>
      </c>
      <c r="E222" s="226" t="s">
        <v>1</v>
      </c>
      <c r="F222" s="227" t="s">
        <v>199</v>
      </c>
      <c r="G222" s="224"/>
      <c r="H222" s="226" t="s">
        <v>1</v>
      </c>
      <c r="I222" s="228"/>
      <c r="J222" s="224"/>
      <c r="K222" s="224"/>
      <c r="L222" s="229"/>
      <c r="M222" s="230"/>
      <c r="N222" s="231"/>
      <c r="O222" s="231"/>
      <c r="P222" s="231"/>
      <c r="Q222" s="231"/>
      <c r="R222" s="231"/>
      <c r="S222" s="231"/>
      <c r="T222" s="232"/>
      <c r="AT222" s="233" t="s">
        <v>198</v>
      </c>
      <c r="AU222" s="233" t="s">
        <v>92</v>
      </c>
      <c r="AV222" s="13" t="s">
        <v>90</v>
      </c>
      <c r="AW222" s="13" t="s">
        <v>38</v>
      </c>
      <c r="AX222" s="13" t="s">
        <v>83</v>
      </c>
      <c r="AY222" s="233" t="s">
        <v>189</v>
      </c>
    </row>
    <row r="223" spans="2:51" s="14" customFormat="1" ht="12">
      <c r="B223" s="234"/>
      <c r="C223" s="235"/>
      <c r="D223" s="225" t="s">
        <v>198</v>
      </c>
      <c r="E223" s="236" t="s">
        <v>1</v>
      </c>
      <c r="F223" s="237" t="s">
        <v>890</v>
      </c>
      <c r="G223" s="235"/>
      <c r="H223" s="238">
        <v>0.944</v>
      </c>
      <c r="I223" s="239"/>
      <c r="J223" s="235"/>
      <c r="K223" s="235"/>
      <c r="L223" s="240"/>
      <c r="M223" s="241"/>
      <c r="N223" s="242"/>
      <c r="O223" s="242"/>
      <c r="P223" s="242"/>
      <c r="Q223" s="242"/>
      <c r="R223" s="242"/>
      <c r="S223" s="242"/>
      <c r="T223" s="243"/>
      <c r="AT223" s="244" t="s">
        <v>198</v>
      </c>
      <c r="AU223" s="244" t="s">
        <v>92</v>
      </c>
      <c r="AV223" s="14" t="s">
        <v>92</v>
      </c>
      <c r="AW223" s="14" t="s">
        <v>38</v>
      </c>
      <c r="AX223" s="14" t="s">
        <v>83</v>
      </c>
      <c r="AY223" s="244" t="s">
        <v>189</v>
      </c>
    </row>
    <row r="224" spans="2:51" s="15" customFormat="1" ht="12">
      <c r="B224" s="245"/>
      <c r="C224" s="246"/>
      <c r="D224" s="225" t="s">
        <v>198</v>
      </c>
      <c r="E224" s="247" t="s">
        <v>1</v>
      </c>
      <c r="F224" s="248" t="s">
        <v>203</v>
      </c>
      <c r="G224" s="246"/>
      <c r="H224" s="249">
        <v>0.944</v>
      </c>
      <c r="I224" s="250"/>
      <c r="J224" s="246"/>
      <c r="K224" s="246"/>
      <c r="L224" s="251"/>
      <c r="M224" s="252"/>
      <c r="N224" s="253"/>
      <c r="O224" s="253"/>
      <c r="P224" s="253"/>
      <c r="Q224" s="253"/>
      <c r="R224" s="253"/>
      <c r="S224" s="253"/>
      <c r="T224" s="254"/>
      <c r="AT224" s="255" t="s">
        <v>198</v>
      </c>
      <c r="AU224" s="255" t="s">
        <v>92</v>
      </c>
      <c r="AV224" s="15" t="s">
        <v>106</v>
      </c>
      <c r="AW224" s="15" t="s">
        <v>38</v>
      </c>
      <c r="AX224" s="15" t="s">
        <v>90</v>
      </c>
      <c r="AY224" s="255" t="s">
        <v>189</v>
      </c>
    </row>
    <row r="225" spans="1:65" s="2" customFormat="1" ht="16.5" customHeight="1">
      <c r="A225" s="36"/>
      <c r="B225" s="37"/>
      <c r="C225" s="210" t="s">
        <v>301</v>
      </c>
      <c r="D225" s="210" t="s">
        <v>192</v>
      </c>
      <c r="E225" s="211" t="s">
        <v>891</v>
      </c>
      <c r="F225" s="212" t="s">
        <v>892</v>
      </c>
      <c r="G225" s="213" t="s">
        <v>606</v>
      </c>
      <c r="H225" s="214">
        <v>22.073</v>
      </c>
      <c r="I225" s="215"/>
      <c r="J225" s="216">
        <f>ROUND(I225*H225,2)</f>
        <v>0</v>
      </c>
      <c r="K225" s="212" t="s">
        <v>196</v>
      </c>
      <c r="L225" s="41"/>
      <c r="M225" s="217" t="s">
        <v>1</v>
      </c>
      <c r="N225" s="218" t="s">
        <v>48</v>
      </c>
      <c r="O225" s="73"/>
      <c r="P225" s="219">
        <f>O225*H225</f>
        <v>0</v>
      </c>
      <c r="Q225" s="219">
        <v>2.45329</v>
      </c>
      <c r="R225" s="219">
        <f>Q225*H225</f>
        <v>54.15147017</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893</v>
      </c>
    </row>
    <row r="226" spans="2:51" s="13" customFormat="1" ht="12">
      <c r="B226" s="223"/>
      <c r="C226" s="224"/>
      <c r="D226" s="225" t="s">
        <v>198</v>
      </c>
      <c r="E226" s="226" t="s">
        <v>1</v>
      </c>
      <c r="F226" s="227" t="s">
        <v>199</v>
      </c>
      <c r="G226" s="224"/>
      <c r="H226" s="226" t="s">
        <v>1</v>
      </c>
      <c r="I226" s="228"/>
      <c r="J226" s="224"/>
      <c r="K226" s="224"/>
      <c r="L226" s="229"/>
      <c r="M226" s="230"/>
      <c r="N226" s="231"/>
      <c r="O226" s="231"/>
      <c r="P226" s="231"/>
      <c r="Q226" s="231"/>
      <c r="R226" s="231"/>
      <c r="S226" s="231"/>
      <c r="T226" s="232"/>
      <c r="AT226" s="233" t="s">
        <v>198</v>
      </c>
      <c r="AU226" s="233" t="s">
        <v>92</v>
      </c>
      <c r="AV226" s="13" t="s">
        <v>90</v>
      </c>
      <c r="AW226" s="13" t="s">
        <v>38</v>
      </c>
      <c r="AX226" s="13" t="s">
        <v>83</v>
      </c>
      <c r="AY226" s="233" t="s">
        <v>189</v>
      </c>
    </row>
    <row r="227" spans="2:51" s="14" customFormat="1" ht="12">
      <c r="B227" s="234"/>
      <c r="C227" s="235"/>
      <c r="D227" s="225" t="s">
        <v>198</v>
      </c>
      <c r="E227" s="236" t="s">
        <v>1</v>
      </c>
      <c r="F227" s="237" t="s">
        <v>894</v>
      </c>
      <c r="G227" s="235"/>
      <c r="H227" s="238">
        <v>22.073</v>
      </c>
      <c r="I227" s="239"/>
      <c r="J227" s="235"/>
      <c r="K227" s="235"/>
      <c r="L227" s="240"/>
      <c r="M227" s="241"/>
      <c r="N227" s="242"/>
      <c r="O227" s="242"/>
      <c r="P227" s="242"/>
      <c r="Q227" s="242"/>
      <c r="R227" s="242"/>
      <c r="S227" s="242"/>
      <c r="T227" s="243"/>
      <c r="AT227" s="244" t="s">
        <v>198</v>
      </c>
      <c r="AU227" s="244" t="s">
        <v>92</v>
      </c>
      <c r="AV227" s="14" t="s">
        <v>92</v>
      </c>
      <c r="AW227" s="14" t="s">
        <v>38</v>
      </c>
      <c r="AX227" s="14" t="s">
        <v>83</v>
      </c>
      <c r="AY227" s="244" t="s">
        <v>189</v>
      </c>
    </row>
    <row r="228" spans="2:51" s="15" customFormat="1" ht="12">
      <c r="B228" s="245"/>
      <c r="C228" s="246"/>
      <c r="D228" s="225" t="s">
        <v>198</v>
      </c>
      <c r="E228" s="247" t="s">
        <v>1</v>
      </c>
      <c r="F228" s="248" t="s">
        <v>203</v>
      </c>
      <c r="G228" s="246"/>
      <c r="H228" s="249">
        <v>22.073</v>
      </c>
      <c r="I228" s="250"/>
      <c r="J228" s="246"/>
      <c r="K228" s="246"/>
      <c r="L228" s="251"/>
      <c r="M228" s="252"/>
      <c r="N228" s="253"/>
      <c r="O228" s="253"/>
      <c r="P228" s="253"/>
      <c r="Q228" s="253"/>
      <c r="R228" s="253"/>
      <c r="S228" s="253"/>
      <c r="T228" s="254"/>
      <c r="AT228" s="255" t="s">
        <v>198</v>
      </c>
      <c r="AU228" s="255" t="s">
        <v>92</v>
      </c>
      <c r="AV228" s="15" t="s">
        <v>106</v>
      </c>
      <c r="AW228" s="15" t="s">
        <v>38</v>
      </c>
      <c r="AX228" s="15" t="s">
        <v>90</v>
      </c>
      <c r="AY228" s="255" t="s">
        <v>189</v>
      </c>
    </row>
    <row r="229" spans="1:65" s="2" customFormat="1" ht="16.5" customHeight="1">
      <c r="A229" s="36"/>
      <c r="B229" s="37"/>
      <c r="C229" s="210" t="s">
        <v>308</v>
      </c>
      <c r="D229" s="210" t="s">
        <v>192</v>
      </c>
      <c r="E229" s="211" t="s">
        <v>895</v>
      </c>
      <c r="F229" s="212" t="s">
        <v>896</v>
      </c>
      <c r="G229" s="213" t="s">
        <v>195</v>
      </c>
      <c r="H229" s="214">
        <v>161.865</v>
      </c>
      <c r="I229" s="215"/>
      <c r="J229" s="216">
        <f>ROUND(I229*H229,2)</f>
        <v>0</v>
      </c>
      <c r="K229" s="212" t="s">
        <v>196</v>
      </c>
      <c r="L229" s="41"/>
      <c r="M229" s="217" t="s">
        <v>1</v>
      </c>
      <c r="N229" s="218" t="s">
        <v>48</v>
      </c>
      <c r="O229" s="73"/>
      <c r="P229" s="219">
        <f>O229*H229</f>
        <v>0</v>
      </c>
      <c r="Q229" s="219">
        <v>0.00269</v>
      </c>
      <c r="R229" s="219">
        <f>Q229*H229</f>
        <v>0.43541685</v>
      </c>
      <c r="S229" s="219">
        <v>0</v>
      </c>
      <c r="T229" s="220">
        <f>S229*H229</f>
        <v>0</v>
      </c>
      <c r="U229" s="36"/>
      <c r="V229" s="36"/>
      <c r="W229" s="36"/>
      <c r="X229" s="36"/>
      <c r="Y229" s="36"/>
      <c r="Z229" s="36"/>
      <c r="AA229" s="36"/>
      <c r="AB229" s="36"/>
      <c r="AC229" s="36"/>
      <c r="AD229" s="36"/>
      <c r="AE229" s="36"/>
      <c r="AR229" s="221" t="s">
        <v>106</v>
      </c>
      <c r="AT229" s="221" t="s">
        <v>192</v>
      </c>
      <c r="AU229" s="221" t="s">
        <v>92</v>
      </c>
      <c r="AY229" s="18" t="s">
        <v>189</v>
      </c>
      <c r="BE229" s="222">
        <f>IF(N229="základní",J229,0)</f>
        <v>0</v>
      </c>
      <c r="BF229" s="222">
        <f>IF(N229="snížená",J229,0)</f>
        <v>0</v>
      </c>
      <c r="BG229" s="222">
        <f>IF(N229="zákl. přenesená",J229,0)</f>
        <v>0</v>
      </c>
      <c r="BH229" s="222">
        <f>IF(N229="sníž. přenesená",J229,0)</f>
        <v>0</v>
      </c>
      <c r="BI229" s="222">
        <f>IF(N229="nulová",J229,0)</f>
        <v>0</v>
      </c>
      <c r="BJ229" s="18" t="s">
        <v>90</v>
      </c>
      <c r="BK229" s="222">
        <f>ROUND(I229*H229,2)</f>
        <v>0</v>
      </c>
      <c r="BL229" s="18" t="s">
        <v>106</v>
      </c>
      <c r="BM229" s="221" t="s">
        <v>897</v>
      </c>
    </row>
    <row r="230" spans="2:51" s="13" customFormat="1" ht="12">
      <c r="B230" s="223"/>
      <c r="C230" s="224"/>
      <c r="D230" s="225" t="s">
        <v>198</v>
      </c>
      <c r="E230" s="226" t="s">
        <v>1</v>
      </c>
      <c r="F230" s="227" t="s">
        <v>199</v>
      </c>
      <c r="G230" s="224"/>
      <c r="H230" s="226" t="s">
        <v>1</v>
      </c>
      <c r="I230" s="228"/>
      <c r="J230" s="224"/>
      <c r="K230" s="224"/>
      <c r="L230" s="229"/>
      <c r="M230" s="230"/>
      <c r="N230" s="231"/>
      <c r="O230" s="231"/>
      <c r="P230" s="231"/>
      <c r="Q230" s="231"/>
      <c r="R230" s="231"/>
      <c r="S230" s="231"/>
      <c r="T230" s="232"/>
      <c r="AT230" s="233" t="s">
        <v>198</v>
      </c>
      <c r="AU230" s="233" t="s">
        <v>92</v>
      </c>
      <c r="AV230" s="13" t="s">
        <v>90</v>
      </c>
      <c r="AW230" s="13" t="s">
        <v>38</v>
      </c>
      <c r="AX230" s="13" t="s">
        <v>83</v>
      </c>
      <c r="AY230" s="233" t="s">
        <v>189</v>
      </c>
    </row>
    <row r="231" spans="2:51" s="14" customFormat="1" ht="12">
      <c r="B231" s="234"/>
      <c r="C231" s="235"/>
      <c r="D231" s="225" t="s">
        <v>198</v>
      </c>
      <c r="E231" s="236" t="s">
        <v>1</v>
      </c>
      <c r="F231" s="237" t="s">
        <v>898</v>
      </c>
      <c r="G231" s="235"/>
      <c r="H231" s="238">
        <v>161.865</v>
      </c>
      <c r="I231" s="239"/>
      <c r="J231" s="235"/>
      <c r="K231" s="235"/>
      <c r="L231" s="240"/>
      <c r="M231" s="241"/>
      <c r="N231" s="242"/>
      <c r="O231" s="242"/>
      <c r="P231" s="242"/>
      <c r="Q231" s="242"/>
      <c r="R231" s="242"/>
      <c r="S231" s="242"/>
      <c r="T231" s="243"/>
      <c r="AT231" s="244" t="s">
        <v>198</v>
      </c>
      <c r="AU231" s="244" t="s">
        <v>92</v>
      </c>
      <c r="AV231" s="14" t="s">
        <v>92</v>
      </c>
      <c r="AW231" s="14" t="s">
        <v>38</v>
      </c>
      <c r="AX231" s="14" t="s">
        <v>83</v>
      </c>
      <c r="AY231" s="244" t="s">
        <v>189</v>
      </c>
    </row>
    <row r="232" spans="2:51" s="15" customFormat="1" ht="12">
      <c r="B232" s="245"/>
      <c r="C232" s="246"/>
      <c r="D232" s="225" t="s">
        <v>198</v>
      </c>
      <c r="E232" s="247" t="s">
        <v>1</v>
      </c>
      <c r="F232" s="248" t="s">
        <v>203</v>
      </c>
      <c r="G232" s="246"/>
      <c r="H232" s="249">
        <v>161.865</v>
      </c>
      <c r="I232" s="250"/>
      <c r="J232" s="246"/>
      <c r="K232" s="246"/>
      <c r="L232" s="251"/>
      <c r="M232" s="252"/>
      <c r="N232" s="253"/>
      <c r="O232" s="253"/>
      <c r="P232" s="253"/>
      <c r="Q232" s="253"/>
      <c r="R232" s="253"/>
      <c r="S232" s="253"/>
      <c r="T232" s="254"/>
      <c r="AT232" s="255" t="s">
        <v>198</v>
      </c>
      <c r="AU232" s="255" t="s">
        <v>92</v>
      </c>
      <c r="AV232" s="15" t="s">
        <v>106</v>
      </c>
      <c r="AW232" s="15" t="s">
        <v>38</v>
      </c>
      <c r="AX232" s="15" t="s">
        <v>90</v>
      </c>
      <c r="AY232" s="255" t="s">
        <v>189</v>
      </c>
    </row>
    <row r="233" spans="1:65" s="2" customFormat="1" ht="16.5" customHeight="1">
      <c r="A233" s="36"/>
      <c r="B233" s="37"/>
      <c r="C233" s="210" t="s">
        <v>312</v>
      </c>
      <c r="D233" s="210" t="s">
        <v>192</v>
      </c>
      <c r="E233" s="211" t="s">
        <v>899</v>
      </c>
      <c r="F233" s="212" t="s">
        <v>900</v>
      </c>
      <c r="G233" s="213" t="s">
        <v>195</v>
      </c>
      <c r="H233" s="214">
        <v>161.865</v>
      </c>
      <c r="I233" s="215"/>
      <c r="J233" s="216">
        <f>ROUND(I233*H233,2)</f>
        <v>0</v>
      </c>
      <c r="K233" s="212" t="s">
        <v>196</v>
      </c>
      <c r="L233" s="41"/>
      <c r="M233" s="217" t="s">
        <v>1</v>
      </c>
      <c r="N233" s="218" t="s">
        <v>48</v>
      </c>
      <c r="O233" s="73"/>
      <c r="P233" s="219">
        <f>O233*H233</f>
        <v>0</v>
      </c>
      <c r="Q233" s="219">
        <v>0</v>
      </c>
      <c r="R233" s="219">
        <f>Q233*H233</f>
        <v>0</v>
      </c>
      <c r="S233" s="219">
        <v>0</v>
      </c>
      <c r="T233" s="220">
        <f>S233*H233</f>
        <v>0</v>
      </c>
      <c r="U233" s="36"/>
      <c r="V233" s="36"/>
      <c r="W233" s="36"/>
      <c r="X233" s="36"/>
      <c r="Y233" s="36"/>
      <c r="Z233" s="36"/>
      <c r="AA233" s="36"/>
      <c r="AB233" s="36"/>
      <c r="AC233" s="36"/>
      <c r="AD233" s="36"/>
      <c r="AE233" s="36"/>
      <c r="AR233" s="221" t="s">
        <v>106</v>
      </c>
      <c r="AT233" s="221" t="s">
        <v>192</v>
      </c>
      <c r="AU233" s="221" t="s">
        <v>92</v>
      </c>
      <c r="AY233" s="18" t="s">
        <v>189</v>
      </c>
      <c r="BE233" s="222">
        <f>IF(N233="základní",J233,0)</f>
        <v>0</v>
      </c>
      <c r="BF233" s="222">
        <f>IF(N233="snížená",J233,0)</f>
        <v>0</v>
      </c>
      <c r="BG233" s="222">
        <f>IF(N233="zákl. přenesená",J233,0)</f>
        <v>0</v>
      </c>
      <c r="BH233" s="222">
        <f>IF(N233="sníž. přenesená",J233,0)</f>
        <v>0</v>
      </c>
      <c r="BI233" s="222">
        <f>IF(N233="nulová",J233,0)</f>
        <v>0</v>
      </c>
      <c r="BJ233" s="18" t="s">
        <v>90</v>
      </c>
      <c r="BK233" s="222">
        <f>ROUND(I233*H233,2)</f>
        <v>0</v>
      </c>
      <c r="BL233" s="18" t="s">
        <v>106</v>
      </c>
      <c r="BM233" s="221" t="s">
        <v>901</v>
      </c>
    </row>
    <row r="234" spans="1:65" s="2" customFormat="1" ht="16.5" customHeight="1">
      <c r="A234" s="36"/>
      <c r="B234" s="37"/>
      <c r="C234" s="210" t="s">
        <v>317</v>
      </c>
      <c r="D234" s="210" t="s">
        <v>192</v>
      </c>
      <c r="E234" s="211" t="s">
        <v>902</v>
      </c>
      <c r="F234" s="212" t="s">
        <v>903</v>
      </c>
      <c r="G234" s="213" t="s">
        <v>368</v>
      </c>
      <c r="H234" s="214">
        <v>1.144</v>
      </c>
      <c r="I234" s="215"/>
      <c r="J234" s="216">
        <f>ROUND(I234*H234,2)</f>
        <v>0</v>
      </c>
      <c r="K234" s="212" t="s">
        <v>196</v>
      </c>
      <c r="L234" s="41"/>
      <c r="M234" s="217" t="s">
        <v>1</v>
      </c>
      <c r="N234" s="218" t="s">
        <v>48</v>
      </c>
      <c r="O234" s="73"/>
      <c r="P234" s="219">
        <f>O234*H234</f>
        <v>0</v>
      </c>
      <c r="Q234" s="219">
        <v>1.06277</v>
      </c>
      <c r="R234" s="219">
        <f>Q234*H234</f>
        <v>1.21580888</v>
      </c>
      <c r="S234" s="219">
        <v>0</v>
      </c>
      <c r="T234" s="220">
        <f>S234*H234</f>
        <v>0</v>
      </c>
      <c r="U234" s="36"/>
      <c r="V234" s="36"/>
      <c r="W234" s="36"/>
      <c r="X234" s="36"/>
      <c r="Y234" s="36"/>
      <c r="Z234" s="36"/>
      <c r="AA234" s="36"/>
      <c r="AB234" s="36"/>
      <c r="AC234" s="36"/>
      <c r="AD234" s="36"/>
      <c r="AE234" s="36"/>
      <c r="AR234" s="221" t="s">
        <v>106</v>
      </c>
      <c r="AT234" s="221" t="s">
        <v>192</v>
      </c>
      <c r="AU234" s="221" t="s">
        <v>92</v>
      </c>
      <c r="AY234" s="18" t="s">
        <v>189</v>
      </c>
      <c r="BE234" s="222">
        <f>IF(N234="základní",J234,0)</f>
        <v>0</v>
      </c>
      <c r="BF234" s="222">
        <f>IF(N234="snížená",J234,0)</f>
        <v>0</v>
      </c>
      <c r="BG234" s="222">
        <f>IF(N234="zákl. přenesená",J234,0)</f>
        <v>0</v>
      </c>
      <c r="BH234" s="222">
        <f>IF(N234="sníž. přenesená",J234,0)</f>
        <v>0</v>
      </c>
      <c r="BI234" s="222">
        <f>IF(N234="nulová",J234,0)</f>
        <v>0</v>
      </c>
      <c r="BJ234" s="18" t="s">
        <v>90</v>
      </c>
      <c r="BK234" s="222">
        <f>ROUND(I234*H234,2)</f>
        <v>0</v>
      </c>
      <c r="BL234" s="18" t="s">
        <v>106</v>
      </c>
      <c r="BM234" s="221" t="s">
        <v>904</v>
      </c>
    </row>
    <row r="235" spans="2:51" s="13" customFormat="1" ht="12">
      <c r="B235" s="223"/>
      <c r="C235" s="224"/>
      <c r="D235" s="225" t="s">
        <v>198</v>
      </c>
      <c r="E235" s="226" t="s">
        <v>1</v>
      </c>
      <c r="F235" s="227" t="s">
        <v>199</v>
      </c>
      <c r="G235" s="224"/>
      <c r="H235" s="226" t="s">
        <v>1</v>
      </c>
      <c r="I235" s="228"/>
      <c r="J235" s="224"/>
      <c r="K235" s="224"/>
      <c r="L235" s="229"/>
      <c r="M235" s="230"/>
      <c r="N235" s="231"/>
      <c r="O235" s="231"/>
      <c r="P235" s="231"/>
      <c r="Q235" s="231"/>
      <c r="R235" s="231"/>
      <c r="S235" s="231"/>
      <c r="T235" s="232"/>
      <c r="AT235" s="233" t="s">
        <v>198</v>
      </c>
      <c r="AU235" s="233" t="s">
        <v>92</v>
      </c>
      <c r="AV235" s="13" t="s">
        <v>90</v>
      </c>
      <c r="AW235" s="13" t="s">
        <v>38</v>
      </c>
      <c r="AX235" s="13" t="s">
        <v>83</v>
      </c>
      <c r="AY235" s="233" t="s">
        <v>189</v>
      </c>
    </row>
    <row r="236" spans="2:51" s="14" customFormat="1" ht="12">
      <c r="B236" s="234"/>
      <c r="C236" s="235"/>
      <c r="D236" s="225" t="s">
        <v>198</v>
      </c>
      <c r="E236" s="236" t="s">
        <v>1</v>
      </c>
      <c r="F236" s="237" t="s">
        <v>905</v>
      </c>
      <c r="G236" s="235"/>
      <c r="H236" s="238">
        <v>1.144</v>
      </c>
      <c r="I236" s="239"/>
      <c r="J236" s="235"/>
      <c r="K236" s="235"/>
      <c r="L236" s="240"/>
      <c r="M236" s="241"/>
      <c r="N236" s="242"/>
      <c r="O236" s="242"/>
      <c r="P236" s="242"/>
      <c r="Q236" s="242"/>
      <c r="R236" s="242"/>
      <c r="S236" s="242"/>
      <c r="T236" s="243"/>
      <c r="AT236" s="244" t="s">
        <v>198</v>
      </c>
      <c r="AU236" s="244" t="s">
        <v>92</v>
      </c>
      <c r="AV236" s="14" t="s">
        <v>92</v>
      </c>
      <c r="AW236" s="14" t="s">
        <v>38</v>
      </c>
      <c r="AX236" s="14" t="s">
        <v>83</v>
      </c>
      <c r="AY236" s="244" t="s">
        <v>189</v>
      </c>
    </row>
    <row r="237" spans="2:51" s="15" customFormat="1" ht="12">
      <c r="B237" s="245"/>
      <c r="C237" s="246"/>
      <c r="D237" s="225" t="s">
        <v>198</v>
      </c>
      <c r="E237" s="247" t="s">
        <v>1</v>
      </c>
      <c r="F237" s="248" t="s">
        <v>203</v>
      </c>
      <c r="G237" s="246"/>
      <c r="H237" s="249">
        <v>1.144</v>
      </c>
      <c r="I237" s="250"/>
      <c r="J237" s="246"/>
      <c r="K237" s="246"/>
      <c r="L237" s="251"/>
      <c r="M237" s="252"/>
      <c r="N237" s="253"/>
      <c r="O237" s="253"/>
      <c r="P237" s="253"/>
      <c r="Q237" s="253"/>
      <c r="R237" s="253"/>
      <c r="S237" s="253"/>
      <c r="T237" s="254"/>
      <c r="AT237" s="255" t="s">
        <v>198</v>
      </c>
      <c r="AU237" s="255" t="s">
        <v>92</v>
      </c>
      <c r="AV237" s="15" t="s">
        <v>106</v>
      </c>
      <c r="AW237" s="15" t="s">
        <v>38</v>
      </c>
      <c r="AX237" s="15" t="s">
        <v>90</v>
      </c>
      <c r="AY237" s="255" t="s">
        <v>189</v>
      </c>
    </row>
    <row r="238" spans="2:63" s="12" customFormat="1" ht="22.9" customHeight="1">
      <c r="B238" s="194"/>
      <c r="C238" s="195"/>
      <c r="D238" s="196" t="s">
        <v>82</v>
      </c>
      <c r="E238" s="208" t="s">
        <v>99</v>
      </c>
      <c r="F238" s="208" t="s">
        <v>906</v>
      </c>
      <c r="G238" s="195"/>
      <c r="H238" s="195"/>
      <c r="I238" s="198"/>
      <c r="J238" s="209">
        <f>BK238</f>
        <v>0</v>
      </c>
      <c r="K238" s="195"/>
      <c r="L238" s="200"/>
      <c r="M238" s="201"/>
      <c r="N238" s="202"/>
      <c r="O238" s="202"/>
      <c r="P238" s="203">
        <f>SUM(P239:P296)</f>
        <v>0</v>
      </c>
      <c r="Q238" s="202"/>
      <c r="R238" s="203">
        <f>SUM(R239:R296)</f>
        <v>221.51665086000003</v>
      </c>
      <c r="S238" s="202"/>
      <c r="T238" s="204">
        <f>SUM(T239:T296)</f>
        <v>0</v>
      </c>
      <c r="AR238" s="205" t="s">
        <v>90</v>
      </c>
      <c r="AT238" s="206" t="s">
        <v>82</v>
      </c>
      <c r="AU238" s="206" t="s">
        <v>90</v>
      </c>
      <c r="AY238" s="205" t="s">
        <v>189</v>
      </c>
      <c r="BK238" s="207">
        <f>SUM(BK239:BK296)</f>
        <v>0</v>
      </c>
    </row>
    <row r="239" spans="1:65" s="2" customFormat="1" ht="16.5" customHeight="1">
      <c r="A239" s="36"/>
      <c r="B239" s="37"/>
      <c r="C239" s="210" t="s">
        <v>322</v>
      </c>
      <c r="D239" s="210" t="s">
        <v>192</v>
      </c>
      <c r="E239" s="211" t="s">
        <v>907</v>
      </c>
      <c r="F239" s="212" t="s">
        <v>908</v>
      </c>
      <c r="G239" s="213" t="s">
        <v>606</v>
      </c>
      <c r="H239" s="214">
        <v>26.351</v>
      </c>
      <c r="I239" s="215"/>
      <c r="J239" s="216">
        <f>ROUND(I239*H239,2)</f>
        <v>0</v>
      </c>
      <c r="K239" s="212" t="s">
        <v>196</v>
      </c>
      <c r="L239" s="41"/>
      <c r="M239" s="217" t="s">
        <v>1</v>
      </c>
      <c r="N239" s="218" t="s">
        <v>48</v>
      </c>
      <c r="O239" s="73"/>
      <c r="P239" s="219">
        <f>O239*H239</f>
        <v>0</v>
      </c>
      <c r="Q239" s="219">
        <v>1.6627</v>
      </c>
      <c r="R239" s="219">
        <f>Q239*H239</f>
        <v>43.8138077</v>
      </c>
      <c r="S239" s="219">
        <v>0</v>
      </c>
      <c r="T239" s="220">
        <f>S239*H239</f>
        <v>0</v>
      </c>
      <c r="U239" s="36"/>
      <c r="V239" s="36"/>
      <c r="W239" s="36"/>
      <c r="X239" s="36"/>
      <c r="Y239" s="36"/>
      <c r="Z239" s="36"/>
      <c r="AA239" s="36"/>
      <c r="AB239" s="36"/>
      <c r="AC239" s="36"/>
      <c r="AD239" s="36"/>
      <c r="AE239" s="36"/>
      <c r="AR239" s="221" t="s">
        <v>106</v>
      </c>
      <c r="AT239" s="221" t="s">
        <v>192</v>
      </c>
      <c r="AU239" s="221" t="s">
        <v>92</v>
      </c>
      <c r="AY239" s="18" t="s">
        <v>189</v>
      </c>
      <c r="BE239" s="222">
        <f>IF(N239="základní",J239,0)</f>
        <v>0</v>
      </c>
      <c r="BF239" s="222">
        <f>IF(N239="snížená",J239,0)</f>
        <v>0</v>
      </c>
      <c r="BG239" s="222">
        <f>IF(N239="zákl. přenesená",J239,0)</f>
        <v>0</v>
      </c>
      <c r="BH239" s="222">
        <f>IF(N239="sníž. přenesená",J239,0)</f>
        <v>0</v>
      </c>
      <c r="BI239" s="222">
        <f>IF(N239="nulová",J239,0)</f>
        <v>0</v>
      </c>
      <c r="BJ239" s="18" t="s">
        <v>90</v>
      </c>
      <c r="BK239" s="222">
        <f>ROUND(I239*H239,2)</f>
        <v>0</v>
      </c>
      <c r="BL239" s="18" t="s">
        <v>106</v>
      </c>
      <c r="BM239" s="221" t="s">
        <v>909</v>
      </c>
    </row>
    <row r="240" spans="2:51" s="13" customFormat="1" ht="12">
      <c r="B240" s="223"/>
      <c r="C240" s="224"/>
      <c r="D240" s="225" t="s">
        <v>198</v>
      </c>
      <c r="E240" s="226" t="s">
        <v>1</v>
      </c>
      <c r="F240" s="227" t="s">
        <v>199</v>
      </c>
      <c r="G240" s="224"/>
      <c r="H240" s="226" t="s">
        <v>1</v>
      </c>
      <c r="I240" s="228"/>
      <c r="J240" s="224"/>
      <c r="K240" s="224"/>
      <c r="L240" s="229"/>
      <c r="M240" s="230"/>
      <c r="N240" s="231"/>
      <c r="O240" s="231"/>
      <c r="P240" s="231"/>
      <c r="Q240" s="231"/>
      <c r="R240" s="231"/>
      <c r="S240" s="231"/>
      <c r="T240" s="232"/>
      <c r="AT240" s="233" t="s">
        <v>198</v>
      </c>
      <c r="AU240" s="233" t="s">
        <v>92</v>
      </c>
      <c r="AV240" s="13" t="s">
        <v>90</v>
      </c>
      <c r="AW240" s="13" t="s">
        <v>38</v>
      </c>
      <c r="AX240" s="13" t="s">
        <v>83</v>
      </c>
      <c r="AY240" s="233" t="s">
        <v>189</v>
      </c>
    </row>
    <row r="241" spans="2:51" s="13" customFormat="1" ht="12">
      <c r="B241" s="223"/>
      <c r="C241" s="224"/>
      <c r="D241" s="225" t="s">
        <v>198</v>
      </c>
      <c r="E241" s="226" t="s">
        <v>1</v>
      </c>
      <c r="F241" s="227" t="s">
        <v>910</v>
      </c>
      <c r="G241" s="224"/>
      <c r="H241" s="226" t="s">
        <v>1</v>
      </c>
      <c r="I241" s="228"/>
      <c r="J241" s="224"/>
      <c r="K241" s="224"/>
      <c r="L241" s="229"/>
      <c r="M241" s="230"/>
      <c r="N241" s="231"/>
      <c r="O241" s="231"/>
      <c r="P241" s="231"/>
      <c r="Q241" s="231"/>
      <c r="R241" s="231"/>
      <c r="S241" s="231"/>
      <c r="T241" s="232"/>
      <c r="AT241" s="233" t="s">
        <v>198</v>
      </c>
      <c r="AU241" s="233" t="s">
        <v>92</v>
      </c>
      <c r="AV241" s="13" t="s">
        <v>90</v>
      </c>
      <c r="AW241" s="13" t="s">
        <v>38</v>
      </c>
      <c r="AX241" s="13" t="s">
        <v>83</v>
      </c>
      <c r="AY241" s="233" t="s">
        <v>189</v>
      </c>
    </row>
    <row r="242" spans="2:51" s="14" customFormat="1" ht="12">
      <c r="B242" s="234"/>
      <c r="C242" s="235"/>
      <c r="D242" s="225" t="s">
        <v>198</v>
      </c>
      <c r="E242" s="236" t="s">
        <v>1</v>
      </c>
      <c r="F242" s="237" t="s">
        <v>911</v>
      </c>
      <c r="G242" s="235"/>
      <c r="H242" s="238">
        <v>17.625</v>
      </c>
      <c r="I242" s="239"/>
      <c r="J242" s="235"/>
      <c r="K242" s="235"/>
      <c r="L242" s="240"/>
      <c r="M242" s="241"/>
      <c r="N242" s="242"/>
      <c r="O242" s="242"/>
      <c r="P242" s="242"/>
      <c r="Q242" s="242"/>
      <c r="R242" s="242"/>
      <c r="S242" s="242"/>
      <c r="T242" s="243"/>
      <c r="AT242" s="244" t="s">
        <v>198</v>
      </c>
      <c r="AU242" s="244" t="s">
        <v>92</v>
      </c>
      <c r="AV242" s="14" t="s">
        <v>92</v>
      </c>
      <c r="AW242" s="14" t="s">
        <v>38</v>
      </c>
      <c r="AX242" s="14" t="s">
        <v>83</v>
      </c>
      <c r="AY242" s="244" t="s">
        <v>189</v>
      </c>
    </row>
    <row r="243" spans="2:51" s="16" customFormat="1" ht="12">
      <c r="B243" s="270"/>
      <c r="C243" s="271"/>
      <c r="D243" s="225" t="s">
        <v>198</v>
      </c>
      <c r="E243" s="272" t="s">
        <v>1</v>
      </c>
      <c r="F243" s="273" t="s">
        <v>488</v>
      </c>
      <c r="G243" s="271"/>
      <c r="H243" s="274">
        <v>17.625</v>
      </c>
      <c r="I243" s="275"/>
      <c r="J243" s="271"/>
      <c r="K243" s="271"/>
      <c r="L243" s="276"/>
      <c r="M243" s="277"/>
      <c r="N243" s="278"/>
      <c r="O243" s="278"/>
      <c r="P243" s="278"/>
      <c r="Q243" s="278"/>
      <c r="R243" s="278"/>
      <c r="S243" s="278"/>
      <c r="T243" s="279"/>
      <c r="AT243" s="280" t="s">
        <v>198</v>
      </c>
      <c r="AU243" s="280" t="s">
        <v>92</v>
      </c>
      <c r="AV243" s="16" t="s">
        <v>99</v>
      </c>
      <c r="AW243" s="16" t="s">
        <v>38</v>
      </c>
      <c r="AX243" s="16" t="s">
        <v>83</v>
      </c>
      <c r="AY243" s="280" t="s">
        <v>189</v>
      </c>
    </row>
    <row r="244" spans="2:51" s="14" customFormat="1" ht="12">
      <c r="B244" s="234"/>
      <c r="C244" s="235"/>
      <c r="D244" s="225" t="s">
        <v>198</v>
      </c>
      <c r="E244" s="236" t="s">
        <v>1</v>
      </c>
      <c r="F244" s="237" t="s">
        <v>912</v>
      </c>
      <c r="G244" s="235"/>
      <c r="H244" s="238">
        <v>8.726</v>
      </c>
      <c r="I244" s="239"/>
      <c r="J244" s="235"/>
      <c r="K244" s="235"/>
      <c r="L244" s="240"/>
      <c r="M244" s="241"/>
      <c r="N244" s="242"/>
      <c r="O244" s="242"/>
      <c r="P244" s="242"/>
      <c r="Q244" s="242"/>
      <c r="R244" s="242"/>
      <c r="S244" s="242"/>
      <c r="T244" s="243"/>
      <c r="AT244" s="244" t="s">
        <v>198</v>
      </c>
      <c r="AU244" s="244" t="s">
        <v>92</v>
      </c>
      <c r="AV244" s="14" t="s">
        <v>92</v>
      </c>
      <c r="AW244" s="14" t="s">
        <v>38</v>
      </c>
      <c r="AX244" s="14" t="s">
        <v>83</v>
      </c>
      <c r="AY244" s="244" t="s">
        <v>189</v>
      </c>
    </row>
    <row r="245" spans="2:51" s="16" customFormat="1" ht="12">
      <c r="B245" s="270"/>
      <c r="C245" s="271"/>
      <c r="D245" s="225" t="s">
        <v>198</v>
      </c>
      <c r="E245" s="272" t="s">
        <v>1</v>
      </c>
      <c r="F245" s="273" t="s">
        <v>488</v>
      </c>
      <c r="G245" s="271"/>
      <c r="H245" s="274">
        <v>8.726</v>
      </c>
      <c r="I245" s="275"/>
      <c r="J245" s="271"/>
      <c r="K245" s="271"/>
      <c r="L245" s="276"/>
      <c r="M245" s="277"/>
      <c r="N245" s="278"/>
      <c r="O245" s="278"/>
      <c r="P245" s="278"/>
      <c r="Q245" s="278"/>
      <c r="R245" s="278"/>
      <c r="S245" s="278"/>
      <c r="T245" s="279"/>
      <c r="AT245" s="280" t="s">
        <v>198</v>
      </c>
      <c r="AU245" s="280" t="s">
        <v>92</v>
      </c>
      <c r="AV245" s="16" t="s">
        <v>99</v>
      </c>
      <c r="AW245" s="16" t="s">
        <v>38</v>
      </c>
      <c r="AX245" s="16" t="s">
        <v>83</v>
      </c>
      <c r="AY245" s="280" t="s">
        <v>189</v>
      </c>
    </row>
    <row r="246" spans="2:51" s="15" customFormat="1" ht="12">
      <c r="B246" s="245"/>
      <c r="C246" s="246"/>
      <c r="D246" s="225" t="s">
        <v>198</v>
      </c>
      <c r="E246" s="247" t="s">
        <v>1</v>
      </c>
      <c r="F246" s="248" t="s">
        <v>203</v>
      </c>
      <c r="G246" s="246"/>
      <c r="H246" s="249">
        <v>26.351</v>
      </c>
      <c r="I246" s="250"/>
      <c r="J246" s="246"/>
      <c r="K246" s="246"/>
      <c r="L246" s="251"/>
      <c r="M246" s="252"/>
      <c r="N246" s="253"/>
      <c r="O246" s="253"/>
      <c r="P246" s="253"/>
      <c r="Q246" s="253"/>
      <c r="R246" s="253"/>
      <c r="S246" s="253"/>
      <c r="T246" s="254"/>
      <c r="AT246" s="255" t="s">
        <v>198</v>
      </c>
      <c r="AU246" s="255" t="s">
        <v>92</v>
      </c>
      <c r="AV246" s="15" t="s">
        <v>106</v>
      </c>
      <c r="AW246" s="15" t="s">
        <v>38</v>
      </c>
      <c r="AX246" s="15" t="s">
        <v>90</v>
      </c>
      <c r="AY246" s="255" t="s">
        <v>189</v>
      </c>
    </row>
    <row r="247" spans="1:65" s="2" customFormat="1" ht="16.5" customHeight="1">
      <c r="A247" s="36"/>
      <c r="B247" s="37"/>
      <c r="C247" s="210" t="s">
        <v>329</v>
      </c>
      <c r="D247" s="210" t="s">
        <v>192</v>
      </c>
      <c r="E247" s="211" t="s">
        <v>913</v>
      </c>
      <c r="F247" s="212" t="s">
        <v>914</v>
      </c>
      <c r="G247" s="213" t="s">
        <v>195</v>
      </c>
      <c r="H247" s="214">
        <v>16.9</v>
      </c>
      <c r="I247" s="215"/>
      <c r="J247" s="216">
        <f>ROUND(I247*H247,2)</f>
        <v>0</v>
      </c>
      <c r="K247" s="212" t="s">
        <v>196</v>
      </c>
      <c r="L247" s="41"/>
      <c r="M247" s="217" t="s">
        <v>1</v>
      </c>
      <c r="N247" s="218" t="s">
        <v>48</v>
      </c>
      <c r="O247" s="73"/>
      <c r="P247" s="219">
        <f>O247*H247</f>
        <v>0</v>
      </c>
      <c r="Q247" s="219">
        <v>0.14561</v>
      </c>
      <c r="R247" s="219">
        <f>Q247*H247</f>
        <v>2.460809</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915</v>
      </c>
    </row>
    <row r="248" spans="2:51" s="13" customFormat="1" ht="12">
      <c r="B248" s="223"/>
      <c r="C248" s="224"/>
      <c r="D248" s="225" t="s">
        <v>198</v>
      </c>
      <c r="E248" s="226" t="s">
        <v>1</v>
      </c>
      <c r="F248" s="227" t="s">
        <v>199</v>
      </c>
      <c r="G248" s="224"/>
      <c r="H248" s="226" t="s">
        <v>1</v>
      </c>
      <c r="I248" s="228"/>
      <c r="J248" s="224"/>
      <c r="K248" s="224"/>
      <c r="L248" s="229"/>
      <c r="M248" s="230"/>
      <c r="N248" s="231"/>
      <c r="O248" s="231"/>
      <c r="P248" s="231"/>
      <c r="Q248" s="231"/>
      <c r="R248" s="231"/>
      <c r="S248" s="231"/>
      <c r="T248" s="232"/>
      <c r="AT248" s="233" t="s">
        <v>198</v>
      </c>
      <c r="AU248" s="233" t="s">
        <v>92</v>
      </c>
      <c r="AV248" s="13" t="s">
        <v>90</v>
      </c>
      <c r="AW248" s="13" t="s">
        <v>38</v>
      </c>
      <c r="AX248" s="13" t="s">
        <v>83</v>
      </c>
      <c r="AY248" s="233" t="s">
        <v>189</v>
      </c>
    </row>
    <row r="249" spans="2:51" s="13" customFormat="1" ht="12">
      <c r="B249" s="223"/>
      <c r="C249" s="224"/>
      <c r="D249" s="225" t="s">
        <v>198</v>
      </c>
      <c r="E249" s="226" t="s">
        <v>1</v>
      </c>
      <c r="F249" s="227" t="s">
        <v>916</v>
      </c>
      <c r="G249" s="224"/>
      <c r="H249" s="226" t="s">
        <v>1</v>
      </c>
      <c r="I249" s="228"/>
      <c r="J249" s="224"/>
      <c r="K249" s="224"/>
      <c r="L249" s="229"/>
      <c r="M249" s="230"/>
      <c r="N249" s="231"/>
      <c r="O249" s="231"/>
      <c r="P249" s="231"/>
      <c r="Q249" s="231"/>
      <c r="R249" s="231"/>
      <c r="S249" s="231"/>
      <c r="T249" s="232"/>
      <c r="AT249" s="233" t="s">
        <v>198</v>
      </c>
      <c r="AU249" s="233" t="s">
        <v>92</v>
      </c>
      <c r="AV249" s="13" t="s">
        <v>90</v>
      </c>
      <c r="AW249" s="13" t="s">
        <v>38</v>
      </c>
      <c r="AX249" s="13" t="s">
        <v>83</v>
      </c>
      <c r="AY249" s="233" t="s">
        <v>189</v>
      </c>
    </row>
    <row r="250" spans="2:51" s="14" customFormat="1" ht="12">
      <c r="B250" s="234"/>
      <c r="C250" s="235"/>
      <c r="D250" s="225" t="s">
        <v>198</v>
      </c>
      <c r="E250" s="236" t="s">
        <v>1</v>
      </c>
      <c r="F250" s="237" t="s">
        <v>917</v>
      </c>
      <c r="G250" s="235"/>
      <c r="H250" s="238">
        <v>16.9</v>
      </c>
      <c r="I250" s="239"/>
      <c r="J250" s="235"/>
      <c r="K250" s="235"/>
      <c r="L250" s="240"/>
      <c r="M250" s="241"/>
      <c r="N250" s="242"/>
      <c r="O250" s="242"/>
      <c r="P250" s="242"/>
      <c r="Q250" s="242"/>
      <c r="R250" s="242"/>
      <c r="S250" s="242"/>
      <c r="T250" s="243"/>
      <c r="AT250" s="244" t="s">
        <v>198</v>
      </c>
      <c r="AU250" s="244" t="s">
        <v>92</v>
      </c>
      <c r="AV250" s="14" t="s">
        <v>92</v>
      </c>
      <c r="AW250" s="14" t="s">
        <v>38</v>
      </c>
      <c r="AX250" s="14" t="s">
        <v>83</v>
      </c>
      <c r="AY250" s="244" t="s">
        <v>189</v>
      </c>
    </row>
    <row r="251" spans="2:51" s="15" customFormat="1" ht="12">
      <c r="B251" s="245"/>
      <c r="C251" s="246"/>
      <c r="D251" s="225" t="s">
        <v>198</v>
      </c>
      <c r="E251" s="247" t="s">
        <v>1</v>
      </c>
      <c r="F251" s="248" t="s">
        <v>203</v>
      </c>
      <c r="G251" s="246"/>
      <c r="H251" s="249">
        <v>16.9</v>
      </c>
      <c r="I251" s="250"/>
      <c r="J251" s="246"/>
      <c r="K251" s="246"/>
      <c r="L251" s="251"/>
      <c r="M251" s="252"/>
      <c r="N251" s="253"/>
      <c r="O251" s="253"/>
      <c r="P251" s="253"/>
      <c r="Q251" s="253"/>
      <c r="R251" s="253"/>
      <c r="S251" s="253"/>
      <c r="T251" s="254"/>
      <c r="AT251" s="255" t="s">
        <v>198</v>
      </c>
      <c r="AU251" s="255" t="s">
        <v>92</v>
      </c>
      <c r="AV251" s="15" t="s">
        <v>106</v>
      </c>
      <c r="AW251" s="15" t="s">
        <v>38</v>
      </c>
      <c r="AX251" s="15" t="s">
        <v>90</v>
      </c>
      <c r="AY251" s="255" t="s">
        <v>189</v>
      </c>
    </row>
    <row r="252" spans="1:65" s="2" customFormat="1" ht="16.5" customHeight="1">
      <c r="A252" s="36"/>
      <c r="B252" s="37"/>
      <c r="C252" s="210" t="s">
        <v>334</v>
      </c>
      <c r="D252" s="210" t="s">
        <v>192</v>
      </c>
      <c r="E252" s="211" t="s">
        <v>918</v>
      </c>
      <c r="F252" s="212" t="s">
        <v>919</v>
      </c>
      <c r="G252" s="213" t="s">
        <v>195</v>
      </c>
      <c r="H252" s="214">
        <v>50.156</v>
      </c>
      <c r="I252" s="215"/>
      <c r="J252" s="216">
        <f>ROUND(I252*H252,2)</f>
        <v>0</v>
      </c>
      <c r="K252" s="212" t="s">
        <v>196</v>
      </c>
      <c r="L252" s="41"/>
      <c r="M252" s="217" t="s">
        <v>1</v>
      </c>
      <c r="N252" s="218" t="s">
        <v>48</v>
      </c>
      <c r="O252" s="73"/>
      <c r="P252" s="219">
        <f>O252*H252</f>
        <v>0</v>
      </c>
      <c r="Q252" s="219">
        <v>0.26032</v>
      </c>
      <c r="R252" s="219">
        <f>Q252*H252</f>
        <v>13.05660992</v>
      </c>
      <c r="S252" s="219">
        <v>0</v>
      </c>
      <c r="T252" s="220">
        <f>S252*H252</f>
        <v>0</v>
      </c>
      <c r="U252" s="36"/>
      <c r="V252" s="36"/>
      <c r="W252" s="36"/>
      <c r="X252" s="36"/>
      <c r="Y252" s="36"/>
      <c r="Z252" s="36"/>
      <c r="AA252" s="36"/>
      <c r="AB252" s="36"/>
      <c r="AC252" s="36"/>
      <c r="AD252" s="36"/>
      <c r="AE252" s="36"/>
      <c r="AR252" s="221" t="s">
        <v>106</v>
      </c>
      <c r="AT252" s="221" t="s">
        <v>192</v>
      </c>
      <c r="AU252" s="221" t="s">
        <v>92</v>
      </c>
      <c r="AY252" s="18" t="s">
        <v>189</v>
      </c>
      <c r="BE252" s="222">
        <f>IF(N252="základní",J252,0)</f>
        <v>0</v>
      </c>
      <c r="BF252" s="222">
        <f>IF(N252="snížená",J252,0)</f>
        <v>0</v>
      </c>
      <c r="BG252" s="222">
        <f>IF(N252="zákl. přenesená",J252,0)</f>
        <v>0</v>
      </c>
      <c r="BH252" s="222">
        <f>IF(N252="sníž. přenesená",J252,0)</f>
        <v>0</v>
      </c>
      <c r="BI252" s="222">
        <f>IF(N252="nulová",J252,0)</f>
        <v>0</v>
      </c>
      <c r="BJ252" s="18" t="s">
        <v>90</v>
      </c>
      <c r="BK252" s="222">
        <f>ROUND(I252*H252,2)</f>
        <v>0</v>
      </c>
      <c r="BL252" s="18" t="s">
        <v>106</v>
      </c>
      <c r="BM252" s="221" t="s">
        <v>920</v>
      </c>
    </row>
    <row r="253" spans="2:51" s="13" customFormat="1" ht="12">
      <c r="B253" s="223"/>
      <c r="C253" s="224"/>
      <c r="D253" s="225" t="s">
        <v>198</v>
      </c>
      <c r="E253" s="226" t="s">
        <v>1</v>
      </c>
      <c r="F253" s="227" t="s">
        <v>199</v>
      </c>
      <c r="G253" s="224"/>
      <c r="H253" s="226" t="s">
        <v>1</v>
      </c>
      <c r="I253" s="228"/>
      <c r="J253" s="224"/>
      <c r="K253" s="224"/>
      <c r="L253" s="229"/>
      <c r="M253" s="230"/>
      <c r="N253" s="231"/>
      <c r="O253" s="231"/>
      <c r="P253" s="231"/>
      <c r="Q253" s="231"/>
      <c r="R253" s="231"/>
      <c r="S253" s="231"/>
      <c r="T253" s="232"/>
      <c r="AT253" s="233" t="s">
        <v>198</v>
      </c>
      <c r="AU253" s="233" t="s">
        <v>92</v>
      </c>
      <c r="AV253" s="13" t="s">
        <v>90</v>
      </c>
      <c r="AW253" s="13" t="s">
        <v>38</v>
      </c>
      <c r="AX253" s="13" t="s">
        <v>83</v>
      </c>
      <c r="AY253" s="233" t="s">
        <v>189</v>
      </c>
    </row>
    <row r="254" spans="2:51" s="13" customFormat="1" ht="12">
      <c r="B254" s="223"/>
      <c r="C254" s="224"/>
      <c r="D254" s="225" t="s">
        <v>198</v>
      </c>
      <c r="E254" s="226" t="s">
        <v>1</v>
      </c>
      <c r="F254" s="227" t="s">
        <v>916</v>
      </c>
      <c r="G254" s="224"/>
      <c r="H254" s="226" t="s">
        <v>1</v>
      </c>
      <c r="I254" s="228"/>
      <c r="J254" s="224"/>
      <c r="K254" s="224"/>
      <c r="L254" s="229"/>
      <c r="M254" s="230"/>
      <c r="N254" s="231"/>
      <c r="O254" s="231"/>
      <c r="P254" s="231"/>
      <c r="Q254" s="231"/>
      <c r="R254" s="231"/>
      <c r="S254" s="231"/>
      <c r="T254" s="232"/>
      <c r="AT254" s="233" t="s">
        <v>198</v>
      </c>
      <c r="AU254" s="233" t="s">
        <v>92</v>
      </c>
      <c r="AV254" s="13" t="s">
        <v>90</v>
      </c>
      <c r="AW254" s="13" t="s">
        <v>38</v>
      </c>
      <c r="AX254" s="13" t="s">
        <v>83</v>
      </c>
      <c r="AY254" s="233" t="s">
        <v>189</v>
      </c>
    </row>
    <row r="255" spans="2:51" s="14" customFormat="1" ht="12">
      <c r="B255" s="234"/>
      <c r="C255" s="235"/>
      <c r="D255" s="225" t="s">
        <v>198</v>
      </c>
      <c r="E255" s="236" t="s">
        <v>1</v>
      </c>
      <c r="F255" s="237" t="s">
        <v>921</v>
      </c>
      <c r="G255" s="235"/>
      <c r="H255" s="238">
        <v>7.581</v>
      </c>
      <c r="I255" s="239"/>
      <c r="J255" s="235"/>
      <c r="K255" s="235"/>
      <c r="L255" s="240"/>
      <c r="M255" s="241"/>
      <c r="N255" s="242"/>
      <c r="O255" s="242"/>
      <c r="P255" s="242"/>
      <c r="Q255" s="242"/>
      <c r="R255" s="242"/>
      <c r="S255" s="242"/>
      <c r="T255" s="243"/>
      <c r="AT255" s="244" t="s">
        <v>198</v>
      </c>
      <c r="AU255" s="244" t="s">
        <v>92</v>
      </c>
      <c r="AV255" s="14" t="s">
        <v>92</v>
      </c>
      <c r="AW255" s="14" t="s">
        <v>38</v>
      </c>
      <c r="AX255" s="14" t="s">
        <v>83</v>
      </c>
      <c r="AY255" s="244" t="s">
        <v>189</v>
      </c>
    </row>
    <row r="256" spans="2:51" s="14" customFormat="1" ht="12">
      <c r="B256" s="234"/>
      <c r="C256" s="235"/>
      <c r="D256" s="225" t="s">
        <v>198</v>
      </c>
      <c r="E256" s="236" t="s">
        <v>1</v>
      </c>
      <c r="F256" s="237" t="s">
        <v>922</v>
      </c>
      <c r="G256" s="235"/>
      <c r="H256" s="238">
        <v>42.575</v>
      </c>
      <c r="I256" s="239"/>
      <c r="J256" s="235"/>
      <c r="K256" s="235"/>
      <c r="L256" s="240"/>
      <c r="M256" s="241"/>
      <c r="N256" s="242"/>
      <c r="O256" s="242"/>
      <c r="P256" s="242"/>
      <c r="Q256" s="242"/>
      <c r="R256" s="242"/>
      <c r="S256" s="242"/>
      <c r="T256" s="243"/>
      <c r="AT256" s="244" t="s">
        <v>198</v>
      </c>
      <c r="AU256" s="244" t="s">
        <v>92</v>
      </c>
      <c r="AV256" s="14" t="s">
        <v>92</v>
      </c>
      <c r="AW256" s="14" t="s">
        <v>38</v>
      </c>
      <c r="AX256" s="14" t="s">
        <v>83</v>
      </c>
      <c r="AY256" s="244" t="s">
        <v>189</v>
      </c>
    </row>
    <row r="257" spans="2:51" s="15" customFormat="1" ht="12">
      <c r="B257" s="245"/>
      <c r="C257" s="246"/>
      <c r="D257" s="225" t="s">
        <v>198</v>
      </c>
      <c r="E257" s="247" t="s">
        <v>1</v>
      </c>
      <c r="F257" s="248" t="s">
        <v>203</v>
      </c>
      <c r="G257" s="246"/>
      <c r="H257" s="249">
        <v>50.156</v>
      </c>
      <c r="I257" s="250"/>
      <c r="J257" s="246"/>
      <c r="K257" s="246"/>
      <c r="L257" s="251"/>
      <c r="M257" s="252"/>
      <c r="N257" s="253"/>
      <c r="O257" s="253"/>
      <c r="P257" s="253"/>
      <c r="Q257" s="253"/>
      <c r="R257" s="253"/>
      <c r="S257" s="253"/>
      <c r="T257" s="254"/>
      <c r="AT257" s="255" t="s">
        <v>198</v>
      </c>
      <c r="AU257" s="255" t="s">
        <v>92</v>
      </c>
      <c r="AV257" s="15" t="s">
        <v>106</v>
      </c>
      <c r="AW257" s="15" t="s">
        <v>38</v>
      </c>
      <c r="AX257" s="15" t="s">
        <v>90</v>
      </c>
      <c r="AY257" s="255" t="s">
        <v>189</v>
      </c>
    </row>
    <row r="258" spans="1:65" s="2" customFormat="1" ht="16.5" customHeight="1">
      <c r="A258" s="36"/>
      <c r="B258" s="37"/>
      <c r="C258" s="210" t="s">
        <v>338</v>
      </c>
      <c r="D258" s="210" t="s">
        <v>192</v>
      </c>
      <c r="E258" s="211" t="s">
        <v>923</v>
      </c>
      <c r="F258" s="212" t="s">
        <v>924</v>
      </c>
      <c r="G258" s="213" t="s">
        <v>195</v>
      </c>
      <c r="H258" s="214">
        <v>333.533</v>
      </c>
      <c r="I258" s="215"/>
      <c r="J258" s="216">
        <f>ROUND(I258*H258,2)</f>
        <v>0</v>
      </c>
      <c r="K258" s="212" t="s">
        <v>196</v>
      </c>
      <c r="L258" s="41"/>
      <c r="M258" s="217" t="s">
        <v>1</v>
      </c>
      <c r="N258" s="218" t="s">
        <v>48</v>
      </c>
      <c r="O258" s="73"/>
      <c r="P258" s="219">
        <f>O258*H258</f>
        <v>0</v>
      </c>
      <c r="Q258" s="219">
        <v>0.23664</v>
      </c>
      <c r="R258" s="219">
        <f>Q258*H258</f>
        <v>78.92724912</v>
      </c>
      <c r="S258" s="219">
        <v>0</v>
      </c>
      <c r="T258" s="220">
        <f>S258*H258</f>
        <v>0</v>
      </c>
      <c r="U258" s="36"/>
      <c r="V258" s="36"/>
      <c r="W258" s="36"/>
      <c r="X258" s="36"/>
      <c r="Y258" s="36"/>
      <c r="Z258" s="36"/>
      <c r="AA258" s="36"/>
      <c r="AB258" s="36"/>
      <c r="AC258" s="36"/>
      <c r="AD258" s="36"/>
      <c r="AE258" s="36"/>
      <c r="AR258" s="221" t="s">
        <v>106</v>
      </c>
      <c r="AT258" s="221" t="s">
        <v>192</v>
      </c>
      <c r="AU258" s="221" t="s">
        <v>92</v>
      </c>
      <c r="AY258" s="18" t="s">
        <v>189</v>
      </c>
      <c r="BE258" s="222">
        <f>IF(N258="základní",J258,0)</f>
        <v>0</v>
      </c>
      <c r="BF258" s="222">
        <f>IF(N258="snížená",J258,0)</f>
        <v>0</v>
      </c>
      <c r="BG258" s="222">
        <f>IF(N258="zákl. přenesená",J258,0)</f>
        <v>0</v>
      </c>
      <c r="BH258" s="222">
        <f>IF(N258="sníž. přenesená",J258,0)</f>
        <v>0</v>
      </c>
      <c r="BI258" s="222">
        <f>IF(N258="nulová",J258,0)</f>
        <v>0</v>
      </c>
      <c r="BJ258" s="18" t="s">
        <v>90</v>
      </c>
      <c r="BK258" s="222">
        <f>ROUND(I258*H258,2)</f>
        <v>0</v>
      </c>
      <c r="BL258" s="18" t="s">
        <v>106</v>
      </c>
      <c r="BM258" s="221" t="s">
        <v>925</v>
      </c>
    </row>
    <row r="259" spans="2:51" s="13" customFormat="1" ht="12">
      <c r="B259" s="223"/>
      <c r="C259" s="224"/>
      <c r="D259" s="225" t="s">
        <v>198</v>
      </c>
      <c r="E259" s="226" t="s">
        <v>1</v>
      </c>
      <c r="F259" s="227" t="s">
        <v>199</v>
      </c>
      <c r="G259" s="224"/>
      <c r="H259" s="226" t="s">
        <v>1</v>
      </c>
      <c r="I259" s="228"/>
      <c r="J259" s="224"/>
      <c r="K259" s="224"/>
      <c r="L259" s="229"/>
      <c r="M259" s="230"/>
      <c r="N259" s="231"/>
      <c r="O259" s="231"/>
      <c r="P259" s="231"/>
      <c r="Q259" s="231"/>
      <c r="R259" s="231"/>
      <c r="S259" s="231"/>
      <c r="T259" s="232"/>
      <c r="AT259" s="233" t="s">
        <v>198</v>
      </c>
      <c r="AU259" s="233" t="s">
        <v>92</v>
      </c>
      <c r="AV259" s="13" t="s">
        <v>90</v>
      </c>
      <c r="AW259" s="13" t="s">
        <v>38</v>
      </c>
      <c r="AX259" s="13" t="s">
        <v>83</v>
      </c>
      <c r="AY259" s="233" t="s">
        <v>189</v>
      </c>
    </row>
    <row r="260" spans="2:51" s="13" customFormat="1" ht="12">
      <c r="B260" s="223"/>
      <c r="C260" s="224"/>
      <c r="D260" s="225" t="s">
        <v>198</v>
      </c>
      <c r="E260" s="226" t="s">
        <v>1</v>
      </c>
      <c r="F260" s="227" t="s">
        <v>926</v>
      </c>
      <c r="G260" s="224"/>
      <c r="H260" s="226" t="s">
        <v>1</v>
      </c>
      <c r="I260" s="228"/>
      <c r="J260" s="224"/>
      <c r="K260" s="224"/>
      <c r="L260" s="229"/>
      <c r="M260" s="230"/>
      <c r="N260" s="231"/>
      <c r="O260" s="231"/>
      <c r="P260" s="231"/>
      <c r="Q260" s="231"/>
      <c r="R260" s="231"/>
      <c r="S260" s="231"/>
      <c r="T260" s="232"/>
      <c r="AT260" s="233" t="s">
        <v>198</v>
      </c>
      <c r="AU260" s="233" t="s">
        <v>92</v>
      </c>
      <c r="AV260" s="13" t="s">
        <v>90</v>
      </c>
      <c r="AW260" s="13" t="s">
        <v>38</v>
      </c>
      <c r="AX260" s="13" t="s">
        <v>83</v>
      </c>
      <c r="AY260" s="233" t="s">
        <v>189</v>
      </c>
    </row>
    <row r="261" spans="2:51" s="14" customFormat="1" ht="12">
      <c r="B261" s="234"/>
      <c r="C261" s="235"/>
      <c r="D261" s="225" t="s">
        <v>198</v>
      </c>
      <c r="E261" s="236" t="s">
        <v>1</v>
      </c>
      <c r="F261" s="237" t="s">
        <v>927</v>
      </c>
      <c r="G261" s="235"/>
      <c r="H261" s="238">
        <v>72.568</v>
      </c>
      <c r="I261" s="239"/>
      <c r="J261" s="235"/>
      <c r="K261" s="235"/>
      <c r="L261" s="240"/>
      <c r="M261" s="241"/>
      <c r="N261" s="242"/>
      <c r="O261" s="242"/>
      <c r="P261" s="242"/>
      <c r="Q261" s="242"/>
      <c r="R261" s="242"/>
      <c r="S261" s="242"/>
      <c r="T261" s="243"/>
      <c r="AT261" s="244" t="s">
        <v>198</v>
      </c>
      <c r="AU261" s="244" t="s">
        <v>92</v>
      </c>
      <c r="AV261" s="14" t="s">
        <v>92</v>
      </c>
      <c r="AW261" s="14" t="s">
        <v>38</v>
      </c>
      <c r="AX261" s="14" t="s">
        <v>83</v>
      </c>
      <c r="AY261" s="244" t="s">
        <v>189</v>
      </c>
    </row>
    <row r="262" spans="2:51" s="14" customFormat="1" ht="12">
      <c r="B262" s="234"/>
      <c r="C262" s="235"/>
      <c r="D262" s="225" t="s">
        <v>198</v>
      </c>
      <c r="E262" s="236" t="s">
        <v>1</v>
      </c>
      <c r="F262" s="237" t="s">
        <v>928</v>
      </c>
      <c r="G262" s="235"/>
      <c r="H262" s="238">
        <v>69.006</v>
      </c>
      <c r="I262" s="239"/>
      <c r="J262" s="235"/>
      <c r="K262" s="235"/>
      <c r="L262" s="240"/>
      <c r="M262" s="241"/>
      <c r="N262" s="242"/>
      <c r="O262" s="242"/>
      <c r="P262" s="242"/>
      <c r="Q262" s="242"/>
      <c r="R262" s="242"/>
      <c r="S262" s="242"/>
      <c r="T262" s="243"/>
      <c r="AT262" s="244" t="s">
        <v>198</v>
      </c>
      <c r="AU262" s="244" t="s">
        <v>92</v>
      </c>
      <c r="AV262" s="14" t="s">
        <v>92</v>
      </c>
      <c r="AW262" s="14" t="s">
        <v>38</v>
      </c>
      <c r="AX262" s="14" t="s">
        <v>83</v>
      </c>
      <c r="AY262" s="244" t="s">
        <v>189</v>
      </c>
    </row>
    <row r="263" spans="2:51" s="14" customFormat="1" ht="12">
      <c r="B263" s="234"/>
      <c r="C263" s="235"/>
      <c r="D263" s="225" t="s">
        <v>198</v>
      </c>
      <c r="E263" s="236" t="s">
        <v>1</v>
      </c>
      <c r="F263" s="237" t="s">
        <v>929</v>
      </c>
      <c r="G263" s="235"/>
      <c r="H263" s="238">
        <v>191.959</v>
      </c>
      <c r="I263" s="239"/>
      <c r="J263" s="235"/>
      <c r="K263" s="235"/>
      <c r="L263" s="240"/>
      <c r="M263" s="241"/>
      <c r="N263" s="242"/>
      <c r="O263" s="242"/>
      <c r="P263" s="242"/>
      <c r="Q263" s="242"/>
      <c r="R263" s="242"/>
      <c r="S263" s="242"/>
      <c r="T263" s="243"/>
      <c r="AT263" s="244" t="s">
        <v>198</v>
      </c>
      <c r="AU263" s="244" t="s">
        <v>92</v>
      </c>
      <c r="AV263" s="14" t="s">
        <v>92</v>
      </c>
      <c r="AW263" s="14" t="s">
        <v>38</v>
      </c>
      <c r="AX263" s="14" t="s">
        <v>83</v>
      </c>
      <c r="AY263" s="244" t="s">
        <v>189</v>
      </c>
    </row>
    <row r="264" spans="2:51" s="15" customFormat="1" ht="12">
      <c r="B264" s="245"/>
      <c r="C264" s="246"/>
      <c r="D264" s="225" t="s">
        <v>198</v>
      </c>
      <c r="E264" s="247" t="s">
        <v>1</v>
      </c>
      <c r="F264" s="248" t="s">
        <v>203</v>
      </c>
      <c r="G264" s="246"/>
      <c r="H264" s="249">
        <v>333.533</v>
      </c>
      <c r="I264" s="250"/>
      <c r="J264" s="246"/>
      <c r="K264" s="246"/>
      <c r="L264" s="251"/>
      <c r="M264" s="252"/>
      <c r="N264" s="253"/>
      <c r="O264" s="253"/>
      <c r="P264" s="253"/>
      <c r="Q264" s="253"/>
      <c r="R264" s="253"/>
      <c r="S264" s="253"/>
      <c r="T264" s="254"/>
      <c r="AT264" s="255" t="s">
        <v>198</v>
      </c>
      <c r="AU264" s="255" t="s">
        <v>92</v>
      </c>
      <c r="AV264" s="15" t="s">
        <v>106</v>
      </c>
      <c r="AW264" s="15" t="s">
        <v>38</v>
      </c>
      <c r="AX264" s="15" t="s">
        <v>90</v>
      </c>
      <c r="AY264" s="255" t="s">
        <v>189</v>
      </c>
    </row>
    <row r="265" spans="1:65" s="2" customFormat="1" ht="16.5" customHeight="1">
      <c r="A265" s="36"/>
      <c r="B265" s="37"/>
      <c r="C265" s="210" t="s">
        <v>342</v>
      </c>
      <c r="D265" s="210" t="s">
        <v>192</v>
      </c>
      <c r="E265" s="211" t="s">
        <v>930</v>
      </c>
      <c r="F265" s="212" t="s">
        <v>931</v>
      </c>
      <c r="G265" s="213" t="s">
        <v>195</v>
      </c>
      <c r="H265" s="214">
        <v>45.844</v>
      </c>
      <c r="I265" s="215"/>
      <c r="J265" s="216">
        <f>ROUND(I265*H265,2)</f>
        <v>0</v>
      </c>
      <c r="K265" s="212" t="s">
        <v>196</v>
      </c>
      <c r="L265" s="41"/>
      <c r="M265" s="217" t="s">
        <v>1</v>
      </c>
      <c r="N265" s="218" t="s">
        <v>48</v>
      </c>
      <c r="O265" s="73"/>
      <c r="P265" s="219">
        <f>O265*H265</f>
        <v>0</v>
      </c>
      <c r="Q265" s="219">
        <v>0.34116</v>
      </c>
      <c r="R265" s="219">
        <f>Q265*H265</f>
        <v>15.640139040000001</v>
      </c>
      <c r="S265" s="219">
        <v>0</v>
      </c>
      <c r="T265" s="220">
        <f>S265*H265</f>
        <v>0</v>
      </c>
      <c r="U265" s="36"/>
      <c r="V265" s="36"/>
      <c r="W265" s="36"/>
      <c r="X265" s="36"/>
      <c r="Y265" s="36"/>
      <c r="Z265" s="36"/>
      <c r="AA265" s="36"/>
      <c r="AB265" s="36"/>
      <c r="AC265" s="36"/>
      <c r="AD265" s="36"/>
      <c r="AE265" s="36"/>
      <c r="AR265" s="221" t="s">
        <v>106</v>
      </c>
      <c r="AT265" s="221" t="s">
        <v>192</v>
      </c>
      <c r="AU265" s="221" t="s">
        <v>92</v>
      </c>
      <c r="AY265" s="18" t="s">
        <v>189</v>
      </c>
      <c r="BE265" s="222">
        <f>IF(N265="základní",J265,0)</f>
        <v>0</v>
      </c>
      <c r="BF265" s="222">
        <f>IF(N265="snížená",J265,0)</f>
        <v>0</v>
      </c>
      <c r="BG265" s="222">
        <f>IF(N265="zákl. přenesená",J265,0)</f>
        <v>0</v>
      </c>
      <c r="BH265" s="222">
        <f>IF(N265="sníž. přenesená",J265,0)</f>
        <v>0</v>
      </c>
      <c r="BI265" s="222">
        <f>IF(N265="nulová",J265,0)</f>
        <v>0</v>
      </c>
      <c r="BJ265" s="18" t="s">
        <v>90</v>
      </c>
      <c r="BK265" s="222">
        <f>ROUND(I265*H265,2)</f>
        <v>0</v>
      </c>
      <c r="BL265" s="18" t="s">
        <v>106</v>
      </c>
      <c r="BM265" s="221" t="s">
        <v>932</v>
      </c>
    </row>
    <row r="266" spans="2:51" s="13" customFormat="1" ht="12">
      <c r="B266" s="223"/>
      <c r="C266" s="224"/>
      <c r="D266" s="225" t="s">
        <v>198</v>
      </c>
      <c r="E266" s="226" t="s">
        <v>1</v>
      </c>
      <c r="F266" s="227" t="s">
        <v>199</v>
      </c>
      <c r="G266" s="224"/>
      <c r="H266" s="226" t="s">
        <v>1</v>
      </c>
      <c r="I266" s="228"/>
      <c r="J266" s="224"/>
      <c r="K266" s="224"/>
      <c r="L266" s="229"/>
      <c r="M266" s="230"/>
      <c r="N266" s="231"/>
      <c r="O266" s="231"/>
      <c r="P266" s="231"/>
      <c r="Q266" s="231"/>
      <c r="R266" s="231"/>
      <c r="S266" s="231"/>
      <c r="T266" s="232"/>
      <c r="AT266" s="233" t="s">
        <v>198</v>
      </c>
      <c r="AU266" s="233" t="s">
        <v>92</v>
      </c>
      <c r="AV266" s="13" t="s">
        <v>90</v>
      </c>
      <c r="AW266" s="13" t="s">
        <v>38</v>
      </c>
      <c r="AX266" s="13" t="s">
        <v>83</v>
      </c>
      <c r="AY266" s="233" t="s">
        <v>189</v>
      </c>
    </row>
    <row r="267" spans="2:51" s="13" customFormat="1" ht="12">
      <c r="B267" s="223"/>
      <c r="C267" s="224"/>
      <c r="D267" s="225" t="s">
        <v>198</v>
      </c>
      <c r="E267" s="226" t="s">
        <v>1</v>
      </c>
      <c r="F267" s="227" t="s">
        <v>926</v>
      </c>
      <c r="G267" s="224"/>
      <c r="H267" s="226" t="s">
        <v>1</v>
      </c>
      <c r="I267" s="228"/>
      <c r="J267" s="224"/>
      <c r="K267" s="224"/>
      <c r="L267" s="229"/>
      <c r="M267" s="230"/>
      <c r="N267" s="231"/>
      <c r="O267" s="231"/>
      <c r="P267" s="231"/>
      <c r="Q267" s="231"/>
      <c r="R267" s="231"/>
      <c r="S267" s="231"/>
      <c r="T267" s="232"/>
      <c r="AT267" s="233" t="s">
        <v>198</v>
      </c>
      <c r="AU267" s="233" t="s">
        <v>92</v>
      </c>
      <c r="AV267" s="13" t="s">
        <v>90</v>
      </c>
      <c r="AW267" s="13" t="s">
        <v>38</v>
      </c>
      <c r="AX267" s="13" t="s">
        <v>83</v>
      </c>
      <c r="AY267" s="233" t="s">
        <v>189</v>
      </c>
    </row>
    <row r="268" spans="2:51" s="14" customFormat="1" ht="12">
      <c r="B268" s="234"/>
      <c r="C268" s="235"/>
      <c r="D268" s="225" t="s">
        <v>198</v>
      </c>
      <c r="E268" s="236" t="s">
        <v>1</v>
      </c>
      <c r="F268" s="237" t="s">
        <v>933</v>
      </c>
      <c r="G268" s="235"/>
      <c r="H268" s="238">
        <v>45.844</v>
      </c>
      <c r="I268" s="239"/>
      <c r="J268" s="235"/>
      <c r="K268" s="235"/>
      <c r="L268" s="240"/>
      <c r="M268" s="241"/>
      <c r="N268" s="242"/>
      <c r="O268" s="242"/>
      <c r="P268" s="242"/>
      <c r="Q268" s="242"/>
      <c r="R268" s="242"/>
      <c r="S268" s="242"/>
      <c r="T268" s="243"/>
      <c r="AT268" s="244" t="s">
        <v>198</v>
      </c>
      <c r="AU268" s="244" t="s">
        <v>92</v>
      </c>
      <c r="AV268" s="14" t="s">
        <v>92</v>
      </c>
      <c r="AW268" s="14" t="s">
        <v>38</v>
      </c>
      <c r="AX268" s="14" t="s">
        <v>83</v>
      </c>
      <c r="AY268" s="244" t="s">
        <v>189</v>
      </c>
    </row>
    <row r="269" spans="2:51" s="15" customFormat="1" ht="12">
      <c r="B269" s="245"/>
      <c r="C269" s="246"/>
      <c r="D269" s="225" t="s">
        <v>198</v>
      </c>
      <c r="E269" s="247" t="s">
        <v>1</v>
      </c>
      <c r="F269" s="248" t="s">
        <v>203</v>
      </c>
      <c r="G269" s="246"/>
      <c r="H269" s="249">
        <v>45.844</v>
      </c>
      <c r="I269" s="250"/>
      <c r="J269" s="246"/>
      <c r="K269" s="246"/>
      <c r="L269" s="251"/>
      <c r="M269" s="252"/>
      <c r="N269" s="253"/>
      <c r="O269" s="253"/>
      <c r="P269" s="253"/>
      <c r="Q269" s="253"/>
      <c r="R269" s="253"/>
      <c r="S269" s="253"/>
      <c r="T269" s="254"/>
      <c r="AT269" s="255" t="s">
        <v>198</v>
      </c>
      <c r="AU269" s="255" t="s">
        <v>92</v>
      </c>
      <c r="AV269" s="15" t="s">
        <v>106</v>
      </c>
      <c r="AW269" s="15" t="s">
        <v>38</v>
      </c>
      <c r="AX269" s="15" t="s">
        <v>90</v>
      </c>
      <c r="AY269" s="255" t="s">
        <v>189</v>
      </c>
    </row>
    <row r="270" spans="1:65" s="2" customFormat="1" ht="16.5" customHeight="1">
      <c r="A270" s="36"/>
      <c r="B270" s="37"/>
      <c r="C270" s="210" t="s">
        <v>347</v>
      </c>
      <c r="D270" s="210" t="s">
        <v>192</v>
      </c>
      <c r="E270" s="211" t="s">
        <v>934</v>
      </c>
      <c r="F270" s="212" t="s">
        <v>935</v>
      </c>
      <c r="G270" s="213" t="s">
        <v>368</v>
      </c>
      <c r="H270" s="214">
        <v>3.785</v>
      </c>
      <c r="I270" s="215"/>
      <c r="J270" s="216">
        <f>ROUND(I270*H270,2)</f>
        <v>0</v>
      </c>
      <c r="K270" s="212" t="s">
        <v>196</v>
      </c>
      <c r="L270" s="41"/>
      <c r="M270" s="217" t="s">
        <v>1</v>
      </c>
      <c r="N270" s="218" t="s">
        <v>48</v>
      </c>
      <c r="O270" s="73"/>
      <c r="P270" s="219">
        <f>O270*H270</f>
        <v>0</v>
      </c>
      <c r="Q270" s="219">
        <v>1.09</v>
      </c>
      <c r="R270" s="219">
        <f>Q270*H270</f>
        <v>4.12565</v>
      </c>
      <c r="S270" s="219">
        <v>0</v>
      </c>
      <c r="T270" s="220">
        <f>S270*H270</f>
        <v>0</v>
      </c>
      <c r="U270" s="36"/>
      <c r="V270" s="36"/>
      <c r="W270" s="36"/>
      <c r="X270" s="36"/>
      <c r="Y270" s="36"/>
      <c r="Z270" s="36"/>
      <c r="AA270" s="36"/>
      <c r="AB270" s="36"/>
      <c r="AC270" s="36"/>
      <c r="AD270" s="36"/>
      <c r="AE270" s="36"/>
      <c r="AR270" s="221" t="s">
        <v>106</v>
      </c>
      <c r="AT270" s="221" t="s">
        <v>192</v>
      </c>
      <c r="AU270" s="221" t="s">
        <v>92</v>
      </c>
      <c r="AY270" s="18" t="s">
        <v>189</v>
      </c>
      <c r="BE270" s="222">
        <f>IF(N270="základní",J270,0)</f>
        <v>0</v>
      </c>
      <c r="BF270" s="222">
        <f>IF(N270="snížená",J270,0)</f>
        <v>0</v>
      </c>
      <c r="BG270" s="222">
        <f>IF(N270="zákl. přenesená",J270,0)</f>
        <v>0</v>
      </c>
      <c r="BH270" s="222">
        <f>IF(N270="sníž. přenesená",J270,0)</f>
        <v>0</v>
      </c>
      <c r="BI270" s="222">
        <f>IF(N270="nulová",J270,0)</f>
        <v>0</v>
      </c>
      <c r="BJ270" s="18" t="s">
        <v>90</v>
      </c>
      <c r="BK270" s="222">
        <f>ROUND(I270*H270,2)</f>
        <v>0</v>
      </c>
      <c r="BL270" s="18" t="s">
        <v>106</v>
      </c>
      <c r="BM270" s="221" t="s">
        <v>936</v>
      </c>
    </row>
    <row r="271" spans="2:51" s="13" customFormat="1" ht="12">
      <c r="B271" s="223"/>
      <c r="C271" s="224"/>
      <c r="D271" s="225" t="s">
        <v>198</v>
      </c>
      <c r="E271" s="226" t="s">
        <v>1</v>
      </c>
      <c r="F271" s="227" t="s">
        <v>199</v>
      </c>
      <c r="G271" s="224"/>
      <c r="H271" s="226" t="s">
        <v>1</v>
      </c>
      <c r="I271" s="228"/>
      <c r="J271" s="224"/>
      <c r="K271" s="224"/>
      <c r="L271" s="229"/>
      <c r="M271" s="230"/>
      <c r="N271" s="231"/>
      <c r="O271" s="231"/>
      <c r="P271" s="231"/>
      <c r="Q271" s="231"/>
      <c r="R271" s="231"/>
      <c r="S271" s="231"/>
      <c r="T271" s="232"/>
      <c r="AT271" s="233" t="s">
        <v>198</v>
      </c>
      <c r="AU271" s="233" t="s">
        <v>92</v>
      </c>
      <c r="AV271" s="13" t="s">
        <v>90</v>
      </c>
      <c r="AW271" s="13" t="s">
        <v>38</v>
      </c>
      <c r="AX271" s="13" t="s">
        <v>83</v>
      </c>
      <c r="AY271" s="233" t="s">
        <v>189</v>
      </c>
    </row>
    <row r="272" spans="2:51" s="14" customFormat="1" ht="12">
      <c r="B272" s="234"/>
      <c r="C272" s="235"/>
      <c r="D272" s="225" t="s">
        <v>198</v>
      </c>
      <c r="E272" s="236" t="s">
        <v>1</v>
      </c>
      <c r="F272" s="237" t="s">
        <v>937</v>
      </c>
      <c r="G272" s="235"/>
      <c r="H272" s="238">
        <v>3.785</v>
      </c>
      <c r="I272" s="239"/>
      <c r="J272" s="235"/>
      <c r="K272" s="235"/>
      <c r="L272" s="240"/>
      <c r="M272" s="241"/>
      <c r="N272" s="242"/>
      <c r="O272" s="242"/>
      <c r="P272" s="242"/>
      <c r="Q272" s="242"/>
      <c r="R272" s="242"/>
      <c r="S272" s="242"/>
      <c r="T272" s="243"/>
      <c r="AT272" s="244" t="s">
        <v>198</v>
      </c>
      <c r="AU272" s="244" t="s">
        <v>92</v>
      </c>
      <c r="AV272" s="14" t="s">
        <v>92</v>
      </c>
      <c r="AW272" s="14" t="s">
        <v>38</v>
      </c>
      <c r="AX272" s="14" t="s">
        <v>83</v>
      </c>
      <c r="AY272" s="244" t="s">
        <v>189</v>
      </c>
    </row>
    <row r="273" spans="2:51" s="15" customFormat="1" ht="12">
      <c r="B273" s="245"/>
      <c r="C273" s="246"/>
      <c r="D273" s="225" t="s">
        <v>198</v>
      </c>
      <c r="E273" s="247" t="s">
        <v>1</v>
      </c>
      <c r="F273" s="248" t="s">
        <v>203</v>
      </c>
      <c r="G273" s="246"/>
      <c r="H273" s="249">
        <v>3.785</v>
      </c>
      <c r="I273" s="250"/>
      <c r="J273" s="246"/>
      <c r="K273" s="246"/>
      <c r="L273" s="251"/>
      <c r="M273" s="252"/>
      <c r="N273" s="253"/>
      <c r="O273" s="253"/>
      <c r="P273" s="253"/>
      <c r="Q273" s="253"/>
      <c r="R273" s="253"/>
      <c r="S273" s="253"/>
      <c r="T273" s="254"/>
      <c r="AT273" s="255" t="s">
        <v>198</v>
      </c>
      <c r="AU273" s="255" t="s">
        <v>92</v>
      </c>
      <c r="AV273" s="15" t="s">
        <v>106</v>
      </c>
      <c r="AW273" s="15" t="s">
        <v>38</v>
      </c>
      <c r="AX273" s="15" t="s">
        <v>90</v>
      </c>
      <c r="AY273" s="255" t="s">
        <v>189</v>
      </c>
    </row>
    <row r="274" spans="1:65" s="2" customFormat="1" ht="16.5" customHeight="1">
      <c r="A274" s="36"/>
      <c r="B274" s="37"/>
      <c r="C274" s="210" t="s">
        <v>351</v>
      </c>
      <c r="D274" s="210" t="s">
        <v>192</v>
      </c>
      <c r="E274" s="211" t="s">
        <v>938</v>
      </c>
      <c r="F274" s="212" t="s">
        <v>939</v>
      </c>
      <c r="G274" s="213" t="s">
        <v>195</v>
      </c>
      <c r="H274" s="214">
        <v>150.3</v>
      </c>
      <c r="I274" s="215"/>
      <c r="J274" s="216">
        <f>ROUND(I274*H274,2)</f>
        <v>0</v>
      </c>
      <c r="K274" s="212" t="s">
        <v>196</v>
      </c>
      <c r="L274" s="41"/>
      <c r="M274" s="217" t="s">
        <v>1</v>
      </c>
      <c r="N274" s="218" t="s">
        <v>48</v>
      </c>
      <c r="O274" s="73"/>
      <c r="P274" s="219">
        <f>O274*H274</f>
        <v>0</v>
      </c>
      <c r="Q274" s="219">
        <v>0.02857</v>
      </c>
      <c r="R274" s="219">
        <f>Q274*H274</f>
        <v>4.294071000000001</v>
      </c>
      <c r="S274" s="219">
        <v>0</v>
      </c>
      <c r="T274" s="220">
        <f>S274*H274</f>
        <v>0</v>
      </c>
      <c r="U274" s="36"/>
      <c r="V274" s="36"/>
      <c r="W274" s="36"/>
      <c r="X274" s="36"/>
      <c r="Y274" s="36"/>
      <c r="Z274" s="36"/>
      <c r="AA274" s="36"/>
      <c r="AB274" s="36"/>
      <c r="AC274" s="36"/>
      <c r="AD274" s="36"/>
      <c r="AE274" s="36"/>
      <c r="AR274" s="221" t="s">
        <v>106</v>
      </c>
      <c r="AT274" s="221" t="s">
        <v>192</v>
      </c>
      <c r="AU274" s="221" t="s">
        <v>92</v>
      </c>
      <c r="AY274" s="18" t="s">
        <v>189</v>
      </c>
      <c r="BE274" s="222">
        <f>IF(N274="základní",J274,0)</f>
        <v>0</v>
      </c>
      <c r="BF274" s="222">
        <f>IF(N274="snížená",J274,0)</f>
        <v>0</v>
      </c>
      <c r="BG274" s="222">
        <f>IF(N274="zákl. přenesená",J274,0)</f>
        <v>0</v>
      </c>
      <c r="BH274" s="222">
        <f>IF(N274="sníž. přenesená",J274,0)</f>
        <v>0</v>
      </c>
      <c r="BI274" s="222">
        <f>IF(N274="nulová",J274,0)</f>
        <v>0</v>
      </c>
      <c r="BJ274" s="18" t="s">
        <v>90</v>
      </c>
      <c r="BK274" s="222">
        <f>ROUND(I274*H274,2)</f>
        <v>0</v>
      </c>
      <c r="BL274" s="18" t="s">
        <v>106</v>
      </c>
      <c r="BM274" s="221" t="s">
        <v>940</v>
      </c>
    </row>
    <row r="275" spans="2:51" s="14" customFormat="1" ht="12">
      <c r="B275" s="234"/>
      <c r="C275" s="235"/>
      <c r="D275" s="225" t="s">
        <v>198</v>
      </c>
      <c r="E275" s="236" t="s">
        <v>1</v>
      </c>
      <c r="F275" s="237" t="s">
        <v>941</v>
      </c>
      <c r="G275" s="235"/>
      <c r="H275" s="238">
        <v>150.3</v>
      </c>
      <c r="I275" s="239"/>
      <c r="J275" s="235"/>
      <c r="K275" s="235"/>
      <c r="L275" s="240"/>
      <c r="M275" s="241"/>
      <c r="N275" s="242"/>
      <c r="O275" s="242"/>
      <c r="P275" s="242"/>
      <c r="Q275" s="242"/>
      <c r="R275" s="242"/>
      <c r="S275" s="242"/>
      <c r="T275" s="243"/>
      <c r="AT275" s="244" t="s">
        <v>198</v>
      </c>
      <c r="AU275" s="244" t="s">
        <v>92</v>
      </c>
      <c r="AV275" s="14" t="s">
        <v>92</v>
      </c>
      <c r="AW275" s="14" t="s">
        <v>38</v>
      </c>
      <c r="AX275" s="14" t="s">
        <v>83</v>
      </c>
      <c r="AY275" s="244" t="s">
        <v>189</v>
      </c>
    </row>
    <row r="276" spans="2:51" s="15" customFormat="1" ht="12">
      <c r="B276" s="245"/>
      <c r="C276" s="246"/>
      <c r="D276" s="225" t="s">
        <v>198</v>
      </c>
      <c r="E276" s="247" t="s">
        <v>1</v>
      </c>
      <c r="F276" s="248" t="s">
        <v>203</v>
      </c>
      <c r="G276" s="246"/>
      <c r="H276" s="249">
        <v>150.3</v>
      </c>
      <c r="I276" s="250"/>
      <c r="J276" s="246"/>
      <c r="K276" s="246"/>
      <c r="L276" s="251"/>
      <c r="M276" s="252"/>
      <c r="N276" s="253"/>
      <c r="O276" s="253"/>
      <c r="P276" s="253"/>
      <c r="Q276" s="253"/>
      <c r="R276" s="253"/>
      <c r="S276" s="253"/>
      <c r="T276" s="254"/>
      <c r="AT276" s="255" t="s">
        <v>198</v>
      </c>
      <c r="AU276" s="255" t="s">
        <v>92</v>
      </c>
      <c r="AV276" s="15" t="s">
        <v>106</v>
      </c>
      <c r="AW276" s="15" t="s">
        <v>38</v>
      </c>
      <c r="AX276" s="15" t="s">
        <v>90</v>
      </c>
      <c r="AY276" s="255" t="s">
        <v>189</v>
      </c>
    </row>
    <row r="277" spans="1:65" s="2" customFormat="1" ht="16.5" customHeight="1">
      <c r="A277" s="36"/>
      <c r="B277" s="37"/>
      <c r="C277" s="210" t="s">
        <v>355</v>
      </c>
      <c r="D277" s="210" t="s">
        <v>192</v>
      </c>
      <c r="E277" s="211" t="s">
        <v>938</v>
      </c>
      <c r="F277" s="212" t="s">
        <v>939</v>
      </c>
      <c r="G277" s="213" t="s">
        <v>195</v>
      </c>
      <c r="H277" s="214">
        <v>623.666</v>
      </c>
      <c r="I277" s="215"/>
      <c r="J277" s="216">
        <f>ROUND(I277*H277,2)</f>
        <v>0</v>
      </c>
      <c r="K277" s="212" t="s">
        <v>196</v>
      </c>
      <c r="L277" s="41"/>
      <c r="M277" s="217" t="s">
        <v>1</v>
      </c>
      <c r="N277" s="218" t="s">
        <v>48</v>
      </c>
      <c r="O277" s="73"/>
      <c r="P277" s="219">
        <f>O277*H277</f>
        <v>0</v>
      </c>
      <c r="Q277" s="219">
        <v>0.02857</v>
      </c>
      <c r="R277" s="219">
        <f>Q277*H277</f>
        <v>17.81813762</v>
      </c>
      <c r="S277" s="219">
        <v>0</v>
      </c>
      <c r="T277" s="220">
        <f>S277*H277</f>
        <v>0</v>
      </c>
      <c r="U277" s="36"/>
      <c r="V277" s="36"/>
      <c r="W277" s="36"/>
      <c r="X277" s="36"/>
      <c r="Y277" s="36"/>
      <c r="Z277" s="36"/>
      <c r="AA277" s="36"/>
      <c r="AB277" s="36"/>
      <c r="AC277" s="36"/>
      <c r="AD277" s="36"/>
      <c r="AE277" s="36"/>
      <c r="AR277" s="221" t="s">
        <v>106</v>
      </c>
      <c r="AT277" s="221" t="s">
        <v>192</v>
      </c>
      <c r="AU277" s="221" t="s">
        <v>92</v>
      </c>
      <c r="AY277" s="18" t="s">
        <v>189</v>
      </c>
      <c r="BE277" s="222">
        <f>IF(N277="základní",J277,0)</f>
        <v>0</v>
      </c>
      <c r="BF277" s="222">
        <f>IF(N277="snížená",J277,0)</f>
        <v>0</v>
      </c>
      <c r="BG277" s="222">
        <f>IF(N277="zákl. přenesená",J277,0)</f>
        <v>0</v>
      </c>
      <c r="BH277" s="222">
        <f>IF(N277="sníž. přenesená",J277,0)</f>
        <v>0</v>
      </c>
      <c r="BI277" s="222">
        <f>IF(N277="nulová",J277,0)</f>
        <v>0</v>
      </c>
      <c r="BJ277" s="18" t="s">
        <v>90</v>
      </c>
      <c r="BK277" s="222">
        <f>ROUND(I277*H277,2)</f>
        <v>0</v>
      </c>
      <c r="BL277" s="18" t="s">
        <v>106</v>
      </c>
      <c r="BM277" s="221" t="s">
        <v>942</v>
      </c>
    </row>
    <row r="278" spans="2:51" s="14" customFormat="1" ht="12">
      <c r="B278" s="234"/>
      <c r="C278" s="235"/>
      <c r="D278" s="225" t="s">
        <v>198</v>
      </c>
      <c r="E278" s="236" t="s">
        <v>1</v>
      </c>
      <c r="F278" s="237" t="s">
        <v>943</v>
      </c>
      <c r="G278" s="235"/>
      <c r="H278" s="238">
        <v>623.666</v>
      </c>
      <c r="I278" s="239"/>
      <c r="J278" s="235"/>
      <c r="K278" s="235"/>
      <c r="L278" s="240"/>
      <c r="M278" s="241"/>
      <c r="N278" s="242"/>
      <c r="O278" s="242"/>
      <c r="P278" s="242"/>
      <c r="Q278" s="242"/>
      <c r="R278" s="242"/>
      <c r="S278" s="242"/>
      <c r="T278" s="243"/>
      <c r="AT278" s="244" t="s">
        <v>198</v>
      </c>
      <c r="AU278" s="244" t="s">
        <v>92</v>
      </c>
      <c r="AV278" s="14" t="s">
        <v>92</v>
      </c>
      <c r="AW278" s="14" t="s">
        <v>38</v>
      </c>
      <c r="AX278" s="14" t="s">
        <v>83</v>
      </c>
      <c r="AY278" s="244" t="s">
        <v>189</v>
      </c>
    </row>
    <row r="279" spans="2:51" s="15" customFormat="1" ht="12">
      <c r="B279" s="245"/>
      <c r="C279" s="246"/>
      <c r="D279" s="225" t="s">
        <v>198</v>
      </c>
      <c r="E279" s="247" t="s">
        <v>1</v>
      </c>
      <c r="F279" s="248" t="s">
        <v>203</v>
      </c>
      <c r="G279" s="246"/>
      <c r="H279" s="249">
        <v>623.666</v>
      </c>
      <c r="I279" s="250"/>
      <c r="J279" s="246"/>
      <c r="K279" s="246"/>
      <c r="L279" s="251"/>
      <c r="M279" s="252"/>
      <c r="N279" s="253"/>
      <c r="O279" s="253"/>
      <c r="P279" s="253"/>
      <c r="Q279" s="253"/>
      <c r="R279" s="253"/>
      <c r="S279" s="253"/>
      <c r="T279" s="254"/>
      <c r="AT279" s="255" t="s">
        <v>198</v>
      </c>
      <c r="AU279" s="255" t="s">
        <v>92</v>
      </c>
      <c r="AV279" s="15" t="s">
        <v>106</v>
      </c>
      <c r="AW279" s="15" t="s">
        <v>38</v>
      </c>
      <c r="AX279" s="15" t="s">
        <v>90</v>
      </c>
      <c r="AY279" s="255" t="s">
        <v>189</v>
      </c>
    </row>
    <row r="280" spans="1:65" s="2" customFormat="1" ht="16.5" customHeight="1">
      <c r="A280" s="36"/>
      <c r="B280" s="37"/>
      <c r="C280" s="210" t="s">
        <v>359</v>
      </c>
      <c r="D280" s="210" t="s">
        <v>192</v>
      </c>
      <c r="E280" s="211" t="s">
        <v>944</v>
      </c>
      <c r="F280" s="212" t="s">
        <v>945</v>
      </c>
      <c r="G280" s="213" t="s">
        <v>195</v>
      </c>
      <c r="H280" s="214">
        <v>415.777</v>
      </c>
      <c r="I280" s="215"/>
      <c r="J280" s="216">
        <f>ROUND(I280*H280,2)</f>
        <v>0</v>
      </c>
      <c r="K280" s="212" t="s">
        <v>196</v>
      </c>
      <c r="L280" s="41"/>
      <c r="M280" s="217" t="s">
        <v>1</v>
      </c>
      <c r="N280" s="218" t="s">
        <v>48</v>
      </c>
      <c r="O280" s="73"/>
      <c r="P280" s="219">
        <f>O280*H280</f>
        <v>0</v>
      </c>
      <c r="Q280" s="219">
        <v>0.04795</v>
      </c>
      <c r="R280" s="219">
        <f>Q280*H280</f>
        <v>19.93650715</v>
      </c>
      <c r="S280" s="219">
        <v>0</v>
      </c>
      <c r="T280" s="220">
        <f>S280*H280</f>
        <v>0</v>
      </c>
      <c r="U280" s="36"/>
      <c r="V280" s="36"/>
      <c r="W280" s="36"/>
      <c r="X280" s="36"/>
      <c r="Y280" s="36"/>
      <c r="Z280" s="36"/>
      <c r="AA280" s="36"/>
      <c r="AB280" s="36"/>
      <c r="AC280" s="36"/>
      <c r="AD280" s="36"/>
      <c r="AE280" s="36"/>
      <c r="AR280" s="221" t="s">
        <v>106</v>
      </c>
      <c r="AT280" s="221" t="s">
        <v>192</v>
      </c>
      <c r="AU280" s="221" t="s">
        <v>92</v>
      </c>
      <c r="AY280" s="18" t="s">
        <v>189</v>
      </c>
      <c r="BE280" s="222">
        <f>IF(N280="základní",J280,0)</f>
        <v>0</v>
      </c>
      <c r="BF280" s="222">
        <f>IF(N280="snížená",J280,0)</f>
        <v>0</v>
      </c>
      <c r="BG280" s="222">
        <f>IF(N280="zákl. přenesená",J280,0)</f>
        <v>0</v>
      </c>
      <c r="BH280" s="222">
        <f>IF(N280="sníž. přenesená",J280,0)</f>
        <v>0</v>
      </c>
      <c r="BI280" s="222">
        <f>IF(N280="nulová",J280,0)</f>
        <v>0</v>
      </c>
      <c r="BJ280" s="18" t="s">
        <v>90</v>
      </c>
      <c r="BK280" s="222">
        <f>ROUND(I280*H280,2)</f>
        <v>0</v>
      </c>
      <c r="BL280" s="18" t="s">
        <v>106</v>
      </c>
      <c r="BM280" s="221" t="s">
        <v>946</v>
      </c>
    </row>
    <row r="281" spans="2:51" s="14" customFormat="1" ht="12">
      <c r="B281" s="234"/>
      <c r="C281" s="235"/>
      <c r="D281" s="225" t="s">
        <v>198</v>
      </c>
      <c r="E281" s="236" t="s">
        <v>1</v>
      </c>
      <c r="F281" s="237" t="s">
        <v>947</v>
      </c>
      <c r="G281" s="235"/>
      <c r="H281" s="238">
        <v>415.777</v>
      </c>
      <c r="I281" s="239"/>
      <c r="J281" s="235"/>
      <c r="K281" s="235"/>
      <c r="L281" s="240"/>
      <c r="M281" s="241"/>
      <c r="N281" s="242"/>
      <c r="O281" s="242"/>
      <c r="P281" s="242"/>
      <c r="Q281" s="242"/>
      <c r="R281" s="242"/>
      <c r="S281" s="242"/>
      <c r="T281" s="243"/>
      <c r="AT281" s="244" t="s">
        <v>198</v>
      </c>
      <c r="AU281" s="244" t="s">
        <v>92</v>
      </c>
      <c r="AV281" s="14" t="s">
        <v>92</v>
      </c>
      <c r="AW281" s="14" t="s">
        <v>38</v>
      </c>
      <c r="AX281" s="14" t="s">
        <v>83</v>
      </c>
      <c r="AY281" s="244" t="s">
        <v>189</v>
      </c>
    </row>
    <row r="282" spans="2:51" s="15" customFormat="1" ht="12">
      <c r="B282" s="245"/>
      <c r="C282" s="246"/>
      <c r="D282" s="225" t="s">
        <v>198</v>
      </c>
      <c r="E282" s="247" t="s">
        <v>1</v>
      </c>
      <c r="F282" s="248" t="s">
        <v>203</v>
      </c>
      <c r="G282" s="246"/>
      <c r="H282" s="249">
        <v>415.777</v>
      </c>
      <c r="I282" s="250"/>
      <c r="J282" s="246"/>
      <c r="K282" s="246"/>
      <c r="L282" s="251"/>
      <c r="M282" s="252"/>
      <c r="N282" s="253"/>
      <c r="O282" s="253"/>
      <c r="P282" s="253"/>
      <c r="Q282" s="253"/>
      <c r="R282" s="253"/>
      <c r="S282" s="253"/>
      <c r="T282" s="254"/>
      <c r="AT282" s="255" t="s">
        <v>198</v>
      </c>
      <c r="AU282" s="255" t="s">
        <v>92</v>
      </c>
      <c r="AV282" s="15" t="s">
        <v>106</v>
      </c>
      <c r="AW282" s="15" t="s">
        <v>38</v>
      </c>
      <c r="AX282" s="15" t="s">
        <v>90</v>
      </c>
      <c r="AY282" s="255" t="s">
        <v>189</v>
      </c>
    </row>
    <row r="283" spans="1:65" s="2" customFormat="1" ht="16.5" customHeight="1">
      <c r="A283" s="36"/>
      <c r="B283" s="37"/>
      <c r="C283" s="210" t="s">
        <v>365</v>
      </c>
      <c r="D283" s="210" t="s">
        <v>192</v>
      </c>
      <c r="E283" s="211" t="s">
        <v>948</v>
      </c>
      <c r="F283" s="212" t="s">
        <v>949</v>
      </c>
      <c r="G283" s="213" t="s">
        <v>195</v>
      </c>
      <c r="H283" s="214">
        <v>72.541</v>
      </c>
      <c r="I283" s="215"/>
      <c r="J283" s="216">
        <f>ROUND(I283*H283,2)</f>
        <v>0</v>
      </c>
      <c r="K283" s="212" t="s">
        <v>196</v>
      </c>
      <c r="L283" s="41"/>
      <c r="M283" s="217" t="s">
        <v>1</v>
      </c>
      <c r="N283" s="218" t="s">
        <v>48</v>
      </c>
      <c r="O283" s="73"/>
      <c r="P283" s="219">
        <f>O283*H283</f>
        <v>0</v>
      </c>
      <c r="Q283" s="219">
        <v>0.08731</v>
      </c>
      <c r="R283" s="219">
        <f>Q283*H283</f>
        <v>6.33355471</v>
      </c>
      <c r="S283" s="219">
        <v>0</v>
      </c>
      <c r="T283" s="220">
        <f>S283*H283</f>
        <v>0</v>
      </c>
      <c r="U283" s="36"/>
      <c r="V283" s="36"/>
      <c r="W283" s="36"/>
      <c r="X283" s="36"/>
      <c r="Y283" s="36"/>
      <c r="Z283" s="36"/>
      <c r="AA283" s="36"/>
      <c r="AB283" s="36"/>
      <c r="AC283" s="36"/>
      <c r="AD283" s="36"/>
      <c r="AE283" s="36"/>
      <c r="AR283" s="221" t="s">
        <v>106</v>
      </c>
      <c r="AT283" s="221" t="s">
        <v>192</v>
      </c>
      <c r="AU283" s="221" t="s">
        <v>92</v>
      </c>
      <c r="AY283" s="18" t="s">
        <v>189</v>
      </c>
      <c r="BE283" s="222">
        <f>IF(N283="základní",J283,0)</f>
        <v>0</v>
      </c>
      <c r="BF283" s="222">
        <f>IF(N283="snížená",J283,0)</f>
        <v>0</v>
      </c>
      <c r="BG283" s="222">
        <f>IF(N283="zákl. přenesená",J283,0)</f>
        <v>0</v>
      </c>
      <c r="BH283" s="222">
        <f>IF(N283="sníž. přenesená",J283,0)</f>
        <v>0</v>
      </c>
      <c r="BI283" s="222">
        <f>IF(N283="nulová",J283,0)</f>
        <v>0</v>
      </c>
      <c r="BJ283" s="18" t="s">
        <v>90</v>
      </c>
      <c r="BK283" s="222">
        <f>ROUND(I283*H283,2)</f>
        <v>0</v>
      </c>
      <c r="BL283" s="18" t="s">
        <v>106</v>
      </c>
      <c r="BM283" s="221" t="s">
        <v>950</v>
      </c>
    </row>
    <row r="284" spans="2:51" s="13" customFormat="1" ht="12">
      <c r="B284" s="223"/>
      <c r="C284" s="224"/>
      <c r="D284" s="225" t="s">
        <v>198</v>
      </c>
      <c r="E284" s="226" t="s">
        <v>1</v>
      </c>
      <c r="F284" s="227" t="s">
        <v>199</v>
      </c>
      <c r="G284" s="224"/>
      <c r="H284" s="226" t="s">
        <v>1</v>
      </c>
      <c r="I284" s="228"/>
      <c r="J284" s="224"/>
      <c r="K284" s="224"/>
      <c r="L284" s="229"/>
      <c r="M284" s="230"/>
      <c r="N284" s="231"/>
      <c r="O284" s="231"/>
      <c r="P284" s="231"/>
      <c r="Q284" s="231"/>
      <c r="R284" s="231"/>
      <c r="S284" s="231"/>
      <c r="T284" s="232"/>
      <c r="AT284" s="233" t="s">
        <v>198</v>
      </c>
      <c r="AU284" s="233" t="s">
        <v>92</v>
      </c>
      <c r="AV284" s="13" t="s">
        <v>90</v>
      </c>
      <c r="AW284" s="13" t="s">
        <v>38</v>
      </c>
      <c r="AX284" s="13" t="s">
        <v>83</v>
      </c>
      <c r="AY284" s="233" t="s">
        <v>189</v>
      </c>
    </row>
    <row r="285" spans="2:51" s="13" customFormat="1" ht="12">
      <c r="B285" s="223"/>
      <c r="C285" s="224"/>
      <c r="D285" s="225" t="s">
        <v>198</v>
      </c>
      <c r="E285" s="226" t="s">
        <v>1</v>
      </c>
      <c r="F285" s="227" t="s">
        <v>916</v>
      </c>
      <c r="G285" s="224"/>
      <c r="H285" s="226" t="s">
        <v>1</v>
      </c>
      <c r="I285" s="228"/>
      <c r="J285" s="224"/>
      <c r="K285" s="224"/>
      <c r="L285" s="229"/>
      <c r="M285" s="230"/>
      <c r="N285" s="231"/>
      <c r="O285" s="231"/>
      <c r="P285" s="231"/>
      <c r="Q285" s="231"/>
      <c r="R285" s="231"/>
      <c r="S285" s="231"/>
      <c r="T285" s="232"/>
      <c r="AT285" s="233" t="s">
        <v>198</v>
      </c>
      <c r="AU285" s="233" t="s">
        <v>92</v>
      </c>
      <c r="AV285" s="13" t="s">
        <v>90</v>
      </c>
      <c r="AW285" s="13" t="s">
        <v>38</v>
      </c>
      <c r="AX285" s="13" t="s">
        <v>83</v>
      </c>
      <c r="AY285" s="233" t="s">
        <v>189</v>
      </c>
    </row>
    <row r="286" spans="2:51" s="14" customFormat="1" ht="12">
      <c r="B286" s="234"/>
      <c r="C286" s="235"/>
      <c r="D286" s="225" t="s">
        <v>198</v>
      </c>
      <c r="E286" s="236" t="s">
        <v>1</v>
      </c>
      <c r="F286" s="237" t="s">
        <v>951</v>
      </c>
      <c r="G286" s="235"/>
      <c r="H286" s="238">
        <v>5.776</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4" customFormat="1" ht="12">
      <c r="B287" s="234"/>
      <c r="C287" s="235"/>
      <c r="D287" s="225" t="s">
        <v>198</v>
      </c>
      <c r="E287" s="236" t="s">
        <v>1</v>
      </c>
      <c r="F287" s="237" t="s">
        <v>952</v>
      </c>
      <c r="G287" s="235"/>
      <c r="H287" s="238">
        <v>66.765</v>
      </c>
      <c r="I287" s="239"/>
      <c r="J287" s="235"/>
      <c r="K287" s="235"/>
      <c r="L287" s="240"/>
      <c r="M287" s="241"/>
      <c r="N287" s="242"/>
      <c r="O287" s="242"/>
      <c r="P287" s="242"/>
      <c r="Q287" s="242"/>
      <c r="R287" s="242"/>
      <c r="S287" s="242"/>
      <c r="T287" s="243"/>
      <c r="AT287" s="244" t="s">
        <v>198</v>
      </c>
      <c r="AU287" s="244" t="s">
        <v>92</v>
      </c>
      <c r="AV287" s="14" t="s">
        <v>92</v>
      </c>
      <c r="AW287" s="14" t="s">
        <v>38</v>
      </c>
      <c r="AX287" s="14" t="s">
        <v>83</v>
      </c>
      <c r="AY287" s="244" t="s">
        <v>189</v>
      </c>
    </row>
    <row r="288" spans="2:51" s="15" customFormat="1" ht="12">
      <c r="B288" s="245"/>
      <c r="C288" s="246"/>
      <c r="D288" s="225" t="s">
        <v>198</v>
      </c>
      <c r="E288" s="247" t="s">
        <v>1</v>
      </c>
      <c r="F288" s="248" t="s">
        <v>203</v>
      </c>
      <c r="G288" s="246"/>
      <c r="H288" s="249">
        <v>72.541</v>
      </c>
      <c r="I288" s="250"/>
      <c r="J288" s="246"/>
      <c r="K288" s="246"/>
      <c r="L288" s="251"/>
      <c r="M288" s="252"/>
      <c r="N288" s="253"/>
      <c r="O288" s="253"/>
      <c r="P288" s="253"/>
      <c r="Q288" s="253"/>
      <c r="R288" s="253"/>
      <c r="S288" s="253"/>
      <c r="T288" s="254"/>
      <c r="AT288" s="255" t="s">
        <v>198</v>
      </c>
      <c r="AU288" s="255" t="s">
        <v>92</v>
      </c>
      <c r="AV288" s="15" t="s">
        <v>106</v>
      </c>
      <c r="AW288" s="15" t="s">
        <v>38</v>
      </c>
      <c r="AX288" s="15" t="s">
        <v>90</v>
      </c>
      <c r="AY288" s="255" t="s">
        <v>189</v>
      </c>
    </row>
    <row r="289" spans="1:65" s="2" customFormat="1" ht="16.5" customHeight="1">
      <c r="A289" s="36"/>
      <c r="B289" s="37"/>
      <c r="C289" s="210" t="s">
        <v>370</v>
      </c>
      <c r="D289" s="210" t="s">
        <v>192</v>
      </c>
      <c r="E289" s="211" t="s">
        <v>953</v>
      </c>
      <c r="F289" s="212" t="s">
        <v>954</v>
      </c>
      <c r="G289" s="213" t="s">
        <v>195</v>
      </c>
      <c r="H289" s="214">
        <v>72.008</v>
      </c>
      <c r="I289" s="215"/>
      <c r="J289" s="216">
        <f>ROUND(I289*H289,2)</f>
        <v>0</v>
      </c>
      <c r="K289" s="212" t="s">
        <v>196</v>
      </c>
      <c r="L289" s="41"/>
      <c r="M289" s="217" t="s">
        <v>1</v>
      </c>
      <c r="N289" s="218" t="s">
        <v>48</v>
      </c>
      <c r="O289" s="73"/>
      <c r="P289" s="219">
        <f>O289*H289</f>
        <v>0</v>
      </c>
      <c r="Q289" s="219">
        <v>0.10445</v>
      </c>
      <c r="R289" s="219">
        <f>Q289*H289</f>
        <v>7.5212356</v>
      </c>
      <c r="S289" s="219">
        <v>0</v>
      </c>
      <c r="T289" s="220">
        <f>S289*H289</f>
        <v>0</v>
      </c>
      <c r="U289" s="36"/>
      <c r="V289" s="36"/>
      <c r="W289" s="36"/>
      <c r="X289" s="36"/>
      <c r="Y289" s="36"/>
      <c r="Z289" s="36"/>
      <c r="AA289" s="36"/>
      <c r="AB289" s="36"/>
      <c r="AC289" s="36"/>
      <c r="AD289" s="36"/>
      <c r="AE289" s="36"/>
      <c r="AR289" s="221" t="s">
        <v>106</v>
      </c>
      <c r="AT289" s="221" t="s">
        <v>192</v>
      </c>
      <c r="AU289" s="221" t="s">
        <v>92</v>
      </c>
      <c r="AY289" s="18" t="s">
        <v>189</v>
      </c>
      <c r="BE289" s="222">
        <f>IF(N289="základní",J289,0)</f>
        <v>0</v>
      </c>
      <c r="BF289" s="222">
        <f>IF(N289="snížená",J289,0)</f>
        <v>0</v>
      </c>
      <c r="BG289" s="222">
        <f>IF(N289="zákl. přenesená",J289,0)</f>
        <v>0</v>
      </c>
      <c r="BH289" s="222">
        <f>IF(N289="sníž. přenesená",J289,0)</f>
        <v>0</v>
      </c>
      <c r="BI289" s="222">
        <f>IF(N289="nulová",J289,0)</f>
        <v>0</v>
      </c>
      <c r="BJ289" s="18" t="s">
        <v>90</v>
      </c>
      <c r="BK289" s="222">
        <f>ROUND(I289*H289,2)</f>
        <v>0</v>
      </c>
      <c r="BL289" s="18" t="s">
        <v>106</v>
      </c>
      <c r="BM289" s="221" t="s">
        <v>955</v>
      </c>
    </row>
    <row r="290" spans="2:51" s="13" customFormat="1" ht="12">
      <c r="B290" s="223"/>
      <c r="C290" s="224"/>
      <c r="D290" s="225" t="s">
        <v>198</v>
      </c>
      <c r="E290" s="226" t="s">
        <v>1</v>
      </c>
      <c r="F290" s="227" t="s">
        <v>199</v>
      </c>
      <c r="G290" s="224"/>
      <c r="H290" s="226" t="s">
        <v>1</v>
      </c>
      <c r="I290" s="228"/>
      <c r="J290" s="224"/>
      <c r="K290" s="224"/>
      <c r="L290" s="229"/>
      <c r="M290" s="230"/>
      <c r="N290" s="231"/>
      <c r="O290" s="231"/>
      <c r="P290" s="231"/>
      <c r="Q290" s="231"/>
      <c r="R290" s="231"/>
      <c r="S290" s="231"/>
      <c r="T290" s="232"/>
      <c r="AT290" s="233" t="s">
        <v>198</v>
      </c>
      <c r="AU290" s="233" t="s">
        <v>92</v>
      </c>
      <c r="AV290" s="13" t="s">
        <v>90</v>
      </c>
      <c r="AW290" s="13" t="s">
        <v>38</v>
      </c>
      <c r="AX290" s="13" t="s">
        <v>83</v>
      </c>
      <c r="AY290" s="233" t="s">
        <v>189</v>
      </c>
    </row>
    <row r="291" spans="2:51" s="13" customFormat="1" ht="12">
      <c r="B291" s="223"/>
      <c r="C291" s="224"/>
      <c r="D291" s="225" t="s">
        <v>198</v>
      </c>
      <c r="E291" s="226" t="s">
        <v>1</v>
      </c>
      <c r="F291" s="227" t="s">
        <v>916</v>
      </c>
      <c r="G291" s="224"/>
      <c r="H291" s="226" t="s">
        <v>1</v>
      </c>
      <c r="I291" s="228"/>
      <c r="J291" s="224"/>
      <c r="K291" s="224"/>
      <c r="L291" s="229"/>
      <c r="M291" s="230"/>
      <c r="N291" s="231"/>
      <c r="O291" s="231"/>
      <c r="P291" s="231"/>
      <c r="Q291" s="231"/>
      <c r="R291" s="231"/>
      <c r="S291" s="231"/>
      <c r="T291" s="232"/>
      <c r="AT291" s="233" t="s">
        <v>198</v>
      </c>
      <c r="AU291" s="233" t="s">
        <v>92</v>
      </c>
      <c r="AV291" s="13" t="s">
        <v>90</v>
      </c>
      <c r="AW291" s="13" t="s">
        <v>38</v>
      </c>
      <c r="AX291" s="13" t="s">
        <v>83</v>
      </c>
      <c r="AY291" s="233" t="s">
        <v>189</v>
      </c>
    </row>
    <row r="292" spans="2:51" s="14" customFormat="1" ht="12">
      <c r="B292" s="234"/>
      <c r="C292" s="235"/>
      <c r="D292" s="225" t="s">
        <v>198</v>
      </c>
      <c r="E292" s="236" t="s">
        <v>1</v>
      </c>
      <c r="F292" s="237" t="s">
        <v>956</v>
      </c>
      <c r="G292" s="235"/>
      <c r="H292" s="238">
        <v>51.731</v>
      </c>
      <c r="I292" s="239"/>
      <c r="J292" s="235"/>
      <c r="K292" s="235"/>
      <c r="L292" s="240"/>
      <c r="M292" s="241"/>
      <c r="N292" s="242"/>
      <c r="O292" s="242"/>
      <c r="P292" s="242"/>
      <c r="Q292" s="242"/>
      <c r="R292" s="242"/>
      <c r="S292" s="242"/>
      <c r="T292" s="243"/>
      <c r="AT292" s="244" t="s">
        <v>198</v>
      </c>
      <c r="AU292" s="244" t="s">
        <v>92</v>
      </c>
      <c r="AV292" s="14" t="s">
        <v>92</v>
      </c>
      <c r="AW292" s="14" t="s">
        <v>38</v>
      </c>
      <c r="AX292" s="14" t="s">
        <v>83</v>
      </c>
      <c r="AY292" s="244" t="s">
        <v>189</v>
      </c>
    </row>
    <row r="293" spans="2:51" s="14" customFormat="1" ht="12">
      <c r="B293" s="234"/>
      <c r="C293" s="235"/>
      <c r="D293" s="225" t="s">
        <v>198</v>
      </c>
      <c r="E293" s="236" t="s">
        <v>1</v>
      </c>
      <c r="F293" s="237" t="s">
        <v>957</v>
      </c>
      <c r="G293" s="235"/>
      <c r="H293" s="238">
        <v>20.277</v>
      </c>
      <c r="I293" s="239"/>
      <c r="J293" s="235"/>
      <c r="K293" s="235"/>
      <c r="L293" s="240"/>
      <c r="M293" s="241"/>
      <c r="N293" s="242"/>
      <c r="O293" s="242"/>
      <c r="P293" s="242"/>
      <c r="Q293" s="242"/>
      <c r="R293" s="242"/>
      <c r="S293" s="242"/>
      <c r="T293" s="243"/>
      <c r="AT293" s="244" t="s">
        <v>198</v>
      </c>
      <c r="AU293" s="244" t="s">
        <v>92</v>
      </c>
      <c r="AV293" s="14" t="s">
        <v>92</v>
      </c>
      <c r="AW293" s="14" t="s">
        <v>38</v>
      </c>
      <c r="AX293" s="14" t="s">
        <v>83</v>
      </c>
      <c r="AY293" s="244" t="s">
        <v>189</v>
      </c>
    </row>
    <row r="294" spans="2:51" s="15" customFormat="1" ht="12">
      <c r="B294" s="245"/>
      <c r="C294" s="246"/>
      <c r="D294" s="225" t="s">
        <v>198</v>
      </c>
      <c r="E294" s="247" t="s">
        <v>1</v>
      </c>
      <c r="F294" s="248" t="s">
        <v>203</v>
      </c>
      <c r="G294" s="246"/>
      <c r="H294" s="249">
        <v>72.008</v>
      </c>
      <c r="I294" s="250"/>
      <c r="J294" s="246"/>
      <c r="K294" s="246"/>
      <c r="L294" s="251"/>
      <c r="M294" s="252"/>
      <c r="N294" s="253"/>
      <c r="O294" s="253"/>
      <c r="P294" s="253"/>
      <c r="Q294" s="253"/>
      <c r="R294" s="253"/>
      <c r="S294" s="253"/>
      <c r="T294" s="254"/>
      <c r="AT294" s="255" t="s">
        <v>198</v>
      </c>
      <c r="AU294" s="255" t="s">
        <v>92</v>
      </c>
      <c r="AV294" s="15" t="s">
        <v>106</v>
      </c>
      <c r="AW294" s="15" t="s">
        <v>38</v>
      </c>
      <c r="AX294" s="15" t="s">
        <v>90</v>
      </c>
      <c r="AY294" s="255" t="s">
        <v>189</v>
      </c>
    </row>
    <row r="295" spans="1:65" s="2" customFormat="1" ht="16.5" customHeight="1">
      <c r="A295" s="36"/>
      <c r="B295" s="37"/>
      <c r="C295" s="210" t="s">
        <v>375</v>
      </c>
      <c r="D295" s="210" t="s">
        <v>192</v>
      </c>
      <c r="E295" s="211" t="s">
        <v>958</v>
      </c>
      <c r="F295" s="212" t="s">
        <v>959</v>
      </c>
      <c r="G295" s="213" t="s">
        <v>225</v>
      </c>
      <c r="H295" s="214">
        <v>135.25</v>
      </c>
      <c r="I295" s="215"/>
      <c r="J295" s="216">
        <f>ROUND(I295*H295,2)</f>
        <v>0</v>
      </c>
      <c r="K295" s="212" t="s">
        <v>196</v>
      </c>
      <c r="L295" s="41"/>
      <c r="M295" s="217" t="s">
        <v>1</v>
      </c>
      <c r="N295" s="218" t="s">
        <v>48</v>
      </c>
      <c r="O295" s="73"/>
      <c r="P295" s="219">
        <f>O295*H295</f>
        <v>0</v>
      </c>
      <c r="Q295" s="219">
        <v>0.00012</v>
      </c>
      <c r="R295" s="219">
        <f>Q295*H295</f>
        <v>0.01623</v>
      </c>
      <c r="S295" s="219">
        <v>0</v>
      </c>
      <c r="T295" s="220">
        <f>S295*H295</f>
        <v>0</v>
      </c>
      <c r="U295" s="36"/>
      <c r="V295" s="36"/>
      <c r="W295" s="36"/>
      <c r="X295" s="36"/>
      <c r="Y295" s="36"/>
      <c r="Z295" s="36"/>
      <c r="AA295" s="36"/>
      <c r="AB295" s="36"/>
      <c r="AC295" s="36"/>
      <c r="AD295" s="36"/>
      <c r="AE295" s="36"/>
      <c r="AR295" s="221" t="s">
        <v>106</v>
      </c>
      <c r="AT295" s="221" t="s">
        <v>192</v>
      </c>
      <c r="AU295" s="221" t="s">
        <v>92</v>
      </c>
      <c r="AY295" s="18" t="s">
        <v>189</v>
      </c>
      <c r="BE295" s="222">
        <f>IF(N295="základní",J295,0)</f>
        <v>0</v>
      </c>
      <c r="BF295" s="222">
        <f>IF(N295="snížená",J295,0)</f>
        <v>0</v>
      </c>
      <c r="BG295" s="222">
        <f>IF(N295="zákl. přenesená",J295,0)</f>
        <v>0</v>
      </c>
      <c r="BH295" s="222">
        <f>IF(N295="sníž. přenesená",J295,0)</f>
        <v>0</v>
      </c>
      <c r="BI295" s="222">
        <f>IF(N295="nulová",J295,0)</f>
        <v>0</v>
      </c>
      <c r="BJ295" s="18" t="s">
        <v>90</v>
      </c>
      <c r="BK295" s="222">
        <f>ROUND(I295*H295,2)</f>
        <v>0</v>
      </c>
      <c r="BL295" s="18" t="s">
        <v>106</v>
      </c>
      <c r="BM295" s="221" t="s">
        <v>960</v>
      </c>
    </row>
    <row r="296" spans="1:65" s="2" customFormat="1" ht="16.5" customHeight="1">
      <c r="A296" s="36"/>
      <c r="B296" s="37"/>
      <c r="C296" s="210" t="s">
        <v>379</v>
      </c>
      <c r="D296" s="210" t="s">
        <v>192</v>
      </c>
      <c r="E296" s="211" t="s">
        <v>961</v>
      </c>
      <c r="F296" s="212" t="s">
        <v>962</v>
      </c>
      <c r="G296" s="213" t="s">
        <v>195</v>
      </c>
      <c r="H296" s="214">
        <v>42.5</v>
      </c>
      <c r="I296" s="215"/>
      <c r="J296" s="216">
        <f>ROUND(I296*H296,2)</f>
        <v>0</v>
      </c>
      <c r="K296" s="212" t="s">
        <v>196</v>
      </c>
      <c r="L296" s="41"/>
      <c r="M296" s="217" t="s">
        <v>1</v>
      </c>
      <c r="N296" s="218" t="s">
        <v>48</v>
      </c>
      <c r="O296" s="73"/>
      <c r="P296" s="219">
        <f>O296*H296</f>
        <v>0</v>
      </c>
      <c r="Q296" s="219">
        <v>0.17818</v>
      </c>
      <c r="R296" s="219">
        <f>Q296*H296</f>
        <v>7.57265</v>
      </c>
      <c r="S296" s="219">
        <v>0</v>
      </c>
      <c r="T296" s="220">
        <f>S296*H296</f>
        <v>0</v>
      </c>
      <c r="U296" s="36"/>
      <c r="V296" s="36"/>
      <c r="W296" s="36"/>
      <c r="X296" s="36"/>
      <c r="Y296" s="36"/>
      <c r="Z296" s="36"/>
      <c r="AA296" s="36"/>
      <c r="AB296" s="36"/>
      <c r="AC296" s="36"/>
      <c r="AD296" s="36"/>
      <c r="AE296" s="36"/>
      <c r="AR296" s="221" t="s">
        <v>106</v>
      </c>
      <c r="AT296" s="221" t="s">
        <v>192</v>
      </c>
      <c r="AU296" s="221" t="s">
        <v>92</v>
      </c>
      <c r="AY296" s="18" t="s">
        <v>189</v>
      </c>
      <c r="BE296" s="222">
        <f>IF(N296="základní",J296,0)</f>
        <v>0</v>
      </c>
      <c r="BF296" s="222">
        <f>IF(N296="snížená",J296,0)</f>
        <v>0</v>
      </c>
      <c r="BG296" s="222">
        <f>IF(N296="zákl. přenesená",J296,0)</f>
        <v>0</v>
      </c>
      <c r="BH296" s="222">
        <f>IF(N296="sníž. přenesená",J296,0)</f>
        <v>0</v>
      </c>
      <c r="BI296" s="222">
        <f>IF(N296="nulová",J296,0)</f>
        <v>0</v>
      </c>
      <c r="BJ296" s="18" t="s">
        <v>90</v>
      </c>
      <c r="BK296" s="222">
        <f>ROUND(I296*H296,2)</f>
        <v>0</v>
      </c>
      <c r="BL296" s="18" t="s">
        <v>106</v>
      </c>
      <c r="BM296" s="221" t="s">
        <v>963</v>
      </c>
    </row>
    <row r="297" spans="2:63" s="12" customFormat="1" ht="22.9" customHeight="1">
      <c r="B297" s="194"/>
      <c r="C297" s="195"/>
      <c r="D297" s="196" t="s">
        <v>82</v>
      </c>
      <c r="E297" s="208" t="s">
        <v>106</v>
      </c>
      <c r="F297" s="208" t="s">
        <v>964</v>
      </c>
      <c r="G297" s="195"/>
      <c r="H297" s="195"/>
      <c r="I297" s="198"/>
      <c r="J297" s="209">
        <f>BK297</f>
        <v>0</v>
      </c>
      <c r="K297" s="195"/>
      <c r="L297" s="200"/>
      <c r="M297" s="201"/>
      <c r="N297" s="202"/>
      <c r="O297" s="202"/>
      <c r="P297" s="203">
        <f>SUM(P298:P319)</f>
        <v>0</v>
      </c>
      <c r="Q297" s="202"/>
      <c r="R297" s="203">
        <f>SUM(R298:R319)</f>
        <v>70.77172832000001</v>
      </c>
      <c r="S297" s="202"/>
      <c r="T297" s="204">
        <f>SUM(T298:T319)</f>
        <v>0</v>
      </c>
      <c r="AR297" s="205" t="s">
        <v>90</v>
      </c>
      <c r="AT297" s="206" t="s">
        <v>82</v>
      </c>
      <c r="AU297" s="206" t="s">
        <v>90</v>
      </c>
      <c r="AY297" s="205" t="s">
        <v>189</v>
      </c>
      <c r="BK297" s="207">
        <f>SUM(BK298:BK319)</f>
        <v>0</v>
      </c>
    </row>
    <row r="298" spans="1:65" s="2" customFormat="1" ht="16.5" customHeight="1">
      <c r="A298" s="36"/>
      <c r="B298" s="37"/>
      <c r="C298" s="210" t="s">
        <v>384</v>
      </c>
      <c r="D298" s="210" t="s">
        <v>192</v>
      </c>
      <c r="E298" s="211" t="s">
        <v>965</v>
      </c>
      <c r="F298" s="212" t="s">
        <v>966</v>
      </c>
      <c r="G298" s="213" t="s">
        <v>606</v>
      </c>
      <c r="H298" s="214">
        <v>11.628</v>
      </c>
      <c r="I298" s="215"/>
      <c r="J298" s="216">
        <f>ROUND(I298*H298,2)</f>
        <v>0</v>
      </c>
      <c r="K298" s="212" t="s">
        <v>196</v>
      </c>
      <c r="L298" s="41"/>
      <c r="M298" s="217" t="s">
        <v>1</v>
      </c>
      <c r="N298" s="218" t="s">
        <v>48</v>
      </c>
      <c r="O298" s="73"/>
      <c r="P298" s="219">
        <f>O298*H298</f>
        <v>0</v>
      </c>
      <c r="Q298" s="219">
        <v>2.45343</v>
      </c>
      <c r="R298" s="219">
        <f>Q298*H298</f>
        <v>28.52848404</v>
      </c>
      <c r="S298" s="219">
        <v>0</v>
      </c>
      <c r="T298" s="220">
        <f>S298*H298</f>
        <v>0</v>
      </c>
      <c r="U298" s="36"/>
      <c r="V298" s="36"/>
      <c r="W298" s="36"/>
      <c r="X298" s="36"/>
      <c r="Y298" s="36"/>
      <c r="Z298" s="36"/>
      <c r="AA298" s="36"/>
      <c r="AB298" s="36"/>
      <c r="AC298" s="36"/>
      <c r="AD298" s="36"/>
      <c r="AE298" s="36"/>
      <c r="AR298" s="221" t="s">
        <v>106</v>
      </c>
      <c r="AT298" s="221" t="s">
        <v>192</v>
      </c>
      <c r="AU298" s="221" t="s">
        <v>92</v>
      </c>
      <c r="AY298" s="18" t="s">
        <v>189</v>
      </c>
      <c r="BE298" s="222">
        <f>IF(N298="základní",J298,0)</f>
        <v>0</v>
      </c>
      <c r="BF298" s="222">
        <f>IF(N298="snížená",J298,0)</f>
        <v>0</v>
      </c>
      <c r="BG298" s="222">
        <f>IF(N298="zákl. přenesená",J298,0)</f>
        <v>0</v>
      </c>
      <c r="BH298" s="222">
        <f>IF(N298="sníž. přenesená",J298,0)</f>
        <v>0</v>
      </c>
      <c r="BI298" s="222">
        <f>IF(N298="nulová",J298,0)</f>
        <v>0</v>
      </c>
      <c r="BJ298" s="18" t="s">
        <v>90</v>
      </c>
      <c r="BK298" s="222">
        <f>ROUND(I298*H298,2)</f>
        <v>0</v>
      </c>
      <c r="BL298" s="18" t="s">
        <v>106</v>
      </c>
      <c r="BM298" s="221" t="s">
        <v>967</v>
      </c>
    </row>
    <row r="299" spans="2:51" s="13" customFormat="1" ht="12">
      <c r="B299" s="223"/>
      <c r="C299" s="224"/>
      <c r="D299" s="225" t="s">
        <v>198</v>
      </c>
      <c r="E299" s="226" t="s">
        <v>1</v>
      </c>
      <c r="F299" s="227" t="s">
        <v>199</v>
      </c>
      <c r="G299" s="224"/>
      <c r="H299" s="226" t="s">
        <v>1</v>
      </c>
      <c r="I299" s="228"/>
      <c r="J299" s="224"/>
      <c r="K299" s="224"/>
      <c r="L299" s="229"/>
      <c r="M299" s="230"/>
      <c r="N299" s="231"/>
      <c r="O299" s="231"/>
      <c r="P299" s="231"/>
      <c r="Q299" s="231"/>
      <c r="R299" s="231"/>
      <c r="S299" s="231"/>
      <c r="T299" s="232"/>
      <c r="AT299" s="233" t="s">
        <v>198</v>
      </c>
      <c r="AU299" s="233" t="s">
        <v>92</v>
      </c>
      <c r="AV299" s="13" t="s">
        <v>90</v>
      </c>
      <c r="AW299" s="13" t="s">
        <v>38</v>
      </c>
      <c r="AX299" s="13" t="s">
        <v>83</v>
      </c>
      <c r="AY299" s="233" t="s">
        <v>189</v>
      </c>
    </row>
    <row r="300" spans="2:51" s="14" customFormat="1" ht="12">
      <c r="B300" s="234"/>
      <c r="C300" s="235"/>
      <c r="D300" s="225" t="s">
        <v>198</v>
      </c>
      <c r="E300" s="236" t="s">
        <v>1</v>
      </c>
      <c r="F300" s="237" t="s">
        <v>968</v>
      </c>
      <c r="G300" s="235"/>
      <c r="H300" s="238">
        <v>11.628</v>
      </c>
      <c r="I300" s="239"/>
      <c r="J300" s="235"/>
      <c r="K300" s="235"/>
      <c r="L300" s="240"/>
      <c r="M300" s="241"/>
      <c r="N300" s="242"/>
      <c r="O300" s="242"/>
      <c r="P300" s="242"/>
      <c r="Q300" s="242"/>
      <c r="R300" s="242"/>
      <c r="S300" s="242"/>
      <c r="T300" s="243"/>
      <c r="AT300" s="244" t="s">
        <v>198</v>
      </c>
      <c r="AU300" s="244" t="s">
        <v>92</v>
      </c>
      <c r="AV300" s="14" t="s">
        <v>92</v>
      </c>
      <c r="AW300" s="14" t="s">
        <v>38</v>
      </c>
      <c r="AX300" s="14" t="s">
        <v>83</v>
      </c>
      <c r="AY300" s="244" t="s">
        <v>189</v>
      </c>
    </row>
    <row r="301" spans="2:51" s="15" customFormat="1" ht="12">
      <c r="B301" s="245"/>
      <c r="C301" s="246"/>
      <c r="D301" s="225" t="s">
        <v>198</v>
      </c>
      <c r="E301" s="247" t="s">
        <v>1</v>
      </c>
      <c r="F301" s="248" t="s">
        <v>203</v>
      </c>
      <c r="G301" s="246"/>
      <c r="H301" s="249">
        <v>11.628</v>
      </c>
      <c r="I301" s="250"/>
      <c r="J301" s="246"/>
      <c r="K301" s="246"/>
      <c r="L301" s="251"/>
      <c r="M301" s="252"/>
      <c r="N301" s="253"/>
      <c r="O301" s="253"/>
      <c r="P301" s="253"/>
      <c r="Q301" s="253"/>
      <c r="R301" s="253"/>
      <c r="S301" s="253"/>
      <c r="T301" s="254"/>
      <c r="AT301" s="255" t="s">
        <v>198</v>
      </c>
      <c r="AU301" s="255" t="s">
        <v>92</v>
      </c>
      <c r="AV301" s="15" t="s">
        <v>106</v>
      </c>
      <c r="AW301" s="15" t="s">
        <v>38</v>
      </c>
      <c r="AX301" s="15" t="s">
        <v>90</v>
      </c>
      <c r="AY301" s="255" t="s">
        <v>189</v>
      </c>
    </row>
    <row r="302" spans="1:65" s="2" customFormat="1" ht="16.5" customHeight="1">
      <c r="A302" s="36"/>
      <c r="B302" s="37"/>
      <c r="C302" s="210" t="s">
        <v>390</v>
      </c>
      <c r="D302" s="210" t="s">
        <v>192</v>
      </c>
      <c r="E302" s="211" t="s">
        <v>969</v>
      </c>
      <c r="F302" s="212" t="s">
        <v>970</v>
      </c>
      <c r="G302" s="213" t="s">
        <v>368</v>
      </c>
      <c r="H302" s="214">
        <v>0.654</v>
      </c>
      <c r="I302" s="215"/>
      <c r="J302" s="216">
        <f>ROUND(I302*H302,2)</f>
        <v>0</v>
      </c>
      <c r="K302" s="212" t="s">
        <v>196</v>
      </c>
      <c r="L302" s="41"/>
      <c r="M302" s="217" t="s">
        <v>1</v>
      </c>
      <c r="N302" s="218" t="s">
        <v>48</v>
      </c>
      <c r="O302" s="73"/>
      <c r="P302" s="219">
        <f>O302*H302</f>
        <v>0</v>
      </c>
      <c r="Q302" s="219">
        <v>1.06277</v>
      </c>
      <c r="R302" s="219">
        <f>Q302*H302</f>
        <v>0.69505158</v>
      </c>
      <c r="S302" s="219">
        <v>0</v>
      </c>
      <c r="T302" s="220">
        <f>S302*H302</f>
        <v>0</v>
      </c>
      <c r="U302" s="36"/>
      <c r="V302" s="36"/>
      <c r="W302" s="36"/>
      <c r="X302" s="36"/>
      <c r="Y302" s="36"/>
      <c r="Z302" s="36"/>
      <c r="AA302" s="36"/>
      <c r="AB302" s="36"/>
      <c r="AC302" s="36"/>
      <c r="AD302" s="36"/>
      <c r="AE302" s="36"/>
      <c r="AR302" s="221" t="s">
        <v>106</v>
      </c>
      <c r="AT302" s="221" t="s">
        <v>192</v>
      </c>
      <c r="AU302" s="221" t="s">
        <v>92</v>
      </c>
      <c r="AY302" s="18" t="s">
        <v>189</v>
      </c>
      <c r="BE302" s="222">
        <f>IF(N302="základní",J302,0)</f>
        <v>0</v>
      </c>
      <c r="BF302" s="222">
        <f>IF(N302="snížená",J302,0)</f>
        <v>0</v>
      </c>
      <c r="BG302" s="222">
        <f>IF(N302="zákl. přenesená",J302,0)</f>
        <v>0</v>
      </c>
      <c r="BH302" s="222">
        <f>IF(N302="sníž. přenesená",J302,0)</f>
        <v>0</v>
      </c>
      <c r="BI302" s="222">
        <f>IF(N302="nulová",J302,0)</f>
        <v>0</v>
      </c>
      <c r="BJ302" s="18" t="s">
        <v>90</v>
      </c>
      <c r="BK302" s="222">
        <f>ROUND(I302*H302,2)</f>
        <v>0</v>
      </c>
      <c r="BL302" s="18" t="s">
        <v>106</v>
      </c>
      <c r="BM302" s="221" t="s">
        <v>971</v>
      </c>
    </row>
    <row r="303" spans="2:51" s="13" customFormat="1" ht="12">
      <c r="B303" s="223"/>
      <c r="C303" s="224"/>
      <c r="D303" s="225" t="s">
        <v>198</v>
      </c>
      <c r="E303" s="226" t="s">
        <v>1</v>
      </c>
      <c r="F303" s="227" t="s">
        <v>199</v>
      </c>
      <c r="G303" s="224"/>
      <c r="H303" s="226" t="s">
        <v>1</v>
      </c>
      <c r="I303" s="228"/>
      <c r="J303" s="224"/>
      <c r="K303" s="224"/>
      <c r="L303" s="229"/>
      <c r="M303" s="230"/>
      <c r="N303" s="231"/>
      <c r="O303" s="231"/>
      <c r="P303" s="231"/>
      <c r="Q303" s="231"/>
      <c r="R303" s="231"/>
      <c r="S303" s="231"/>
      <c r="T303" s="232"/>
      <c r="AT303" s="233" t="s">
        <v>198</v>
      </c>
      <c r="AU303" s="233" t="s">
        <v>92</v>
      </c>
      <c r="AV303" s="13" t="s">
        <v>90</v>
      </c>
      <c r="AW303" s="13" t="s">
        <v>38</v>
      </c>
      <c r="AX303" s="13" t="s">
        <v>83</v>
      </c>
      <c r="AY303" s="233" t="s">
        <v>189</v>
      </c>
    </row>
    <row r="304" spans="2:51" s="14" customFormat="1" ht="12">
      <c r="B304" s="234"/>
      <c r="C304" s="235"/>
      <c r="D304" s="225" t="s">
        <v>198</v>
      </c>
      <c r="E304" s="236" t="s">
        <v>1</v>
      </c>
      <c r="F304" s="237" t="s">
        <v>972</v>
      </c>
      <c r="G304" s="235"/>
      <c r="H304" s="238">
        <v>0.654</v>
      </c>
      <c r="I304" s="239"/>
      <c r="J304" s="235"/>
      <c r="K304" s="235"/>
      <c r="L304" s="240"/>
      <c r="M304" s="241"/>
      <c r="N304" s="242"/>
      <c r="O304" s="242"/>
      <c r="P304" s="242"/>
      <c r="Q304" s="242"/>
      <c r="R304" s="242"/>
      <c r="S304" s="242"/>
      <c r="T304" s="243"/>
      <c r="AT304" s="244" t="s">
        <v>198</v>
      </c>
      <c r="AU304" s="244" t="s">
        <v>92</v>
      </c>
      <c r="AV304" s="14" t="s">
        <v>92</v>
      </c>
      <c r="AW304" s="14" t="s">
        <v>38</v>
      </c>
      <c r="AX304" s="14" t="s">
        <v>83</v>
      </c>
      <c r="AY304" s="244" t="s">
        <v>189</v>
      </c>
    </row>
    <row r="305" spans="2:51" s="15" customFormat="1" ht="12">
      <c r="B305" s="245"/>
      <c r="C305" s="246"/>
      <c r="D305" s="225" t="s">
        <v>198</v>
      </c>
      <c r="E305" s="247" t="s">
        <v>1</v>
      </c>
      <c r="F305" s="248" t="s">
        <v>203</v>
      </c>
      <c r="G305" s="246"/>
      <c r="H305" s="249">
        <v>0.654</v>
      </c>
      <c r="I305" s="250"/>
      <c r="J305" s="246"/>
      <c r="K305" s="246"/>
      <c r="L305" s="251"/>
      <c r="M305" s="252"/>
      <c r="N305" s="253"/>
      <c r="O305" s="253"/>
      <c r="P305" s="253"/>
      <c r="Q305" s="253"/>
      <c r="R305" s="253"/>
      <c r="S305" s="253"/>
      <c r="T305" s="254"/>
      <c r="AT305" s="255" t="s">
        <v>198</v>
      </c>
      <c r="AU305" s="255" t="s">
        <v>92</v>
      </c>
      <c r="AV305" s="15" t="s">
        <v>106</v>
      </c>
      <c r="AW305" s="15" t="s">
        <v>38</v>
      </c>
      <c r="AX305" s="15" t="s">
        <v>90</v>
      </c>
      <c r="AY305" s="255" t="s">
        <v>189</v>
      </c>
    </row>
    <row r="306" spans="1:65" s="2" customFormat="1" ht="16.5" customHeight="1">
      <c r="A306" s="36"/>
      <c r="B306" s="37"/>
      <c r="C306" s="210" t="s">
        <v>398</v>
      </c>
      <c r="D306" s="210" t="s">
        <v>192</v>
      </c>
      <c r="E306" s="211" t="s">
        <v>973</v>
      </c>
      <c r="F306" s="212" t="s">
        <v>974</v>
      </c>
      <c r="G306" s="213" t="s">
        <v>606</v>
      </c>
      <c r="H306" s="214">
        <v>16.1</v>
      </c>
      <c r="I306" s="215"/>
      <c r="J306" s="216">
        <f>ROUND(I306*H306,2)</f>
        <v>0</v>
      </c>
      <c r="K306" s="212" t="s">
        <v>196</v>
      </c>
      <c r="L306" s="41"/>
      <c r="M306" s="217" t="s">
        <v>1</v>
      </c>
      <c r="N306" s="218" t="s">
        <v>48</v>
      </c>
      <c r="O306" s="73"/>
      <c r="P306" s="219">
        <f>O306*H306</f>
        <v>0</v>
      </c>
      <c r="Q306" s="219">
        <v>2.45337</v>
      </c>
      <c r="R306" s="219">
        <f>Q306*H306</f>
        <v>39.49925700000001</v>
      </c>
      <c r="S306" s="219">
        <v>0</v>
      </c>
      <c r="T306" s="220">
        <f>S306*H306</f>
        <v>0</v>
      </c>
      <c r="U306" s="36"/>
      <c r="V306" s="36"/>
      <c r="W306" s="36"/>
      <c r="X306" s="36"/>
      <c r="Y306" s="36"/>
      <c r="Z306" s="36"/>
      <c r="AA306" s="36"/>
      <c r="AB306" s="36"/>
      <c r="AC306" s="36"/>
      <c r="AD306" s="36"/>
      <c r="AE306" s="36"/>
      <c r="AR306" s="221" t="s">
        <v>106</v>
      </c>
      <c r="AT306" s="221" t="s">
        <v>192</v>
      </c>
      <c r="AU306" s="221" t="s">
        <v>92</v>
      </c>
      <c r="AY306" s="18" t="s">
        <v>189</v>
      </c>
      <c r="BE306" s="222">
        <f>IF(N306="základní",J306,0)</f>
        <v>0</v>
      </c>
      <c r="BF306" s="222">
        <f>IF(N306="snížená",J306,0)</f>
        <v>0</v>
      </c>
      <c r="BG306" s="222">
        <f>IF(N306="zákl. přenesená",J306,0)</f>
        <v>0</v>
      </c>
      <c r="BH306" s="222">
        <f>IF(N306="sníž. přenesená",J306,0)</f>
        <v>0</v>
      </c>
      <c r="BI306" s="222">
        <f>IF(N306="nulová",J306,0)</f>
        <v>0</v>
      </c>
      <c r="BJ306" s="18" t="s">
        <v>90</v>
      </c>
      <c r="BK306" s="222">
        <f>ROUND(I306*H306,2)</f>
        <v>0</v>
      </c>
      <c r="BL306" s="18" t="s">
        <v>106</v>
      </c>
      <c r="BM306" s="221" t="s">
        <v>975</v>
      </c>
    </row>
    <row r="307" spans="2:51" s="13" customFormat="1" ht="12">
      <c r="B307" s="223"/>
      <c r="C307" s="224"/>
      <c r="D307" s="225" t="s">
        <v>198</v>
      </c>
      <c r="E307" s="226" t="s">
        <v>1</v>
      </c>
      <c r="F307" s="227" t="s">
        <v>199</v>
      </c>
      <c r="G307" s="224"/>
      <c r="H307" s="226" t="s">
        <v>1</v>
      </c>
      <c r="I307" s="228"/>
      <c r="J307" s="224"/>
      <c r="K307" s="224"/>
      <c r="L307" s="229"/>
      <c r="M307" s="230"/>
      <c r="N307" s="231"/>
      <c r="O307" s="231"/>
      <c r="P307" s="231"/>
      <c r="Q307" s="231"/>
      <c r="R307" s="231"/>
      <c r="S307" s="231"/>
      <c r="T307" s="232"/>
      <c r="AT307" s="233" t="s">
        <v>198</v>
      </c>
      <c r="AU307" s="233" t="s">
        <v>92</v>
      </c>
      <c r="AV307" s="13" t="s">
        <v>90</v>
      </c>
      <c r="AW307" s="13" t="s">
        <v>38</v>
      </c>
      <c r="AX307" s="13" t="s">
        <v>83</v>
      </c>
      <c r="AY307" s="233" t="s">
        <v>189</v>
      </c>
    </row>
    <row r="308" spans="2:51" s="14" customFormat="1" ht="12">
      <c r="B308" s="234"/>
      <c r="C308" s="235"/>
      <c r="D308" s="225" t="s">
        <v>198</v>
      </c>
      <c r="E308" s="236" t="s">
        <v>1</v>
      </c>
      <c r="F308" s="237" t="s">
        <v>976</v>
      </c>
      <c r="G308" s="235"/>
      <c r="H308" s="238">
        <v>16.1</v>
      </c>
      <c r="I308" s="239"/>
      <c r="J308" s="235"/>
      <c r="K308" s="235"/>
      <c r="L308" s="240"/>
      <c r="M308" s="241"/>
      <c r="N308" s="242"/>
      <c r="O308" s="242"/>
      <c r="P308" s="242"/>
      <c r="Q308" s="242"/>
      <c r="R308" s="242"/>
      <c r="S308" s="242"/>
      <c r="T308" s="243"/>
      <c r="AT308" s="244" t="s">
        <v>198</v>
      </c>
      <c r="AU308" s="244" t="s">
        <v>92</v>
      </c>
      <c r="AV308" s="14" t="s">
        <v>92</v>
      </c>
      <c r="AW308" s="14" t="s">
        <v>38</v>
      </c>
      <c r="AX308" s="14" t="s">
        <v>83</v>
      </c>
      <c r="AY308" s="244" t="s">
        <v>189</v>
      </c>
    </row>
    <row r="309" spans="2:51" s="15" customFormat="1" ht="12">
      <c r="B309" s="245"/>
      <c r="C309" s="246"/>
      <c r="D309" s="225" t="s">
        <v>198</v>
      </c>
      <c r="E309" s="247" t="s">
        <v>1</v>
      </c>
      <c r="F309" s="248" t="s">
        <v>203</v>
      </c>
      <c r="G309" s="246"/>
      <c r="H309" s="249">
        <v>16.1</v>
      </c>
      <c r="I309" s="250"/>
      <c r="J309" s="246"/>
      <c r="K309" s="246"/>
      <c r="L309" s="251"/>
      <c r="M309" s="252"/>
      <c r="N309" s="253"/>
      <c r="O309" s="253"/>
      <c r="P309" s="253"/>
      <c r="Q309" s="253"/>
      <c r="R309" s="253"/>
      <c r="S309" s="253"/>
      <c r="T309" s="254"/>
      <c r="AT309" s="255" t="s">
        <v>198</v>
      </c>
      <c r="AU309" s="255" t="s">
        <v>92</v>
      </c>
      <c r="AV309" s="15" t="s">
        <v>106</v>
      </c>
      <c r="AW309" s="15" t="s">
        <v>38</v>
      </c>
      <c r="AX309" s="15" t="s">
        <v>90</v>
      </c>
      <c r="AY309" s="255" t="s">
        <v>189</v>
      </c>
    </row>
    <row r="310" spans="1:65" s="2" customFormat="1" ht="16.5" customHeight="1">
      <c r="A310" s="36"/>
      <c r="B310" s="37"/>
      <c r="C310" s="210" t="s">
        <v>403</v>
      </c>
      <c r="D310" s="210" t="s">
        <v>192</v>
      </c>
      <c r="E310" s="211" t="s">
        <v>977</v>
      </c>
      <c r="F310" s="212" t="s">
        <v>978</v>
      </c>
      <c r="G310" s="213" t="s">
        <v>368</v>
      </c>
      <c r="H310" s="214">
        <v>1.61</v>
      </c>
      <c r="I310" s="215"/>
      <c r="J310" s="216">
        <f>ROUND(I310*H310,2)</f>
        <v>0</v>
      </c>
      <c r="K310" s="212" t="s">
        <v>196</v>
      </c>
      <c r="L310" s="41"/>
      <c r="M310" s="217" t="s">
        <v>1</v>
      </c>
      <c r="N310" s="218" t="s">
        <v>48</v>
      </c>
      <c r="O310" s="73"/>
      <c r="P310" s="219">
        <f>O310*H310</f>
        <v>0</v>
      </c>
      <c r="Q310" s="219">
        <v>1.04887</v>
      </c>
      <c r="R310" s="219">
        <f>Q310*H310</f>
        <v>1.6886807000000001</v>
      </c>
      <c r="S310" s="219">
        <v>0</v>
      </c>
      <c r="T310" s="220">
        <f>S310*H310</f>
        <v>0</v>
      </c>
      <c r="U310" s="36"/>
      <c r="V310" s="36"/>
      <c r="W310" s="36"/>
      <c r="X310" s="36"/>
      <c r="Y310" s="36"/>
      <c r="Z310" s="36"/>
      <c r="AA310" s="36"/>
      <c r="AB310" s="36"/>
      <c r="AC310" s="36"/>
      <c r="AD310" s="36"/>
      <c r="AE310" s="36"/>
      <c r="AR310" s="221" t="s">
        <v>106</v>
      </c>
      <c r="AT310" s="221" t="s">
        <v>192</v>
      </c>
      <c r="AU310" s="221" t="s">
        <v>92</v>
      </c>
      <c r="AY310" s="18" t="s">
        <v>189</v>
      </c>
      <c r="BE310" s="222">
        <f>IF(N310="základní",J310,0)</f>
        <v>0</v>
      </c>
      <c r="BF310" s="222">
        <f>IF(N310="snížená",J310,0)</f>
        <v>0</v>
      </c>
      <c r="BG310" s="222">
        <f>IF(N310="zákl. přenesená",J310,0)</f>
        <v>0</v>
      </c>
      <c r="BH310" s="222">
        <f>IF(N310="sníž. přenesená",J310,0)</f>
        <v>0</v>
      </c>
      <c r="BI310" s="222">
        <f>IF(N310="nulová",J310,0)</f>
        <v>0</v>
      </c>
      <c r="BJ310" s="18" t="s">
        <v>90</v>
      </c>
      <c r="BK310" s="222">
        <f>ROUND(I310*H310,2)</f>
        <v>0</v>
      </c>
      <c r="BL310" s="18" t="s">
        <v>106</v>
      </c>
      <c r="BM310" s="221" t="s">
        <v>979</v>
      </c>
    </row>
    <row r="311" spans="2:51" s="13" customFormat="1" ht="12">
      <c r="B311" s="223"/>
      <c r="C311" s="224"/>
      <c r="D311" s="225" t="s">
        <v>198</v>
      </c>
      <c r="E311" s="226" t="s">
        <v>1</v>
      </c>
      <c r="F311" s="227" t="s">
        <v>199</v>
      </c>
      <c r="G311" s="224"/>
      <c r="H311" s="226" t="s">
        <v>1</v>
      </c>
      <c r="I311" s="228"/>
      <c r="J311" s="224"/>
      <c r="K311" s="224"/>
      <c r="L311" s="229"/>
      <c r="M311" s="230"/>
      <c r="N311" s="231"/>
      <c r="O311" s="231"/>
      <c r="P311" s="231"/>
      <c r="Q311" s="231"/>
      <c r="R311" s="231"/>
      <c r="S311" s="231"/>
      <c r="T311" s="232"/>
      <c r="AT311" s="233" t="s">
        <v>198</v>
      </c>
      <c r="AU311" s="233" t="s">
        <v>92</v>
      </c>
      <c r="AV311" s="13" t="s">
        <v>90</v>
      </c>
      <c r="AW311" s="13" t="s">
        <v>38</v>
      </c>
      <c r="AX311" s="13" t="s">
        <v>83</v>
      </c>
      <c r="AY311" s="233" t="s">
        <v>189</v>
      </c>
    </row>
    <row r="312" spans="2:51" s="13" customFormat="1" ht="12">
      <c r="B312" s="223"/>
      <c r="C312" s="224"/>
      <c r="D312" s="225" t="s">
        <v>198</v>
      </c>
      <c r="E312" s="226" t="s">
        <v>1</v>
      </c>
      <c r="F312" s="227" t="s">
        <v>980</v>
      </c>
      <c r="G312" s="224"/>
      <c r="H312" s="226" t="s">
        <v>1</v>
      </c>
      <c r="I312" s="228"/>
      <c r="J312" s="224"/>
      <c r="K312" s="224"/>
      <c r="L312" s="229"/>
      <c r="M312" s="230"/>
      <c r="N312" s="231"/>
      <c r="O312" s="231"/>
      <c r="P312" s="231"/>
      <c r="Q312" s="231"/>
      <c r="R312" s="231"/>
      <c r="S312" s="231"/>
      <c r="T312" s="232"/>
      <c r="AT312" s="233" t="s">
        <v>198</v>
      </c>
      <c r="AU312" s="233" t="s">
        <v>92</v>
      </c>
      <c r="AV312" s="13" t="s">
        <v>90</v>
      </c>
      <c r="AW312" s="13" t="s">
        <v>38</v>
      </c>
      <c r="AX312" s="13" t="s">
        <v>83</v>
      </c>
      <c r="AY312" s="233" t="s">
        <v>189</v>
      </c>
    </row>
    <row r="313" spans="2:51" s="14" customFormat="1" ht="12">
      <c r="B313" s="234"/>
      <c r="C313" s="235"/>
      <c r="D313" s="225" t="s">
        <v>198</v>
      </c>
      <c r="E313" s="236" t="s">
        <v>1</v>
      </c>
      <c r="F313" s="237" t="s">
        <v>981</v>
      </c>
      <c r="G313" s="235"/>
      <c r="H313" s="238">
        <v>1.61</v>
      </c>
      <c r="I313" s="239"/>
      <c r="J313" s="235"/>
      <c r="K313" s="235"/>
      <c r="L313" s="240"/>
      <c r="M313" s="241"/>
      <c r="N313" s="242"/>
      <c r="O313" s="242"/>
      <c r="P313" s="242"/>
      <c r="Q313" s="242"/>
      <c r="R313" s="242"/>
      <c r="S313" s="242"/>
      <c r="T313" s="243"/>
      <c r="AT313" s="244" t="s">
        <v>198</v>
      </c>
      <c r="AU313" s="244" t="s">
        <v>92</v>
      </c>
      <c r="AV313" s="14" t="s">
        <v>92</v>
      </c>
      <c r="AW313" s="14" t="s">
        <v>38</v>
      </c>
      <c r="AX313" s="14" t="s">
        <v>83</v>
      </c>
      <c r="AY313" s="244" t="s">
        <v>189</v>
      </c>
    </row>
    <row r="314" spans="2:51" s="15" customFormat="1" ht="12">
      <c r="B314" s="245"/>
      <c r="C314" s="246"/>
      <c r="D314" s="225" t="s">
        <v>198</v>
      </c>
      <c r="E314" s="247" t="s">
        <v>1</v>
      </c>
      <c r="F314" s="248" t="s">
        <v>203</v>
      </c>
      <c r="G314" s="246"/>
      <c r="H314" s="249">
        <v>1.61</v>
      </c>
      <c r="I314" s="250"/>
      <c r="J314" s="246"/>
      <c r="K314" s="246"/>
      <c r="L314" s="251"/>
      <c r="M314" s="252"/>
      <c r="N314" s="253"/>
      <c r="O314" s="253"/>
      <c r="P314" s="253"/>
      <c r="Q314" s="253"/>
      <c r="R314" s="253"/>
      <c r="S314" s="253"/>
      <c r="T314" s="254"/>
      <c r="AT314" s="255" t="s">
        <v>198</v>
      </c>
      <c r="AU314" s="255" t="s">
        <v>92</v>
      </c>
      <c r="AV314" s="15" t="s">
        <v>106</v>
      </c>
      <c r="AW314" s="15" t="s">
        <v>38</v>
      </c>
      <c r="AX314" s="15" t="s">
        <v>90</v>
      </c>
      <c r="AY314" s="255" t="s">
        <v>189</v>
      </c>
    </row>
    <row r="315" spans="1:65" s="2" customFormat="1" ht="16.5" customHeight="1">
      <c r="A315" s="36"/>
      <c r="B315" s="37"/>
      <c r="C315" s="210" t="s">
        <v>409</v>
      </c>
      <c r="D315" s="210" t="s">
        <v>192</v>
      </c>
      <c r="E315" s="211" t="s">
        <v>982</v>
      </c>
      <c r="F315" s="212" t="s">
        <v>983</v>
      </c>
      <c r="G315" s="213" t="s">
        <v>195</v>
      </c>
      <c r="H315" s="214">
        <v>54.75</v>
      </c>
      <c r="I315" s="215"/>
      <c r="J315" s="216">
        <f>ROUND(I315*H315,2)</f>
        <v>0</v>
      </c>
      <c r="K315" s="212" t="s">
        <v>196</v>
      </c>
      <c r="L315" s="41"/>
      <c r="M315" s="217" t="s">
        <v>1</v>
      </c>
      <c r="N315" s="218" t="s">
        <v>48</v>
      </c>
      <c r="O315" s="73"/>
      <c r="P315" s="219">
        <f>O315*H315</f>
        <v>0</v>
      </c>
      <c r="Q315" s="219">
        <v>0.00658</v>
      </c>
      <c r="R315" s="219">
        <f>Q315*H315</f>
        <v>0.360255</v>
      </c>
      <c r="S315" s="219">
        <v>0</v>
      </c>
      <c r="T315" s="220">
        <f>S315*H315</f>
        <v>0</v>
      </c>
      <c r="U315" s="36"/>
      <c r="V315" s="36"/>
      <c r="W315" s="36"/>
      <c r="X315" s="36"/>
      <c r="Y315" s="36"/>
      <c r="Z315" s="36"/>
      <c r="AA315" s="36"/>
      <c r="AB315" s="36"/>
      <c r="AC315" s="36"/>
      <c r="AD315" s="36"/>
      <c r="AE315" s="36"/>
      <c r="AR315" s="221" t="s">
        <v>106</v>
      </c>
      <c r="AT315" s="221" t="s">
        <v>192</v>
      </c>
      <c r="AU315" s="221" t="s">
        <v>92</v>
      </c>
      <c r="AY315" s="18" t="s">
        <v>189</v>
      </c>
      <c r="BE315" s="222">
        <f>IF(N315="základní",J315,0)</f>
        <v>0</v>
      </c>
      <c r="BF315" s="222">
        <f>IF(N315="snížená",J315,0)</f>
        <v>0</v>
      </c>
      <c r="BG315" s="222">
        <f>IF(N315="zákl. přenesená",J315,0)</f>
        <v>0</v>
      </c>
      <c r="BH315" s="222">
        <f>IF(N315="sníž. přenesená",J315,0)</f>
        <v>0</v>
      </c>
      <c r="BI315" s="222">
        <f>IF(N315="nulová",J315,0)</f>
        <v>0</v>
      </c>
      <c r="BJ315" s="18" t="s">
        <v>90</v>
      </c>
      <c r="BK315" s="222">
        <f>ROUND(I315*H315,2)</f>
        <v>0</v>
      </c>
      <c r="BL315" s="18" t="s">
        <v>106</v>
      </c>
      <c r="BM315" s="221" t="s">
        <v>984</v>
      </c>
    </row>
    <row r="316" spans="2:51" s="13" customFormat="1" ht="12">
      <c r="B316" s="223"/>
      <c r="C316" s="224"/>
      <c r="D316" s="225" t="s">
        <v>198</v>
      </c>
      <c r="E316" s="226" t="s">
        <v>1</v>
      </c>
      <c r="F316" s="227" t="s">
        <v>199</v>
      </c>
      <c r="G316" s="224"/>
      <c r="H316" s="226" t="s">
        <v>1</v>
      </c>
      <c r="I316" s="228"/>
      <c r="J316" s="224"/>
      <c r="K316" s="224"/>
      <c r="L316" s="229"/>
      <c r="M316" s="230"/>
      <c r="N316" s="231"/>
      <c r="O316" s="231"/>
      <c r="P316" s="231"/>
      <c r="Q316" s="231"/>
      <c r="R316" s="231"/>
      <c r="S316" s="231"/>
      <c r="T316" s="232"/>
      <c r="AT316" s="233" t="s">
        <v>198</v>
      </c>
      <c r="AU316" s="233" t="s">
        <v>92</v>
      </c>
      <c r="AV316" s="13" t="s">
        <v>90</v>
      </c>
      <c r="AW316" s="13" t="s">
        <v>38</v>
      </c>
      <c r="AX316" s="13" t="s">
        <v>83</v>
      </c>
      <c r="AY316" s="233" t="s">
        <v>189</v>
      </c>
    </row>
    <row r="317" spans="2:51" s="14" customFormat="1" ht="12">
      <c r="B317" s="234"/>
      <c r="C317" s="235"/>
      <c r="D317" s="225" t="s">
        <v>198</v>
      </c>
      <c r="E317" s="236" t="s">
        <v>1</v>
      </c>
      <c r="F317" s="237" t="s">
        <v>985</v>
      </c>
      <c r="G317" s="235"/>
      <c r="H317" s="238">
        <v>54.75</v>
      </c>
      <c r="I317" s="239"/>
      <c r="J317" s="235"/>
      <c r="K317" s="235"/>
      <c r="L317" s="240"/>
      <c r="M317" s="241"/>
      <c r="N317" s="242"/>
      <c r="O317" s="242"/>
      <c r="P317" s="242"/>
      <c r="Q317" s="242"/>
      <c r="R317" s="242"/>
      <c r="S317" s="242"/>
      <c r="T317" s="243"/>
      <c r="AT317" s="244" t="s">
        <v>198</v>
      </c>
      <c r="AU317" s="244" t="s">
        <v>92</v>
      </c>
      <c r="AV317" s="14" t="s">
        <v>92</v>
      </c>
      <c r="AW317" s="14" t="s">
        <v>38</v>
      </c>
      <c r="AX317" s="14" t="s">
        <v>83</v>
      </c>
      <c r="AY317" s="244" t="s">
        <v>189</v>
      </c>
    </row>
    <row r="318" spans="2:51" s="15" customFormat="1" ht="12">
      <c r="B318" s="245"/>
      <c r="C318" s="246"/>
      <c r="D318" s="225" t="s">
        <v>198</v>
      </c>
      <c r="E318" s="247" t="s">
        <v>1</v>
      </c>
      <c r="F318" s="248" t="s">
        <v>203</v>
      </c>
      <c r="G318" s="246"/>
      <c r="H318" s="249">
        <v>54.75</v>
      </c>
      <c r="I318" s="250"/>
      <c r="J318" s="246"/>
      <c r="K318" s="246"/>
      <c r="L318" s="251"/>
      <c r="M318" s="252"/>
      <c r="N318" s="253"/>
      <c r="O318" s="253"/>
      <c r="P318" s="253"/>
      <c r="Q318" s="253"/>
      <c r="R318" s="253"/>
      <c r="S318" s="253"/>
      <c r="T318" s="254"/>
      <c r="AT318" s="255" t="s">
        <v>198</v>
      </c>
      <c r="AU318" s="255" t="s">
        <v>92</v>
      </c>
      <c r="AV318" s="15" t="s">
        <v>106</v>
      </c>
      <c r="AW318" s="15" t="s">
        <v>38</v>
      </c>
      <c r="AX318" s="15" t="s">
        <v>90</v>
      </c>
      <c r="AY318" s="255" t="s">
        <v>189</v>
      </c>
    </row>
    <row r="319" spans="1:65" s="2" customFormat="1" ht="16.5" customHeight="1">
      <c r="A319" s="36"/>
      <c r="B319" s="37"/>
      <c r="C319" s="210" t="s">
        <v>413</v>
      </c>
      <c r="D319" s="210" t="s">
        <v>192</v>
      </c>
      <c r="E319" s="211" t="s">
        <v>986</v>
      </c>
      <c r="F319" s="212" t="s">
        <v>987</v>
      </c>
      <c r="G319" s="213" t="s">
        <v>195</v>
      </c>
      <c r="H319" s="214">
        <v>54.75</v>
      </c>
      <c r="I319" s="215"/>
      <c r="J319" s="216">
        <f>ROUND(I319*H319,2)</f>
        <v>0</v>
      </c>
      <c r="K319" s="212" t="s">
        <v>196</v>
      </c>
      <c r="L319" s="41"/>
      <c r="M319" s="217" t="s">
        <v>1</v>
      </c>
      <c r="N319" s="218" t="s">
        <v>48</v>
      </c>
      <c r="O319" s="73"/>
      <c r="P319" s="219">
        <f>O319*H319</f>
        <v>0</v>
      </c>
      <c r="Q319" s="219">
        <v>0</v>
      </c>
      <c r="R319" s="219">
        <f>Q319*H319</f>
        <v>0</v>
      </c>
      <c r="S319" s="219">
        <v>0</v>
      </c>
      <c r="T319" s="220">
        <f>S319*H319</f>
        <v>0</v>
      </c>
      <c r="U319" s="36"/>
      <c r="V319" s="36"/>
      <c r="W319" s="36"/>
      <c r="X319" s="36"/>
      <c r="Y319" s="36"/>
      <c r="Z319" s="36"/>
      <c r="AA319" s="36"/>
      <c r="AB319" s="36"/>
      <c r="AC319" s="36"/>
      <c r="AD319" s="36"/>
      <c r="AE319" s="36"/>
      <c r="AR319" s="221" t="s">
        <v>106</v>
      </c>
      <c r="AT319" s="221" t="s">
        <v>192</v>
      </c>
      <c r="AU319" s="221" t="s">
        <v>92</v>
      </c>
      <c r="AY319" s="18" t="s">
        <v>189</v>
      </c>
      <c r="BE319" s="222">
        <f>IF(N319="základní",J319,0)</f>
        <v>0</v>
      </c>
      <c r="BF319" s="222">
        <f>IF(N319="snížená",J319,0)</f>
        <v>0</v>
      </c>
      <c r="BG319" s="222">
        <f>IF(N319="zákl. přenesená",J319,0)</f>
        <v>0</v>
      </c>
      <c r="BH319" s="222">
        <f>IF(N319="sníž. přenesená",J319,0)</f>
        <v>0</v>
      </c>
      <c r="BI319" s="222">
        <f>IF(N319="nulová",J319,0)</f>
        <v>0</v>
      </c>
      <c r="BJ319" s="18" t="s">
        <v>90</v>
      </c>
      <c r="BK319" s="222">
        <f>ROUND(I319*H319,2)</f>
        <v>0</v>
      </c>
      <c r="BL319" s="18" t="s">
        <v>106</v>
      </c>
      <c r="BM319" s="221" t="s">
        <v>988</v>
      </c>
    </row>
    <row r="320" spans="2:63" s="12" customFormat="1" ht="22.9" customHeight="1">
      <c r="B320" s="194"/>
      <c r="C320" s="195"/>
      <c r="D320" s="196" t="s">
        <v>82</v>
      </c>
      <c r="E320" s="208" t="s">
        <v>190</v>
      </c>
      <c r="F320" s="208" t="s">
        <v>191</v>
      </c>
      <c r="G320" s="195"/>
      <c r="H320" s="195"/>
      <c r="I320" s="198"/>
      <c r="J320" s="209">
        <f>BK320</f>
        <v>0</v>
      </c>
      <c r="K320" s="195"/>
      <c r="L320" s="200"/>
      <c r="M320" s="201"/>
      <c r="N320" s="202"/>
      <c r="O320" s="202"/>
      <c r="P320" s="203">
        <f>SUM(P321:P486)</f>
        <v>0</v>
      </c>
      <c r="Q320" s="202"/>
      <c r="R320" s="203">
        <f>SUM(R321:R486)</f>
        <v>536.1642482000001</v>
      </c>
      <c r="S320" s="202"/>
      <c r="T320" s="204">
        <f>SUM(T321:T486)</f>
        <v>0</v>
      </c>
      <c r="AR320" s="205" t="s">
        <v>90</v>
      </c>
      <c r="AT320" s="206" t="s">
        <v>82</v>
      </c>
      <c r="AU320" s="206" t="s">
        <v>90</v>
      </c>
      <c r="AY320" s="205" t="s">
        <v>189</v>
      </c>
      <c r="BK320" s="207">
        <f>SUM(BK321:BK486)</f>
        <v>0</v>
      </c>
    </row>
    <row r="321" spans="1:65" s="2" customFormat="1" ht="16.5" customHeight="1">
      <c r="A321" s="36"/>
      <c r="B321" s="37"/>
      <c r="C321" s="210" t="s">
        <v>416</v>
      </c>
      <c r="D321" s="210" t="s">
        <v>192</v>
      </c>
      <c r="E321" s="211" t="s">
        <v>989</v>
      </c>
      <c r="F321" s="212" t="s">
        <v>990</v>
      </c>
      <c r="G321" s="213" t="s">
        <v>195</v>
      </c>
      <c r="H321" s="214">
        <v>149.6</v>
      </c>
      <c r="I321" s="215"/>
      <c r="J321" s="216">
        <f>ROUND(I321*H321,2)</f>
        <v>0</v>
      </c>
      <c r="K321" s="212" t="s">
        <v>196</v>
      </c>
      <c r="L321" s="41"/>
      <c r="M321" s="217" t="s">
        <v>1</v>
      </c>
      <c r="N321" s="218" t="s">
        <v>48</v>
      </c>
      <c r="O321" s="73"/>
      <c r="P321" s="219">
        <f>O321*H321</f>
        <v>0</v>
      </c>
      <c r="Q321" s="219">
        <v>0.0065</v>
      </c>
      <c r="R321" s="219">
        <f>Q321*H321</f>
        <v>0.9723999999999999</v>
      </c>
      <c r="S321" s="219">
        <v>0</v>
      </c>
      <c r="T321" s="220">
        <f>S321*H321</f>
        <v>0</v>
      </c>
      <c r="U321" s="36"/>
      <c r="V321" s="36"/>
      <c r="W321" s="36"/>
      <c r="X321" s="36"/>
      <c r="Y321" s="36"/>
      <c r="Z321" s="36"/>
      <c r="AA321" s="36"/>
      <c r="AB321" s="36"/>
      <c r="AC321" s="36"/>
      <c r="AD321" s="36"/>
      <c r="AE321" s="36"/>
      <c r="AR321" s="221" t="s">
        <v>106</v>
      </c>
      <c r="AT321" s="221" t="s">
        <v>192</v>
      </c>
      <c r="AU321" s="221" t="s">
        <v>92</v>
      </c>
      <c r="AY321" s="18" t="s">
        <v>189</v>
      </c>
      <c r="BE321" s="222">
        <f>IF(N321="základní",J321,0)</f>
        <v>0</v>
      </c>
      <c r="BF321" s="222">
        <f>IF(N321="snížená",J321,0)</f>
        <v>0</v>
      </c>
      <c r="BG321" s="222">
        <f>IF(N321="zákl. přenesená",J321,0)</f>
        <v>0</v>
      </c>
      <c r="BH321" s="222">
        <f>IF(N321="sníž. přenesená",J321,0)</f>
        <v>0</v>
      </c>
      <c r="BI321" s="222">
        <f>IF(N321="nulová",J321,0)</f>
        <v>0</v>
      </c>
      <c r="BJ321" s="18" t="s">
        <v>90</v>
      </c>
      <c r="BK321" s="222">
        <f>ROUND(I321*H321,2)</f>
        <v>0</v>
      </c>
      <c r="BL321" s="18" t="s">
        <v>106</v>
      </c>
      <c r="BM321" s="221" t="s">
        <v>991</v>
      </c>
    </row>
    <row r="322" spans="2:51" s="13" customFormat="1" ht="12">
      <c r="B322" s="223"/>
      <c r="C322" s="224"/>
      <c r="D322" s="225" t="s">
        <v>198</v>
      </c>
      <c r="E322" s="226" t="s">
        <v>1</v>
      </c>
      <c r="F322" s="227" t="s">
        <v>199</v>
      </c>
      <c r="G322" s="224"/>
      <c r="H322" s="226" t="s">
        <v>1</v>
      </c>
      <c r="I322" s="228"/>
      <c r="J322" s="224"/>
      <c r="K322" s="224"/>
      <c r="L322" s="229"/>
      <c r="M322" s="230"/>
      <c r="N322" s="231"/>
      <c r="O322" s="231"/>
      <c r="P322" s="231"/>
      <c r="Q322" s="231"/>
      <c r="R322" s="231"/>
      <c r="S322" s="231"/>
      <c r="T322" s="232"/>
      <c r="AT322" s="233" t="s">
        <v>198</v>
      </c>
      <c r="AU322" s="233" t="s">
        <v>92</v>
      </c>
      <c r="AV322" s="13" t="s">
        <v>90</v>
      </c>
      <c r="AW322" s="13" t="s">
        <v>38</v>
      </c>
      <c r="AX322" s="13" t="s">
        <v>83</v>
      </c>
      <c r="AY322" s="233" t="s">
        <v>189</v>
      </c>
    </row>
    <row r="323" spans="2:51" s="14" customFormat="1" ht="12">
      <c r="B323" s="234"/>
      <c r="C323" s="235"/>
      <c r="D323" s="225" t="s">
        <v>198</v>
      </c>
      <c r="E323" s="236" t="s">
        <v>1</v>
      </c>
      <c r="F323" s="237" t="s">
        <v>992</v>
      </c>
      <c r="G323" s="235"/>
      <c r="H323" s="238">
        <v>106.6</v>
      </c>
      <c r="I323" s="239"/>
      <c r="J323" s="235"/>
      <c r="K323" s="235"/>
      <c r="L323" s="240"/>
      <c r="M323" s="241"/>
      <c r="N323" s="242"/>
      <c r="O323" s="242"/>
      <c r="P323" s="242"/>
      <c r="Q323" s="242"/>
      <c r="R323" s="242"/>
      <c r="S323" s="242"/>
      <c r="T323" s="243"/>
      <c r="AT323" s="244" t="s">
        <v>198</v>
      </c>
      <c r="AU323" s="244" t="s">
        <v>92</v>
      </c>
      <c r="AV323" s="14" t="s">
        <v>92</v>
      </c>
      <c r="AW323" s="14" t="s">
        <v>38</v>
      </c>
      <c r="AX323" s="14" t="s">
        <v>83</v>
      </c>
      <c r="AY323" s="244" t="s">
        <v>189</v>
      </c>
    </row>
    <row r="324" spans="2:51" s="14" customFormat="1" ht="12">
      <c r="B324" s="234"/>
      <c r="C324" s="235"/>
      <c r="D324" s="225" t="s">
        <v>198</v>
      </c>
      <c r="E324" s="236" t="s">
        <v>1</v>
      </c>
      <c r="F324" s="237" t="s">
        <v>993</v>
      </c>
      <c r="G324" s="235"/>
      <c r="H324" s="238">
        <v>43</v>
      </c>
      <c r="I324" s="239"/>
      <c r="J324" s="235"/>
      <c r="K324" s="235"/>
      <c r="L324" s="240"/>
      <c r="M324" s="241"/>
      <c r="N324" s="242"/>
      <c r="O324" s="242"/>
      <c r="P324" s="242"/>
      <c r="Q324" s="242"/>
      <c r="R324" s="242"/>
      <c r="S324" s="242"/>
      <c r="T324" s="243"/>
      <c r="AT324" s="244" t="s">
        <v>198</v>
      </c>
      <c r="AU324" s="244" t="s">
        <v>92</v>
      </c>
      <c r="AV324" s="14" t="s">
        <v>92</v>
      </c>
      <c r="AW324" s="14" t="s">
        <v>38</v>
      </c>
      <c r="AX324" s="14" t="s">
        <v>83</v>
      </c>
      <c r="AY324" s="244" t="s">
        <v>189</v>
      </c>
    </row>
    <row r="325" spans="2:51" s="15" customFormat="1" ht="12">
      <c r="B325" s="245"/>
      <c r="C325" s="246"/>
      <c r="D325" s="225" t="s">
        <v>198</v>
      </c>
      <c r="E325" s="247" t="s">
        <v>1</v>
      </c>
      <c r="F325" s="248" t="s">
        <v>203</v>
      </c>
      <c r="G325" s="246"/>
      <c r="H325" s="249">
        <v>149.6</v>
      </c>
      <c r="I325" s="250"/>
      <c r="J325" s="246"/>
      <c r="K325" s="246"/>
      <c r="L325" s="251"/>
      <c r="M325" s="252"/>
      <c r="N325" s="253"/>
      <c r="O325" s="253"/>
      <c r="P325" s="253"/>
      <c r="Q325" s="253"/>
      <c r="R325" s="253"/>
      <c r="S325" s="253"/>
      <c r="T325" s="254"/>
      <c r="AT325" s="255" t="s">
        <v>198</v>
      </c>
      <c r="AU325" s="255" t="s">
        <v>92</v>
      </c>
      <c r="AV325" s="15" t="s">
        <v>106</v>
      </c>
      <c r="AW325" s="15" t="s">
        <v>38</v>
      </c>
      <c r="AX325" s="15" t="s">
        <v>90</v>
      </c>
      <c r="AY325" s="255" t="s">
        <v>189</v>
      </c>
    </row>
    <row r="326" spans="1:65" s="2" customFormat="1" ht="16.5" customHeight="1">
      <c r="A326" s="36"/>
      <c r="B326" s="37"/>
      <c r="C326" s="210" t="s">
        <v>421</v>
      </c>
      <c r="D326" s="210" t="s">
        <v>192</v>
      </c>
      <c r="E326" s="211" t="s">
        <v>994</v>
      </c>
      <c r="F326" s="212" t="s">
        <v>995</v>
      </c>
      <c r="G326" s="213" t="s">
        <v>195</v>
      </c>
      <c r="H326" s="214">
        <v>106.6</v>
      </c>
      <c r="I326" s="215"/>
      <c r="J326" s="216">
        <f>ROUND(I326*H326,2)</f>
        <v>0</v>
      </c>
      <c r="K326" s="212" t="s">
        <v>196</v>
      </c>
      <c r="L326" s="41"/>
      <c r="M326" s="217" t="s">
        <v>1</v>
      </c>
      <c r="N326" s="218" t="s">
        <v>48</v>
      </c>
      <c r="O326" s="73"/>
      <c r="P326" s="219">
        <f>O326*H326</f>
        <v>0</v>
      </c>
      <c r="Q326" s="219">
        <v>0.01733</v>
      </c>
      <c r="R326" s="219">
        <f>Q326*H326</f>
        <v>1.8473780000000002</v>
      </c>
      <c r="S326" s="219">
        <v>0</v>
      </c>
      <c r="T326" s="220">
        <f>S326*H326</f>
        <v>0</v>
      </c>
      <c r="U326" s="36"/>
      <c r="V326" s="36"/>
      <c r="W326" s="36"/>
      <c r="X326" s="36"/>
      <c r="Y326" s="36"/>
      <c r="Z326" s="36"/>
      <c r="AA326" s="36"/>
      <c r="AB326" s="36"/>
      <c r="AC326" s="36"/>
      <c r="AD326" s="36"/>
      <c r="AE326" s="36"/>
      <c r="AR326" s="221" t="s">
        <v>106</v>
      </c>
      <c r="AT326" s="221" t="s">
        <v>192</v>
      </c>
      <c r="AU326" s="221" t="s">
        <v>92</v>
      </c>
      <c r="AY326" s="18" t="s">
        <v>189</v>
      </c>
      <c r="BE326" s="222">
        <f>IF(N326="základní",J326,0)</f>
        <v>0</v>
      </c>
      <c r="BF326" s="222">
        <f>IF(N326="snížená",J326,0)</f>
        <v>0</v>
      </c>
      <c r="BG326" s="222">
        <f>IF(N326="zákl. přenesená",J326,0)</f>
        <v>0</v>
      </c>
      <c r="BH326" s="222">
        <f>IF(N326="sníž. přenesená",J326,0)</f>
        <v>0</v>
      </c>
      <c r="BI326" s="222">
        <f>IF(N326="nulová",J326,0)</f>
        <v>0</v>
      </c>
      <c r="BJ326" s="18" t="s">
        <v>90</v>
      </c>
      <c r="BK326" s="222">
        <f>ROUND(I326*H326,2)</f>
        <v>0</v>
      </c>
      <c r="BL326" s="18" t="s">
        <v>106</v>
      </c>
      <c r="BM326" s="221" t="s">
        <v>996</v>
      </c>
    </row>
    <row r="327" spans="2:51" s="13" customFormat="1" ht="12">
      <c r="B327" s="223"/>
      <c r="C327" s="224"/>
      <c r="D327" s="225" t="s">
        <v>198</v>
      </c>
      <c r="E327" s="226" t="s">
        <v>1</v>
      </c>
      <c r="F327" s="227" t="s">
        <v>199</v>
      </c>
      <c r="G327" s="224"/>
      <c r="H327" s="226" t="s">
        <v>1</v>
      </c>
      <c r="I327" s="228"/>
      <c r="J327" s="224"/>
      <c r="K327" s="224"/>
      <c r="L327" s="229"/>
      <c r="M327" s="230"/>
      <c r="N327" s="231"/>
      <c r="O327" s="231"/>
      <c r="P327" s="231"/>
      <c r="Q327" s="231"/>
      <c r="R327" s="231"/>
      <c r="S327" s="231"/>
      <c r="T327" s="232"/>
      <c r="AT327" s="233" t="s">
        <v>198</v>
      </c>
      <c r="AU327" s="233" t="s">
        <v>92</v>
      </c>
      <c r="AV327" s="13" t="s">
        <v>90</v>
      </c>
      <c r="AW327" s="13" t="s">
        <v>38</v>
      </c>
      <c r="AX327" s="13" t="s">
        <v>83</v>
      </c>
      <c r="AY327" s="233" t="s">
        <v>189</v>
      </c>
    </row>
    <row r="328" spans="2:51" s="14" customFormat="1" ht="12">
      <c r="B328" s="234"/>
      <c r="C328" s="235"/>
      <c r="D328" s="225" t="s">
        <v>198</v>
      </c>
      <c r="E328" s="236" t="s">
        <v>1</v>
      </c>
      <c r="F328" s="237" t="s">
        <v>992</v>
      </c>
      <c r="G328" s="235"/>
      <c r="H328" s="238">
        <v>106.6</v>
      </c>
      <c r="I328" s="239"/>
      <c r="J328" s="235"/>
      <c r="K328" s="235"/>
      <c r="L328" s="240"/>
      <c r="M328" s="241"/>
      <c r="N328" s="242"/>
      <c r="O328" s="242"/>
      <c r="P328" s="242"/>
      <c r="Q328" s="242"/>
      <c r="R328" s="242"/>
      <c r="S328" s="242"/>
      <c r="T328" s="243"/>
      <c r="AT328" s="244" t="s">
        <v>198</v>
      </c>
      <c r="AU328" s="244" t="s">
        <v>92</v>
      </c>
      <c r="AV328" s="14" t="s">
        <v>92</v>
      </c>
      <c r="AW328" s="14" t="s">
        <v>38</v>
      </c>
      <c r="AX328" s="14" t="s">
        <v>83</v>
      </c>
      <c r="AY328" s="244" t="s">
        <v>189</v>
      </c>
    </row>
    <row r="329" spans="2:51" s="15" customFormat="1" ht="12">
      <c r="B329" s="245"/>
      <c r="C329" s="246"/>
      <c r="D329" s="225" t="s">
        <v>198</v>
      </c>
      <c r="E329" s="247" t="s">
        <v>1</v>
      </c>
      <c r="F329" s="248" t="s">
        <v>203</v>
      </c>
      <c r="G329" s="246"/>
      <c r="H329" s="249">
        <v>106.6</v>
      </c>
      <c r="I329" s="250"/>
      <c r="J329" s="246"/>
      <c r="K329" s="246"/>
      <c r="L329" s="251"/>
      <c r="M329" s="252"/>
      <c r="N329" s="253"/>
      <c r="O329" s="253"/>
      <c r="P329" s="253"/>
      <c r="Q329" s="253"/>
      <c r="R329" s="253"/>
      <c r="S329" s="253"/>
      <c r="T329" s="254"/>
      <c r="AT329" s="255" t="s">
        <v>198</v>
      </c>
      <c r="AU329" s="255" t="s">
        <v>92</v>
      </c>
      <c r="AV329" s="15" t="s">
        <v>106</v>
      </c>
      <c r="AW329" s="15" t="s">
        <v>38</v>
      </c>
      <c r="AX329" s="15" t="s">
        <v>90</v>
      </c>
      <c r="AY329" s="255" t="s">
        <v>189</v>
      </c>
    </row>
    <row r="330" spans="1:65" s="2" customFormat="1" ht="16.5" customHeight="1">
      <c r="A330" s="36"/>
      <c r="B330" s="37"/>
      <c r="C330" s="210" t="s">
        <v>426</v>
      </c>
      <c r="D330" s="210" t="s">
        <v>192</v>
      </c>
      <c r="E330" s="211" t="s">
        <v>997</v>
      </c>
      <c r="F330" s="212" t="s">
        <v>998</v>
      </c>
      <c r="G330" s="213" t="s">
        <v>195</v>
      </c>
      <c r="H330" s="214">
        <v>213.2</v>
      </c>
      <c r="I330" s="215"/>
      <c r="J330" s="216">
        <f>ROUND(I330*H330,2)</f>
        <v>0</v>
      </c>
      <c r="K330" s="212" t="s">
        <v>196</v>
      </c>
      <c r="L330" s="41"/>
      <c r="M330" s="217" t="s">
        <v>1</v>
      </c>
      <c r="N330" s="218" t="s">
        <v>48</v>
      </c>
      <c r="O330" s="73"/>
      <c r="P330" s="219">
        <f>O330*H330</f>
        <v>0</v>
      </c>
      <c r="Q330" s="219">
        <v>0.00735</v>
      </c>
      <c r="R330" s="219">
        <f>Q330*H330</f>
        <v>1.5670199999999999</v>
      </c>
      <c r="S330" s="219">
        <v>0</v>
      </c>
      <c r="T330" s="220">
        <f>S330*H330</f>
        <v>0</v>
      </c>
      <c r="U330" s="36"/>
      <c r="V330" s="36"/>
      <c r="W330" s="36"/>
      <c r="X330" s="36"/>
      <c r="Y330" s="36"/>
      <c r="Z330" s="36"/>
      <c r="AA330" s="36"/>
      <c r="AB330" s="36"/>
      <c r="AC330" s="36"/>
      <c r="AD330" s="36"/>
      <c r="AE330" s="36"/>
      <c r="AR330" s="221" t="s">
        <v>106</v>
      </c>
      <c r="AT330" s="221" t="s">
        <v>192</v>
      </c>
      <c r="AU330" s="221" t="s">
        <v>92</v>
      </c>
      <c r="AY330" s="18" t="s">
        <v>189</v>
      </c>
      <c r="BE330" s="222">
        <f>IF(N330="základní",J330,0)</f>
        <v>0</v>
      </c>
      <c r="BF330" s="222">
        <f>IF(N330="snížená",J330,0)</f>
        <v>0</v>
      </c>
      <c r="BG330" s="222">
        <f>IF(N330="zákl. přenesená",J330,0)</f>
        <v>0</v>
      </c>
      <c r="BH330" s="222">
        <f>IF(N330="sníž. přenesená",J330,0)</f>
        <v>0</v>
      </c>
      <c r="BI330" s="222">
        <f>IF(N330="nulová",J330,0)</f>
        <v>0</v>
      </c>
      <c r="BJ330" s="18" t="s">
        <v>90</v>
      </c>
      <c r="BK330" s="222">
        <f>ROUND(I330*H330,2)</f>
        <v>0</v>
      </c>
      <c r="BL330" s="18" t="s">
        <v>106</v>
      </c>
      <c r="BM330" s="221" t="s">
        <v>999</v>
      </c>
    </row>
    <row r="331" spans="2:51" s="14" customFormat="1" ht="12">
      <c r="B331" s="234"/>
      <c r="C331" s="235"/>
      <c r="D331" s="225" t="s">
        <v>198</v>
      </c>
      <c r="E331" s="235"/>
      <c r="F331" s="237" t="s">
        <v>1000</v>
      </c>
      <c r="G331" s="235"/>
      <c r="H331" s="238">
        <v>213.2</v>
      </c>
      <c r="I331" s="239"/>
      <c r="J331" s="235"/>
      <c r="K331" s="235"/>
      <c r="L331" s="240"/>
      <c r="M331" s="241"/>
      <c r="N331" s="242"/>
      <c r="O331" s="242"/>
      <c r="P331" s="242"/>
      <c r="Q331" s="242"/>
      <c r="R331" s="242"/>
      <c r="S331" s="242"/>
      <c r="T331" s="243"/>
      <c r="AT331" s="244" t="s">
        <v>198</v>
      </c>
      <c r="AU331" s="244" t="s">
        <v>92</v>
      </c>
      <c r="AV331" s="14" t="s">
        <v>92</v>
      </c>
      <c r="AW331" s="14" t="s">
        <v>4</v>
      </c>
      <c r="AX331" s="14" t="s">
        <v>90</v>
      </c>
      <c r="AY331" s="244" t="s">
        <v>189</v>
      </c>
    </row>
    <row r="332" spans="1:65" s="2" customFormat="1" ht="16.5" customHeight="1">
      <c r="A332" s="36"/>
      <c r="B332" s="37"/>
      <c r="C332" s="210" t="s">
        <v>431</v>
      </c>
      <c r="D332" s="210" t="s">
        <v>192</v>
      </c>
      <c r="E332" s="211" t="s">
        <v>1001</v>
      </c>
      <c r="F332" s="212" t="s">
        <v>1002</v>
      </c>
      <c r="G332" s="213" t="s">
        <v>195</v>
      </c>
      <c r="H332" s="214">
        <v>43</v>
      </c>
      <c r="I332" s="215"/>
      <c r="J332" s="216">
        <f>ROUND(I332*H332,2)</f>
        <v>0</v>
      </c>
      <c r="K332" s="212" t="s">
        <v>196</v>
      </c>
      <c r="L332" s="41"/>
      <c r="M332" s="217" t="s">
        <v>1</v>
      </c>
      <c r="N332" s="218" t="s">
        <v>48</v>
      </c>
      <c r="O332" s="73"/>
      <c r="P332" s="219">
        <f>O332*H332</f>
        <v>0</v>
      </c>
      <c r="Q332" s="219">
        <v>0.01103</v>
      </c>
      <c r="R332" s="219">
        <f>Q332*H332</f>
        <v>0.47429</v>
      </c>
      <c r="S332" s="219">
        <v>0</v>
      </c>
      <c r="T332" s="220">
        <f>S332*H332</f>
        <v>0</v>
      </c>
      <c r="U332" s="36"/>
      <c r="V332" s="36"/>
      <c r="W332" s="36"/>
      <c r="X332" s="36"/>
      <c r="Y332" s="36"/>
      <c r="Z332" s="36"/>
      <c r="AA332" s="36"/>
      <c r="AB332" s="36"/>
      <c r="AC332" s="36"/>
      <c r="AD332" s="36"/>
      <c r="AE332" s="36"/>
      <c r="AR332" s="221" t="s">
        <v>106</v>
      </c>
      <c r="AT332" s="221" t="s">
        <v>192</v>
      </c>
      <c r="AU332" s="221" t="s">
        <v>92</v>
      </c>
      <c r="AY332" s="18" t="s">
        <v>189</v>
      </c>
      <c r="BE332" s="222">
        <f>IF(N332="základní",J332,0)</f>
        <v>0</v>
      </c>
      <c r="BF332" s="222">
        <f>IF(N332="snížená",J332,0)</f>
        <v>0</v>
      </c>
      <c r="BG332" s="222">
        <f>IF(N332="zákl. přenesená",J332,0)</f>
        <v>0</v>
      </c>
      <c r="BH332" s="222">
        <f>IF(N332="sníž. přenesená",J332,0)</f>
        <v>0</v>
      </c>
      <c r="BI332" s="222">
        <f>IF(N332="nulová",J332,0)</f>
        <v>0</v>
      </c>
      <c r="BJ332" s="18" t="s">
        <v>90</v>
      </c>
      <c r="BK332" s="222">
        <f>ROUND(I332*H332,2)</f>
        <v>0</v>
      </c>
      <c r="BL332" s="18" t="s">
        <v>106</v>
      </c>
      <c r="BM332" s="221" t="s">
        <v>1003</v>
      </c>
    </row>
    <row r="333" spans="2:51" s="13" customFormat="1" ht="12">
      <c r="B333" s="223"/>
      <c r="C333" s="224"/>
      <c r="D333" s="225" t="s">
        <v>198</v>
      </c>
      <c r="E333" s="226" t="s">
        <v>1</v>
      </c>
      <c r="F333" s="227" t="s">
        <v>199</v>
      </c>
      <c r="G333" s="224"/>
      <c r="H333" s="226" t="s">
        <v>1</v>
      </c>
      <c r="I333" s="228"/>
      <c r="J333" s="224"/>
      <c r="K333" s="224"/>
      <c r="L333" s="229"/>
      <c r="M333" s="230"/>
      <c r="N333" s="231"/>
      <c r="O333" s="231"/>
      <c r="P333" s="231"/>
      <c r="Q333" s="231"/>
      <c r="R333" s="231"/>
      <c r="S333" s="231"/>
      <c r="T333" s="232"/>
      <c r="AT333" s="233" t="s">
        <v>198</v>
      </c>
      <c r="AU333" s="233" t="s">
        <v>92</v>
      </c>
      <c r="AV333" s="13" t="s">
        <v>90</v>
      </c>
      <c r="AW333" s="13" t="s">
        <v>38</v>
      </c>
      <c r="AX333" s="13" t="s">
        <v>83</v>
      </c>
      <c r="AY333" s="233" t="s">
        <v>189</v>
      </c>
    </row>
    <row r="334" spans="2:51" s="14" customFormat="1" ht="12">
      <c r="B334" s="234"/>
      <c r="C334" s="235"/>
      <c r="D334" s="225" t="s">
        <v>198</v>
      </c>
      <c r="E334" s="236" t="s">
        <v>1</v>
      </c>
      <c r="F334" s="237" t="s">
        <v>993</v>
      </c>
      <c r="G334" s="235"/>
      <c r="H334" s="238">
        <v>43</v>
      </c>
      <c r="I334" s="239"/>
      <c r="J334" s="235"/>
      <c r="K334" s="235"/>
      <c r="L334" s="240"/>
      <c r="M334" s="241"/>
      <c r="N334" s="242"/>
      <c r="O334" s="242"/>
      <c r="P334" s="242"/>
      <c r="Q334" s="242"/>
      <c r="R334" s="242"/>
      <c r="S334" s="242"/>
      <c r="T334" s="243"/>
      <c r="AT334" s="244" t="s">
        <v>198</v>
      </c>
      <c r="AU334" s="244" t="s">
        <v>92</v>
      </c>
      <c r="AV334" s="14" t="s">
        <v>92</v>
      </c>
      <c r="AW334" s="14" t="s">
        <v>38</v>
      </c>
      <c r="AX334" s="14" t="s">
        <v>83</v>
      </c>
      <c r="AY334" s="244" t="s">
        <v>189</v>
      </c>
    </row>
    <row r="335" spans="2:51" s="15" customFormat="1" ht="12">
      <c r="B335" s="245"/>
      <c r="C335" s="246"/>
      <c r="D335" s="225" t="s">
        <v>198</v>
      </c>
      <c r="E335" s="247" t="s">
        <v>1</v>
      </c>
      <c r="F335" s="248" t="s">
        <v>203</v>
      </c>
      <c r="G335" s="246"/>
      <c r="H335" s="249">
        <v>43</v>
      </c>
      <c r="I335" s="250"/>
      <c r="J335" s="246"/>
      <c r="K335" s="246"/>
      <c r="L335" s="251"/>
      <c r="M335" s="252"/>
      <c r="N335" s="253"/>
      <c r="O335" s="253"/>
      <c r="P335" s="253"/>
      <c r="Q335" s="253"/>
      <c r="R335" s="253"/>
      <c r="S335" s="253"/>
      <c r="T335" s="254"/>
      <c r="AT335" s="255" t="s">
        <v>198</v>
      </c>
      <c r="AU335" s="255" t="s">
        <v>92</v>
      </c>
      <c r="AV335" s="15" t="s">
        <v>106</v>
      </c>
      <c r="AW335" s="15" t="s">
        <v>38</v>
      </c>
      <c r="AX335" s="15" t="s">
        <v>90</v>
      </c>
      <c r="AY335" s="255" t="s">
        <v>189</v>
      </c>
    </row>
    <row r="336" spans="1:65" s="2" customFormat="1" ht="16.5" customHeight="1">
      <c r="A336" s="36"/>
      <c r="B336" s="37"/>
      <c r="C336" s="210" t="s">
        <v>434</v>
      </c>
      <c r="D336" s="210" t="s">
        <v>192</v>
      </c>
      <c r="E336" s="211" t="s">
        <v>1004</v>
      </c>
      <c r="F336" s="212" t="s">
        <v>1005</v>
      </c>
      <c r="G336" s="213" t="s">
        <v>195</v>
      </c>
      <c r="H336" s="214">
        <v>86</v>
      </c>
      <c r="I336" s="215"/>
      <c r="J336" s="216">
        <f>ROUND(I336*H336,2)</f>
        <v>0</v>
      </c>
      <c r="K336" s="212" t="s">
        <v>196</v>
      </c>
      <c r="L336" s="41"/>
      <c r="M336" s="217" t="s">
        <v>1</v>
      </c>
      <c r="N336" s="218" t="s">
        <v>48</v>
      </c>
      <c r="O336" s="73"/>
      <c r="P336" s="219">
        <f>O336*H336</f>
        <v>0</v>
      </c>
      <c r="Q336" s="219">
        <v>0.00552</v>
      </c>
      <c r="R336" s="219">
        <f>Q336*H336</f>
        <v>0.47472</v>
      </c>
      <c r="S336" s="219">
        <v>0</v>
      </c>
      <c r="T336" s="220">
        <f>S336*H336</f>
        <v>0</v>
      </c>
      <c r="U336" s="36"/>
      <c r="V336" s="36"/>
      <c r="W336" s="36"/>
      <c r="X336" s="36"/>
      <c r="Y336" s="36"/>
      <c r="Z336" s="36"/>
      <c r="AA336" s="36"/>
      <c r="AB336" s="36"/>
      <c r="AC336" s="36"/>
      <c r="AD336" s="36"/>
      <c r="AE336" s="36"/>
      <c r="AR336" s="221" t="s">
        <v>106</v>
      </c>
      <c r="AT336" s="221" t="s">
        <v>192</v>
      </c>
      <c r="AU336" s="221" t="s">
        <v>92</v>
      </c>
      <c r="AY336" s="18" t="s">
        <v>189</v>
      </c>
      <c r="BE336" s="222">
        <f>IF(N336="základní",J336,0)</f>
        <v>0</v>
      </c>
      <c r="BF336" s="222">
        <f>IF(N336="snížená",J336,0)</f>
        <v>0</v>
      </c>
      <c r="BG336" s="222">
        <f>IF(N336="zákl. přenesená",J336,0)</f>
        <v>0</v>
      </c>
      <c r="BH336" s="222">
        <f>IF(N336="sníž. přenesená",J336,0)</f>
        <v>0</v>
      </c>
      <c r="BI336" s="222">
        <f>IF(N336="nulová",J336,0)</f>
        <v>0</v>
      </c>
      <c r="BJ336" s="18" t="s">
        <v>90</v>
      </c>
      <c r="BK336" s="222">
        <f>ROUND(I336*H336,2)</f>
        <v>0</v>
      </c>
      <c r="BL336" s="18" t="s">
        <v>106</v>
      </c>
      <c r="BM336" s="221" t="s">
        <v>1006</v>
      </c>
    </row>
    <row r="337" spans="2:51" s="14" customFormat="1" ht="12">
      <c r="B337" s="234"/>
      <c r="C337" s="235"/>
      <c r="D337" s="225" t="s">
        <v>198</v>
      </c>
      <c r="E337" s="235"/>
      <c r="F337" s="237" t="s">
        <v>1007</v>
      </c>
      <c r="G337" s="235"/>
      <c r="H337" s="238">
        <v>86</v>
      </c>
      <c r="I337" s="239"/>
      <c r="J337" s="235"/>
      <c r="K337" s="235"/>
      <c r="L337" s="240"/>
      <c r="M337" s="241"/>
      <c r="N337" s="242"/>
      <c r="O337" s="242"/>
      <c r="P337" s="242"/>
      <c r="Q337" s="242"/>
      <c r="R337" s="242"/>
      <c r="S337" s="242"/>
      <c r="T337" s="243"/>
      <c r="AT337" s="244" t="s">
        <v>198</v>
      </c>
      <c r="AU337" s="244" t="s">
        <v>92</v>
      </c>
      <c r="AV337" s="14" t="s">
        <v>92</v>
      </c>
      <c r="AW337" s="14" t="s">
        <v>4</v>
      </c>
      <c r="AX337" s="14" t="s">
        <v>90</v>
      </c>
      <c r="AY337" s="244" t="s">
        <v>189</v>
      </c>
    </row>
    <row r="338" spans="1:65" s="2" customFormat="1" ht="16.5" customHeight="1">
      <c r="A338" s="36"/>
      <c r="B338" s="37"/>
      <c r="C338" s="210" t="s">
        <v>438</v>
      </c>
      <c r="D338" s="210" t="s">
        <v>192</v>
      </c>
      <c r="E338" s="211" t="s">
        <v>1008</v>
      </c>
      <c r="F338" s="212" t="s">
        <v>1009</v>
      </c>
      <c r="G338" s="213" t="s">
        <v>195</v>
      </c>
      <c r="H338" s="214">
        <v>2876.473</v>
      </c>
      <c r="I338" s="215"/>
      <c r="J338" s="216">
        <f>ROUND(I338*H338,2)</f>
        <v>0</v>
      </c>
      <c r="K338" s="212" t="s">
        <v>196</v>
      </c>
      <c r="L338" s="41"/>
      <c r="M338" s="217" t="s">
        <v>1</v>
      </c>
      <c r="N338" s="218" t="s">
        <v>48</v>
      </c>
      <c r="O338" s="73"/>
      <c r="P338" s="219">
        <f>O338*H338</f>
        <v>0</v>
      </c>
      <c r="Q338" s="219">
        <v>0.0065</v>
      </c>
      <c r="R338" s="219">
        <f>Q338*H338</f>
        <v>18.6970745</v>
      </c>
      <c r="S338" s="219">
        <v>0</v>
      </c>
      <c r="T338" s="220">
        <f>S338*H338</f>
        <v>0</v>
      </c>
      <c r="U338" s="36"/>
      <c r="V338" s="36"/>
      <c r="W338" s="36"/>
      <c r="X338" s="36"/>
      <c r="Y338" s="36"/>
      <c r="Z338" s="36"/>
      <c r="AA338" s="36"/>
      <c r="AB338" s="36"/>
      <c r="AC338" s="36"/>
      <c r="AD338" s="36"/>
      <c r="AE338" s="36"/>
      <c r="AR338" s="221" t="s">
        <v>106</v>
      </c>
      <c r="AT338" s="221" t="s">
        <v>192</v>
      </c>
      <c r="AU338" s="221" t="s">
        <v>92</v>
      </c>
      <c r="AY338" s="18" t="s">
        <v>189</v>
      </c>
      <c r="BE338" s="222">
        <f>IF(N338="základní",J338,0)</f>
        <v>0</v>
      </c>
      <c r="BF338" s="222">
        <f>IF(N338="snížená",J338,0)</f>
        <v>0</v>
      </c>
      <c r="BG338" s="222">
        <f>IF(N338="zákl. přenesená",J338,0)</f>
        <v>0</v>
      </c>
      <c r="BH338" s="222">
        <f>IF(N338="sníž. přenesená",J338,0)</f>
        <v>0</v>
      </c>
      <c r="BI338" s="222">
        <f>IF(N338="nulová",J338,0)</f>
        <v>0</v>
      </c>
      <c r="BJ338" s="18" t="s">
        <v>90</v>
      </c>
      <c r="BK338" s="222">
        <f>ROUND(I338*H338,2)</f>
        <v>0</v>
      </c>
      <c r="BL338" s="18" t="s">
        <v>106</v>
      </c>
      <c r="BM338" s="221" t="s">
        <v>1010</v>
      </c>
    </row>
    <row r="339" spans="2:51" s="13" customFormat="1" ht="12">
      <c r="B339" s="223"/>
      <c r="C339" s="224"/>
      <c r="D339" s="225" t="s">
        <v>198</v>
      </c>
      <c r="E339" s="226" t="s">
        <v>1</v>
      </c>
      <c r="F339" s="227" t="s">
        <v>199</v>
      </c>
      <c r="G339" s="224"/>
      <c r="H339" s="226" t="s">
        <v>1</v>
      </c>
      <c r="I339" s="228"/>
      <c r="J339" s="224"/>
      <c r="K339" s="224"/>
      <c r="L339" s="229"/>
      <c r="M339" s="230"/>
      <c r="N339" s="231"/>
      <c r="O339" s="231"/>
      <c r="P339" s="231"/>
      <c r="Q339" s="231"/>
      <c r="R339" s="231"/>
      <c r="S339" s="231"/>
      <c r="T339" s="232"/>
      <c r="AT339" s="233" t="s">
        <v>198</v>
      </c>
      <c r="AU339" s="233" t="s">
        <v>92</v>
      </c>
      <c r="AV339" s="13" t="s">
        <v>90</v>
      </c>
      <c r="AW339" s="13" t="s">
        <v>38</v>
      </c>
      <c r="AX339" s="13" t="s">
        <v>83</v>
      </c>
      <c r="AY339" s="233" t="s">
        <v>189</v>
      </c>
    </row>
    <row r="340" spans="2:51" s="14" customFormat="1" ht="12">
      <c r="B340" s="234"/>
      <c r="C340" s="235"/>
      <c r="D340" s="225" t="s">
        <v>198</v>
      </c>
      <c r="E340" s="236" t="s">
        <v>1</v>
      </c>
      <c r="F340" s="237" t="s">
        <v>1011</v>
      </c>
      <c r="G340" s="235"/>
      <c r="H340" s="238">
        <v>353.82</v>
      </c>
      <c r="I340" s="239"/>
      <c r="J340" s="235"/>
      <c r="K340" s="235"/>
      <c r="L340" s="240"/>
      <c r="M340" s="241"/>
      <c r="N340" s="242"/>
      <c r="O340" s="242"/>
      <c r="P340" s="242"/>
      <c r="Q340" s="242"/>
      <c r="R340" s="242"/>
      <c r="S340" s="242"/>
      <c r="T340" s="243"/>
      <c r="AT340" s="244" t="s">
        <v>198</v>
      </c>
      <c r="AU340" s="244" t="s">
        <v>92</v>
      </c>
      <c r="AV340" s="14" t="s">
        <v>92</v>
      </c>
      <c r="AW340" s="14" t="s">
        <v>38</v>
      </c>
      <c r="AX340" s="14" t="s">
        <v>83</v>
      </c>
      <c r="AY340" s="244" t="s">
        <v>189</v>
      </c>
    </row>
    <row r="341" spans="2:51" s="16" customFormat="1" ht="12">
      <c r="B341" s="270"/>
      <c r="C341" s="271"/>
      <c r="D341" s="225" t="s">
        <v>198</v>
      </c>
      <c r="E341" s="272" t="s">
        <v>1</v>
      </c>
      <c r="F341" s="273" t="s">
        <v>488</v>
      </c>
      <c r="G341" s="271"/>
      <c r="H341" s="274">
        <v>353.82</v>
      </c>
      <c r="I341" s="275"/>
      <c r="J341" s="271"/>
      <c r="K341" s="271"/>
      <c r="L341" s="276"/>
      <c r="M341" s="277"/>
      <c r="N341" s="278"/>
      <c r="O341" s="278"/>
      <c r="P341" s="278"/>
      <c r="Q341" s="278"/>
      <c r="R341" s="278"/>
      <c r="S341" s="278"/>
      <c r="T341" s="279"/>
      <c r="AT341" s="280" t="s">
        <v>198</v>
      </c>
      <c r="AU341" s="280" t="s">
        <v>92</v>
      </c>
      <c r="AV341" s="16" t="s">
        <v>99</v>
      </c>
      <c r="AW341" s="16" t="s">
        <v>38</v>
      </c>
      <c r="AX341" s="16" t="s">
        <v>83</v>
      </c>
      <c r="AY341" s="280" t="s">
        <v>189</v>
      </c>
    </row>
    <row r="342" spans="2:51" s="13" customFormat="1" ht="12">
      <c r="B342" s="223"/>
      <c r="C342" s="224"/>
      <c r="D342" s="225" t="s">
        <v>198</v>
      </c>
      <c r="E342" s="226" t="s">
        <v>1</v>
      </c>
      <c r="F342" s="227" t="s">
        <v>1012</v>
      </c>
      <c r="G342" s="224"/>
      <c r="H342" s="226" t="s">
        <v>1</v>
      </c>
      <c r="I342" s="228"/>
      <c r="J342" s="224"/>
      <c r="K342" s="224"/>
      <c r="L342" s="229"/>
      <c r="M342" s="230"/>
      <c r="N342" s="231"/>
      <c r="O342" s="231"/>
      <c r="P342" s="231"/>
      <c r="Q342" s="231"/>
      <c r="R342" s="231"/>
      <c r="S342" s="231"/>
      <c r="T342" s="232"/>
      <c r="AT342" s="233" t="s">
        <v>198</v>
      </c>
      <c r="AU342" s="233" t="s">
        <v>92</v>
      </c>
      <c r="AV342" s="13" t="s">
        <v>90</v>
      </c>
      <c r="AW342" s="13" t="s">
        <v>38</v>
      </c>
      <c r="AX342" s="13" t="s">
        <v>83</v>
      </c>
      <c r="AY342" s="233" t="s">
        <v>189</v>
      </c>
    </row>
    <row r="343" spans="2:51" s="14" customFormat="1" ht="12">
      <c r="B343" s="234"/>
      <c r="C343" s="235"/>
      <c r="D343" s="225" t="s">
        <v>198</v>
      </c>
      <c r="E343" s="236" t="s">
        <v>1</v>
      </c>
      <c r="F343" s="237" t="s">
        <v>1013</v>
      </c>
      <c r="G343" s="235"/>
      <c r="H343" s="238">
        <v>2522.653</v>
      </c>
      <c r="I343" s="239"/>
      <c r="J343" s="235"/>
      <c r="K343" s="235"/>
      <c r="L343" s="240"/>
      <c r="M343" s="241"/>
      <c r="N343" s="242"/>
      <c r="O343" s="242"/>
      <c r="P343" s="242"/>
      <c r="Q343" s="242"/>
      <c r="R343" s="242"/>
      <c r="S343" s="242"/>
      <c r="T343" s="243"/>
      <c r="AT343" s="244" t="s">
        <v>198</v>
      </c>
      <c r="AU343" s="244" t="s">
        <v>92</v>
      </c>
      <c r="AV343" s="14" t="s">
        <v>92</v>
      </c>
      <c r="AW343" s="14" t="s">
        <v>38</v>
      </c>
      <c r="AX343" s="14" t="s">
        <v>83</v>
      </c>
      <c r="AY343" s="244" t="s">
        <v>189</v>
      </c>
    </row>
    <row r="344" spans="2:51" s="15" customFormat="1" ht="12">
      <c r="B344" s="245"/>
      <c r="C344" s="246"/>
      <c r="D344" s="225" t="s">
        <v>198</v>
      </c>
      <c r="E344" s="247" t="s">
        <v>1</v>
      </c>
      <c r="F344" s="248" t="s">
        <v>203</v>
      </c>
      <c r="G344" s="246"/>
      <c r="H344" s="249">
        <v>2876.473</v>
      </c>
      <c r="I344" s="250"/>
      <c r="J344" s="246"/>
      <c r="K344" s="246"/>
      <c r="L344" s="251"/>
      <c r="M344" s="252"/>
      <c r="N344" s="253"/>
      <c r="O344" s="253"/>
      <c r="P344" s="253"/>
      <c r="Q344" s="253"/>
      <c r="R344" s="253"/>
      <c r="S344" s="253"/>
      <c r="T344" s="254"/>
      <c r="AT344" s="255" t="s">
        <v>198</v>
      </c>
      <c r="AU344" s="255" t="s">
        <v>92</v>
      </c>
      <c r="AV344" s="15" t="s">
        <v>106</v>
      </c>
      <c r="AW344" s="15" t="s">
        <v>38</v>
      </c>
      <c r="AX344" s="15" t="s">
        <v>90</v>
      </c>
      <c r="AY344" s="255" t="s">
        <v>189</v>
      </c>
    </row>
    <row r="345" spans="1:65" s="2" customFormat="1" ht="16.5" customHeight="1">
      <c r="A345" s="36"/>
      <c r="B345" s="37"/>
      <c r="C345" s="210" t="s">
        <v>442</v>
      </c>
      <c r="D345" s="210" t="s">
        <v>192</v>
      </c>
      <c r="E345" s="211" t="s">
        <v>1014</v>
      </c>
      <c r="F345" s="212" t="s">
        <v>1015</v>
      </c>
      <c r="G345" s="213" t="s">
        <v>195</v>
      </c>
      <c r="H345" s="214">
        <v>3080.908</v>
      </c>
      <c r="I345" s="215"/>
      <c r="J345" s="216">
        <f>ROUND(I345*H345,2)</f>
        <v>0</v>
      </c>
      <c r="K345" s="212" t="s">
        <v>196</v>
      </c>
      <c r="L345" s="41"/>
      <c r="M345" s="217" t="s">
        <v>1</v>
      </c>
      <c r="N345" s="218" t="s">
        <v>48</v>
      </c>
      <c r="O345" s="73"/>
      <c r="P345" s="219">
        <f>O345*H345</f>
        <v>0</v>
      </c>
      <c r="Q345" s="219">
        <v>0.00026</v>
      </c>
      <c r="R345" s="219">
        <f>Q345*H345</f>
        <v>0.8010360799999999</v>
      </c>
      <c r="S345" s="219">
        <v>0</v>
      </c>
      <c r="T345" s="220">
        <f>S345*H345</f>
        <v>0</v>
      </c>
      <c r="U345" s="36"/>
      <c r="V345" s="36"/>
      <c r="W345" s="36"/>
      <c r="X345" s="36"/>
      <c r="Y345" s="36"/>
      <c r="Z345" s="36"/>
      <c r="AA345" s="36"/>
      <c r="AB345" s="36"/>
      <c r="AC345" s="36"/>
      <c r="AD345" s="36"/>
      <c r="AE345" s="36"/>
      <c r="AR345" s="221" t="s">
        <v>106</v>
      </c>
      <c r="AT345" s="221" t="s">
        <v>192</v>
      </c>
      <c r="AU345" s="221" t="s">
        <v>92</v>
      </c>
      <c r="AY345" s="18" t="s">
        <v>189</v>
      </c>
      <c r="BE345" s="222">
        <f>IF(N345="základní",J345,0)</f>
        <v>0</v>
      </c>
      <c r="BF345" s="222">
        <f>IF(N345="snížená",J345,0)</f>
        <v>0</v>
      </c>
      <c r="BG345" s="222">
        <f>IF(N345="zákl. přenesená",J345,0)</f>
        <v>0</v>
      </c>
      <c r="BH345" s="222">
        <f>IF(N345="sníž. přenesená",J345,0)</f>
        <v>0</v>
      </c>
      <c r="BI345" s="222">
        <f>IF(N345="nulová",J345,0)</f>
        <v>0</v>
      </c>
      <c r="BJ345" s="18" t="s">
        <v>90</v>
      </c>
      <c r="BK345" s="222">
        <f>ROUND(I345*H345,2)</f>
        <v>0</v>
      </c>
      <c r="BL345" s="18" t="s">
        <v>106</v>
      </c>
      <c r="BM345" s="221" t="s">
        <v>1016</v>
      </c>
    </row>
    <row r="346" spans="1:65" s="2" customFormat="1" ht="16.5" customHeight="1">
      <c r="A346" s="36"/>
      <c r="B346" s="37"/>
      <c r="C346" s="210" t="s">
        <v>447</v>
      </c>
      <c r="D346" s="210" t="s">
        <v>192</v>
      </c>
      <c r="E346" s="211" t="s">
        <v>1017</v>
      </c>
      <c r="F346" s="212" t="s">
        <v>1018</v>
      </c>
      <c r="G346" s="213" t="s">
        <v>195</v>
      </c>
      <c r="H346" s="214">
        <v>308.09</v>
      </c>
      <c r="I346" s="215"/>
      <c r="J346" s="216">
        <f>ROUND(I346*H346,2)</f>
        <v>0</v>
      </c>
      <c r="K346" s="212" t="s">
        <v>196</v>
      </c>
      <c r="L346" s="41"/>
      <c r="M346" s="217" t="s">
        <v>1</v>
      </c>
      <c r="N346" s="218" t="s">
        <v>48</v>
      </c>
      <c r="O346" s="73"/>
      <c r="P346" s="219">
        <f>O346*H346</f>
        <v>0</v>
      </c>
      <c r="Q346" s="219">
        <v>0.04</v>
      </c>
      <c r="R346" s="219">
        <f>Q346*H346</f>
        <v>12.323599999999999</v>
      </c>
      <c r="S346" s="219">
        <v>0</v>
      </c>
      <c r="T346" s="220">
        <f>S346*H346</f>
        <v>0</v>
      </c>
      <c r="U346" s="36"/>
      <c r="V346" s="36"/>
      <c r="W346" s="36"/>
      <c r="X346" s="36"/>
      <c r="Y346" s="36"/>
      <c r="Z346" s="36"/>
      <c r="AA346" s="36"/>
      <c r="AB346" s="36"/>
      <c r="AC346" s="36"/>
      <c r="AD346" s="36"/>
      <c r="AE346" s="36"/>
      <c r="AR346" s="221" t="s">
        <v>106</v>
      </c>
      <c r="AT346" s="221" t="s">
        <v>192</v>
      </c>
      <c r="AU346" s="221" t="s">
        <v>92</v>
      </c>
      <c r="AY346" s="18" t="s">
        <v>189</v>
      </c>
      <c r="BE346" s="222">
        <f>IF(N346="základní",J346,0)</f>
        <v>0</v>
      </c>
      <c r="BF346" s="222">
        <f>IF(N346="snížená",J346,0)</f>
        <v>0</v>
      </c>
      <c r="BG346" s="222">
        <f>IF(N346="zákl. přenesená",J346,0)</f>
        <v>0</v>
      </c>
      <c r="BH346" s="222">
        <f>IF(N346="sníž. přenesená",J346,0)</f>
        <v>0</v>
      </c>
      <c r="BI346" s="222">
        <f>IF(N346="nulová",J346,0)</f>
        <v>0</v>
      </c>
      <c r="BJ346" s="18" t="s">
        <v>90</v>
      </c>
      <c r="BK346" s="222">
        <f>ROUND(I346*H346,2)</f>
        <v>0</v>
      </c>
      <c r="BL346" s="18" t="s">
        <v>106</v>
      </c>
      <c r="BM346" s="221" t="s">
        <v>1019</v>
      </c>
    </row>
    <row r="347" spans="1:65" s="2" customFormat="1" ht="16.5" customHeight="1">
      <c r="A347" s="36"/>
      <c r="B347" s="37"/>
      <c r="C347" s="210" t="s">
        <v>454</v>
      </c>
      <c r="D347" s="210" t="s">
        <v>192</v>
      </c>
      <c r="E347" s="211" t="s">
        <v>1020</v>
      </c>
      <c r="F347" s="212" t="s">
        <v>1021</v>
      </c>
      <c r="G347" s="213" t="s">
        <v>195</v>
      </c>
      <c r="H347" s="214">
        <v>204.435</v>
      </c>
      <c r="I347" s="215"/>
      <c r="J347" s="216">
        <f>ROUND(I347*H347,2)</f>
        <v>0</v>
      </c>
      <c r="K347" s="212" t="s">
        <v>196</v>
      </c>
      <c r="L347" s="41"/>
      <c r="M347" s="217" t="s">
        <v>1</v>
      </c>
      <c r="N347" s="218" t="s">
        <v>48</v>
      </c>
      <c r="O347" s="73"/>
      <c r="P347" s="219">
        <f>O347*H347</f>
        <v>0</v>
      </c>
      <c r="Q347" s="219">
        <v>0.00438</v>
      </c>
      <c r="R347" s="219">
        <f>Q347*H347</f>
        <v>0.8954253000000001</v>
      </c>
      <c r="S347" s="219">
        <v>0</v>
      </c>
      <c r="T347" s="220">
        <f>S347*H347</f>
        <v>0</v>
      </c>
      <c r="U347" s="36"/>
      <c r="V347" s="36"/>
      <c r="W347" s="36"/>
      <c r="X347" s="36"/>
      <c r="Y347" s="36"/>
      <c r="Z347" s="36"/>
      <c r="AA347" s="36"/>
      <c r="AB347" s="36"/>
      <c r="AC347" s="36"/>
      <c r="AD347" s="36"/>
      <c r="AE347" s="36"/>
      <c r="AR347" s="221" t="s">
        <v>106</v>
      </c>
      <c r="AT347" s="221" t="s">
        <v>192</v>
      </c>
      <c r="AU347" s="221" t="s">
        <v>92</v>
      </c>
      <c r="AY347" s="18" t="s">
        <v>189</v>
      </c>
      <c r="BE347" s="222">
        <f>IF(N347="základní",J347,0)</f>
        <v>0</v>
      </c>
      <c r="BF347" s="222">
        <f>IF(N347="snížená",J347,0)</f>
        <v>0</v>
      </c>
      <c r="BG347" s="222">
        <f>IF(N347="zákl. přenesená",J347,0)</f>
        <v>0</v>
      </c>
      <c r="BH347" s="222">
        <f>IF(N347="sníž. přenesená",J347,0)</f>
        <v>0</v>
      </c>
      <c r="BI347" s="222">
        <f>IF(N347="nulová",J347,0)</f>
        <v>0</v>
      </c>
      <c r="BJ347" s="18" t="s">
        <v>90</v>
      </c>
      <c r="BK347" s="222">
        <f>ROUND(I347*H347,2)</f>
        <v>0</v>
      </c>
      <c r="BL347" s="18" t="s">
        <v>106</v>
      </c>
      <c r="BM347" s="221" t="s">
        <v>1022</v>
      </c>
    </row>
    <row r="348" spans="2:51" s="14" customFormat="1" ht="12">
      <c r="B348" s="234"/>
      <c r="C348" s="235"/>
      <c r="D348" s="225" t="s">
        <v>198</v>
      </c>
      <c r="E348" s="236" t="s">
        <v>1</v>
      </c>
      <c r="F348" s="237" t="s">
        <v>1023</v>
      </c>
      <c r="G348" s="235"/>
      <c r="H348" s="238">
        <v>204.435</v>
      </c>
      <c r="I348" s="239"/>
      <c r="J348" s="235"/>
      <c r="K348" s="235"/>
      <c r="L348" s="240"/>
      <c r="M348" s="241"/>
      <c r="N348" s="242"/>
      <c r="O348" s="242"/>
      <c r="P348" s="242"/>
      <c r="Q348" s="242"/>
      <c r="R348" s="242"/>
      <c r="S348" s="242"/>
      <c r="T348" s="243"/>
      <c r="AT348" s="244" t="s">
        <v>198</v>
      </c>
      <c r="AU348" s="244" t="s">
        <v>92</v>
      </c>
      <c r="AV348" s="14" t="s">
        <v>92</v>
      </c>
      <c r="AW348" s="14" t="s">
        <v>38</v>
      </c>
      <c r="AX348" s="14" t="s">
        <v>83</v>
      </c>
      <c r="AY348" s="244" t="s">
        <v>189</v>
      </c>
    </row>
    <row r="349" spans="2:51" s="15" customFormat="1" ht="12">
      <c r="B349" s="245"/>
      <c r="C349" s="246"/>
      <c r="D349" s="225" t="s">
        <v>198</v>
      </c>
      <c r="E349" s="247" t="s">
        <v>1</v>
      </c>
      <c r="F349" s="248" t="s">
        <v>203</v>
      </c>
      <c r="G349" s="246"/>
      <c r="H349" s="249">
        <v>204.435</v>
      </c>
      <c r="I349" s="250"/>
      <c r="J349" s="246"/>
      <c r="K349" s="246"/>
      <c r="L349" s="251"/>
      <c r="M349" s="252"/>
      <c r="N349" s="253"/>
      <c r="O349" s="253"/>
      <c r="P349" s="253"/>
      <c r="Q349" s="253"/>
      <c r="R349" s="253"/>
      <c r="S349" s="253"/>
      <c r="T349" s="254"/>
      <c r="AT349" s="255" t="s">
        <v>198</v>
      </c>
      <c r="AU349" s="255" t="s">
        <v>92</v>
      </c>
      <c r="AV349" s="15" t="s">
        <v>106</v>
      </c>
      <c r="AW349" s="15" t="s">
        <v>38</v>
      </c>
      <c r="AX349" s="15" t="s">
        <v>90</v>
      </c>
      <c r="AY349" s="255" t="s">
        <v>189</v>
      </c>
    </row>
    <row r="350" spans="1:65" s="2" customFormat="1" ht="16.5" customHeight="1">
      <c r="A350" s="36"/>
      <c r="B350" s="37"/>
      <c r="C350" s="210" t="s">
        <v>459</v>
      </c>
      <c r="D350" s="210" t="s">
        <v>192</v>
      </c>
      <c r="E350" s="211" t="s">
        <v>1020</v>
      </c>
      <c r="F350" s="212" t="s">
        <v>1021</v>
      </c>
      <c r="G350" s="213" t="s">
        <v>195</v>
      </c>
      <c r="H350" s="214">
        <v>385.113</v>
      </c>
      <c r="I350" s="215"/>
      <c r="J350" s="216">
        <f>ROUND(I350*H350,2)</f>
        <v>0</v>
      </c>
      <c r="K350" s="212" t="s">
        <v>196</v>
      </c>
      <c r="L350" s="41"/>
      <c r="M350" s="217" t="s">
        <v>1</v>
      </c>
      <c r="N350" s="218" t="s">
        <v>48</v>
      </c>
      <c r="O350" s="73"/>
      <c r="P350" s="219">
        <f>O350*H350</f>
        <v>0</v>
      </c>
      <c r="Q350" s="219">
        <v>0.00438</v>
      </c>
      <c r="R350" s="219">
        <f>Q350*H350</f>
        <v>1.6867949400000002</v>
      </c>
      <c r="S350" s="219">
        <v>0</v>
      </c>
      <c r="T350" s="220">
        <f>S350*H350</f>
        <v>0</v>
      </c>
      <c r="U350" s="36"/>
      <c r="V350" s="36"/>
      <c r="W350" s="36"/>
      <c r="X350" s="36"/>
      <c r="Y350" s="36"/>
      <c r="Z350" s="36"/>
      <c r="AA350" s="36"/>
      <c r="AB350" s="36"/>
      <c r="AC350" s="36"/>
      <c r="AD350" s="36"/>
      <c r="AE350" s="36"/>
      <c r="AR350" s="221" t="s">
        <v>106</v>
      </c>
      <c r="AT350" s="221" t="s">
        <v>192</v>
      </c>
      <c r="AU350" s="221" t="s">
        <v>92</v>
      </c>
      <c r="AY350" s="18" t="s">
        <v>189</v>
      </c>
      <c r="BE350" s="222">
        <f>IF(N350="základní",J350,0)</f>
        <v>0</v>
      </c>
      <c r="BF350" s="222">
        <f>IF(N350="snížená",J350,0)</f>
        <v>0</v>
      </c>
      <c r="BG350" s="222">
        <f>IF(N350="zákl. přenesená",J350,0)</f>
        <v>0</v>
      </c>
      <c r="BH350" s="222">
        <f>IF(N350="sníž. přenesená",J350,0)</f>
        <v>0</v>
      </c>
      <c r="BI350" s="222">
        <f>IF(N350="nulová",J350,0)</f>
        <v>0</v>
      </c>
      <c r="BJ350" s="18" t="s">
        <v>90</v>
      </c>
      <c r="BK350" s="222">
        <f>ROUND(I350*H350,2)</f>
        <v>0</v>
      </c>
      <c r="BL350" s="18" t="s">
        <v>106</v>
      </c>
      <c r="BM350" s="221" t="s">
        <v>1024</v>
      </c>
    </row>
    <row r="351" spans="2:51" s="14" customFormat="1" ht="12">
      <c r="B351" s="234"/>
      <c r="C351" s="235"/>
      <c r="D351" s="225" t="s">
        <v>198</v>
      </c>
      <c r="E351" s="235"/>
      <c r="F351" s="237" t="s">
        <v>1025</v>
      </c>
      <c r="G351" s="235"/>
      <c r="H351" s="238">
        <v>385.113</v>
      </c>
      <c r="I351" s="239"/>
      <c r="J351" s="235"/>
      <c r="K351" s="235"/>
      <c r="L351" s="240"/>
      <c r="M351" s="241"/>
      <c r="N351" s="242"/>
      <c r="O351" s="242"/>
      <c r="P351" s="242"/>
      <c r="Q351" s="242"/>
      <c r="R351" s="242"/>
      <c r="S351" s="242"/>
      <c r="T351" s="243"/>
      <c r="AT351" s="244" t="s">
        <v>198</v>
      </c>
      <c r="AU351" s="244" t="s">
        <v>92</v>
      </c>
      <c r="AV351" s="14" t="s">
        <v>92</v>
      </c>
      <c r="AW351" s="14" t="s">
        <v>4</v>
      </c>
      <c r="AX351" s="14" t="s">
        <v>90</v>
      </c>
      <c r="AY351" s="244" t="s">
        <v>189</v>
      </c>
    </row>
    <row r="352" spans="1:65" s="2" customFormat="1" ht="16.5" customHeight="1">
      <c r="A352" s="36"/>
      <c r="B352" s="37"/>
      <c r="C352" s="210" t="s">
        <v>464</v>
      </c>
      <c r="D352" s="210" t="s">
        <v>192</v>
      </c>
      <c r="E352" s="211" t="s">
        <v>1026</v>
      </c>
      <c r="F352" s="212" t="s">
        <v>1027</v>
      </c>
      <c r="G352" s="213" t="s">
        <v>225</v>
      </c>
      <c r="H352" s="214">
        <v>454.3</v>
      </c>
      <c r="I352" s="215"/>
      <c r="J352" s="216">
        <f>ROUND(I352*H352,2)</f>
        <v>0</v>
      </c>
      <c r="K352" s="212" t="s">
        <v>196</v>
      </c>
      <c r="L352" s="41"/>
      <c r="M352" s="217" t="s">
        <v>1</v>
      </c>
      <c r="N352" s="218" t="s">
        <v>48</v>
      </c>
      <c r="O352" s="73"/>
      <c r="P352" s="219">
        <f>O352*H352</f>
        <v>0</v>
      </c>
      <c r="Q352" s="219">
        <v>0.0032</v>
      </c>
      <c r="R352" s="219">
        <f>Q352*H352</f>
        <v>1.4537600000000002</v>
      </c>
      <c r="S352" s="219">
        <v>0</v>
      </c>
      <c r="T352" s="220">
        <f>S352*H352</f>
        <v>0</v>
      </c>
      <c r="U352" s="36"/>
      <c r="V352" s="36"/>
      <c r="W352" s="36"/>
      <c r="X352" s="36"/>
      <c r="Y352" s="36"/>
      <c r="Z352" s="36"/>
      <c r="AA352" s="36"/>
      <c r="AB352" s="36"/>
      <c r="AC352" s="36"/>
      <c r="AD352" s="36"/>
      <c r="AE352" s="36"/>
      <c r="AR352" s="221" t="s">
        <v>106</v>
      </c>
      <c r="AT352" s="221" t="s">
        <v>192</v>
      </c>
      <c r="AU352" s="221" t="s">
        <v>92</v>
      </c>
      <c r="AY352" s="18" t="s">
        <v>189</v>
      </c>
      <c r="BE352" s="222">
        <f>IF(N352="základní",J352,0)</f>
        <v>0</v>
      </c>
      <c r="BF352" s="222">
        <f>IF(N352="snížená",J352,0)</f>
        <v>0</v>
      </c>
      <c r="BG352" s="222">
        <f>IF(N352="zákl. přenesená",J352,0)</f>
        <v>0</v>
      </c>
      <c r="BH352" s="222">
        <f>IF(N352="sníž. přenesená",J352,0)</f>
        <v>0</v>
      </c>
      <c r="BI352" s="222">
        <f>IF(N352="nulová",J352,0)</f>
        <v>0</v>
      </c>
      <c r="BJ352" s="18" t="s">
        <v>90</v>
      </c>
      <c r="BK352" s="222">
        <f>ROUND(I352*H352,2)</f>
        <v>0</v>
      </c>
      <c r="BL352" s="18" t="s">
        <v>106</v>
      </c>
      <c r="BM352" s="221" t="s">
        <v>1028</v>
      </c>
    </row>
    <row r="353" spans="2:51" s="14" customFormat="1" ht="12">
      <c r="B353" s="234"/>
      <c r="C353" s="235"/>
      <c r="D353" s="225" t="s">
        <v>198</v>
      </c>
      <c r="E353" s="236" t="s">
        <v>1</v>
      </c>
      <c r="F353" s="237" t="s">
        <v>1029</v>
      </c>
      <c r="G353" s="235"/>
      <c r="H353" s="238">
        <v>454.3</v>
      </c>
      <c r="I353" s="239"/>
      <c r="J353" s="235"/>
      <c r="K353" s="235"/>
      <c r="L353" s="240"/>
      <c r="M353" s="241"/>
      <c r="N353" s="242"/>
      <c r="O353" s="242"/>
      <c r="P353" s="242"/>
      <c r="Q353" s="242"/>
      <c r="R353" s="242"/>
      <c r="S353" s="242"/>
      <c r="T353" s="243"/>
      <c r="AT353" s="244" t="s">
        <v>198</v>
      </c>
      <c r="AU353" s="244" t="s">
        <v>92</v>
      </c>
      <c r="AV353" s="14" t="s">
        <v>92</v>
      </c>
      <c r="AW353" s="14" t="s">
        <v>38</v>
      </c>
      <c r="AX353" s="14" t="s">
        <v>83</v>
      </c>
      <c r="AY353" s="244" t="s">
        <v>189</v>
      </c>
    </row>
    <row r="354" spans="2:51" s="15" customFormat="1" ht="12">
      <c r="B354" s="245"/>
      <c r="C354" s="246"/>
      <c r="D354" s="225" t="s">
        <v>198</v>
      </c>
      <c r="E354" s="247" t="s">
        <v>1</v>
      </c>
      <c r="F354" s="248" t="s">
        <v>203</v>
      </c>
      <c r="G354" s="246"/>
      <c r="H354" s="249">
        <v>454.3</v>
      </c>
      <c r="I354" s="250"/>
      <c r="J354" s="246"/>
      <c r="K354" s="246"/>
      <c r="L354" s="251"/>
      <c r="M354" s="252"/>
      <c r="N354" s="253"/>
      <c r="O354" s="253"/>
      <c r="P354" s="253"/>
      <c r="Q354" s="253"/>
      <c r="R354" s="253"/>
      <c r="S354" s="253"/>
      <c r="T354" s="254"/>
      <c r="AT354" s="255" t="s">
        <v>198</v>
      </c>
      <c r="AU354" s="255" t="s">
        <v>92</v>
      </c>
      <c r="AV354" s="15" t="s">
        <v>106</v>
      </c>
      <c r="AW354" s="15" t="s">
        <v>38</v>
      </c>
      <c r="AX354" s="15" t="s">
        <v>90</v>
      </c>
      <c r="AY354" s="255" t="s">
        <v>189</v>
      </c>
    </row>
    <row r="355" spans="1:65" s="2" customFormat="1" ht="16.5" customHeight="1">
      <c r="A355" s="36"/>
      <c r="B355" s="37"/>
      <c r="C355" s="256" t="s">
        <v>467</v>
      </c>
      <c r="D355" s="256" t="s">
        <v>217</v>
      </c>
      <c r="E355" s="257" t="s">
        <v>1030</v>
      </c>
      <c r="F355" s="258" t="s">
        <v>1031</v>
      </c>
      <c r="G355" s="259" t="s">
        <v>195</v>
      </c>
      <c r="H355" s="260">
        <v>214.657</v>
      </c>
      <c r="I355" s="261"/>
      <c r="J355" s="262">
        <f>ROUND(I355*H355,2)</f>
        <v>0</v>
      </c>
      <c r="K355" s="258" t="s">
        <v>196</v>
      </c>
      <c r="L355" s="263"/>
      <c r="M355" s="264" t="s">
        <v>1</v>
      </c>
      <c r="N355" s="265" t="s">
        <v>48</v>
      </c>
      <c r="O355" s="73"/>
      <c r="P355" s="219">
        <f>O355*H355</f>
        <v>0</v>
      </c>
      <c r="Q355" s="219">
        <v>0.00069</v>
      </c>
      <c r="R355" s="219">
        <f>Q355*H355</f>
        <v>0.14811333</v>
      </c>
      <c r="S355" s="219">
        <v>0</v>
      </c>
      <c r="T355" s="220">
        <f>S355*H355</f>
        <v>0</v>
      </c>
      <c r="U355" s="36"/>
      <c r="V355" s="36"/>
      <c r="W355" s="36"/>
      <c r="X355" s="36"/>
      <c r="Y355" s="36"/>
      <c r="Z355" s="36"/>
      <c r="AA355" s="36"/>
      <c r="AB355" s="36"/>
      <c r="AC355" s="36"/>
      <c r="AD355" s="36"/>
      <c r="AE355" s="36"/>
      <c r="AR355" s="221" t="s">
        <v>220</v>
      </c>
      <c r="AT355" s="221" t="s">
        <v>217</v>
      </c>
      <c r="AU355" s="221" t="s">
        <v>92</v>
      </c>
      <c r="AY355" s="18" t="s">
        <v>189</v>
      </c>
      <c r="BE355" s="222">
        <f>IF(N355="základní",J355,0)</f>
        <v>0</v>
      </c>
      <c r="BF355" s="222">
        <f>IF(N355="snížená",J355,0)</f>
        <v>0</v>
      </c>
      <c r="BG355" s="222">
        <f>IF(N355="zákl. přenesená",J355,0)</f>
        <v>0</v>
      </c>
      <c r="BH355" s="222">
        <f>IF(N355="sníž. přenesená",J355,0)</f>
        <v>0</v>
      </c>
      <c r="BI355" s="222">
        <f>IF(N355="nulová",J355,0)</f>
        <v>0</v>
      </c>
      <c r="BJ355" s="18" t="s">
        <v>90</v>
      </c>
      <c r="BK355" s="222">
        <f>ROUND(I355*H355,2)</f>
        <v>0</v>
      </c>
      <c r="BL355" s="18" t="s">
        <v>106</v>
      </c>
      <c r="BM355" s="221" t="s">
        <v>1032</v>
      </c>
    </row>
    <row r="356" spans="2:51" s="14" customFormat="1" ht="12">
      <c r="B356" s="234"/>
      <c r="C356" s="235"/>
      <c r="D356" s="225" t="s">
        <v>198</v>
      </c>
      <c r="E356" s="235"/>
      <c r="F356" s="237" t="s">
        <v>1033</v>
      </c>
      <c r="G356" s="235"/>
      <c r="H356" s="238">
        <v>214.657</v>
      </c>
      <c r="I356" s="239"/>
      <c r="J356" s="235"/>
      <c r="K356" s="235"/>
      <c r="L356" s="240"/>
      <c r="M356" s="241"/>
      <c r="N356" s="242"/>
      <c r="O356" s="242"/>
      <c r="P356" s="242"/>
      <c r="Q356" s="242"/>
      <c r="R356" s="242"/>
      <c r="S356" s="242"/>
      <c r="T356" s="243"/>
      <c r="AT356" s="244" t="s">
        <v>198</v>
      </c>
      <c r="AU356" s="244" t="s">
        <v>92</v>
      </c>
      <c r="AV356" s="14" t="s">
        <v>92</v>
      </c>
      <c r="AW356" s="14" t="s">
        <v>4</v>
      </c>
      <c r="AX356" s="14" t="s">
        <v>90</v>
      </c>
      <c r="AY356" s="244" t="s">
        <v>189</v>
      </c>
    </row>
    <row r="357" spans="1:65" s="2" customFormat="1" ht="16.5" customHeight="1">
      <c r="A357" s="36"/>
      <c r="B357" s="37"/>
      <c r="C357" s="210" t="s">
        <v>472</v>
      </c>
      <c r="D357" s="210" t="s">
        <v>192</v>
      </c>
      <c r="E357" s="211" t="s">
        <v>1034</v>
      </c>
      <c r="F357" s="212" t="s">
        <v>1035</v>
      </c>
      <c r="G357" s="213" t="s">
        <v>195</v>
      </c>
      <c r="H357" s="214">
        <v>353.82</v>
      </c>
      <c r="I357" s="215"/>
      <c r="J357" s="216">
        <f>ROUND(I357*H357,2)</f>
        <v>0</v>
      </c>
      <c r="K357" s="212" t="s">
        <v>196</v>
      </c>
      <c r="L357" s="41"/>
      <c r="M357" s="217" t="s">
        <v>1</v>
      </c>
      <c r="N357" s="218" t="s">
        <v>48</v>
      </c>
      <c r="O357" s="73"/>
      <c r="P357" s="219">
        <f>O357*H357</f>
        <v>0</v>
      </c>
      <c r="Q357" s="219">
        <v>0.01733</v>
      </c>
      <c r="R357" s="219">
        <f>Q357*H357</f>
        <v>6.1317006</v>
      </c>
      <c r="S357" s="219">
        <v>0</v>
      </c>
      <c r="T357" s="220">
        <f>S357*H357</f>
        <v>0</v>
      </c>
      <c r="U357" s="36"/>
      <c r="V357" s="36"/>
      <c r="W357" s="36"/>
      <c r="X357" s="36"/>
      <c r="Y357" s="36"/>
      <c r="Z357" s="36"/>
      <c r="AA357" s="36"/>
      <c r="AB357" s="36"/>
      <c r="AC357" s="36"/>
      <c r="AD357" s="36"/>
      <c r="AE357" s="36"/>
      <c r="AR357" s="221" t="s">
        <v>106</v>
      </c>
      <c r="AT357" s="221" t="s">
        <v>192</v>
      </c>
      <c r="AU357" s="221" t="s">
        <v>92</v>
      </c>
      <c r="AY357" s="18" t="s">
        <v>189</v>
      </c>
      <c r="BE357" s="222">
        <f>IF(N357="základní",J357,0)</f>
        <v>0</v>
      </c>
      <c r="BF357" s="222">
        <f>IF(N357="snížená",J357,0)</f>
        <v>0</v>
      </c>
      <c r="BG357" s="222">
        <f>IF(N357="zákl. přenesená",J357,0)</f>
        <v>0</v>
      </c>
      <c r="BH357" s="222">
        <f>IF(N357="sníž. přenesená",J357,0)</f>
        <v>0</v>
      </c>
      <c r="BI357" s="222">
        <f>IF(N357="nulová",J357,0)</f>
        <v>0</v>
      </c>
      <c r="BJ357" s="18" t="s">
        <v>90</v>
      </c>
      <c r="BK357" s="222">
        <f>ROUND(I357*H357,2)</f>
        <v>0</v>
      </c>
      <c r="BL357" s="18" t="s">
        <v>106</v>
      </c>
      <c r="BM357" s="221" t="s">
        <v>1036</v>
      </c>
    </row>
    <row r="358" spans="2:51" s="13" customFormat="1" ht="12">
      <c r="B358" s="223"/>
      <c r="C358" s="224"/>
      <c r="D358" s="225" t="s">
        <v>198</v>
      </c>
      <c r="E358" s="226" t="s">
        <v>1</v>
      </c>
      <c r="F358" s="227" t="s">
        <v>199</v>
      </c>
      <c r="G358" s="224"/>
      <c r="H358" s="226" t="s">
        <v>1</v>
      </c>
      <c r="I358" s="228"/>
      <c r="J358" s="224"/>
      <c r="K358" s="224"/>
      <c r="L358" s="229"/>
      <c r="M358" s="230"/>
      <c r="N358" s="231"/>
      <c r="O358" s="231"/>
      <c r="P358" s="231"/>
      <c r="Q358" s="231"/>
      <c r="R358" s="231"/>
      <c r="S358" s="231"/>
      <c r="T358" s="232"/>
      <c r="AT358" s="233" t="s">
        <v>198</v>
      </c>
      <c r="AU358" s="233" t="s">
        <v>92</v>
      </c>
      <c r="AV358" s="13" t="s">
        <v>90</v>
      </c>
      <c r="AW358" s="13" t="s">
        <v>38</v>
      </c>
      <c r="AX358" s="13" t="s">
        <v>83</v>
      </c>
      <c r="AY358" s="233" t="s">
        <v>189</v>
      </c>
    </row>
    <row r="359" spans="2:51" s="14" customFormat="1" ht="12">
      <c r="B359" s="234"/>
      <c r="C359" s="235"/>
      <c r="D359" s="225" t="s">
        <v>198</v>
      </c>
      <c r="E359" s="236" t="s">
        <v>1</v>
      </c>
      <c r="F359" s="237" t="s">
        <v>1011</v>
      </c>
      <c r="G359" s="235"/>
      <c r="H359" s="238">
        <v>353.82</v>
      </c>
      <c r="I359" s="239"/>
      <c r="J359" s="235"/>
      <c r="K359" s="235"/>
      <c r="L359" s="240"/>
      <c r="M359" s="241"/>
      <c r="N359" s="242"/>
      <c r="O359" s="242"/>
      <c r="P359" s="242"/>
      <c r="Q359" s="242"/>
      <c r="R359" s="242"/>
      <c r="S359" s="242"/>
      <c r="T359" s="243"/>
      <c r="AT359" s="244" t="s">
        <v>198</v>
      </c>
      <c r="AU359" s="244" t="s">
        <v>92</v>
      </c>
      <c r="AV359" s="14" t="s">
        <v>92</v>
      </c>
      <c r="AW359" s="14" t="s">
        <v>38</v>
      </c>
      <c r="AX359" s="14" t="s">
        <v>83</v>
      </c>
      <c r="AY359" s="244" t="s">
        <v>189</v>
      </c>
    </row>
    <row r="360" spans="2:51" s="15" customFormat="1" ht="12">
      <c r="B360" s="245"/>
      <c r="C360" s="246"/>
      <c r="D360" s="225" t="s">
        <v>198</v>
      </c>
      <c r="E360" s="247" t="s">
        <v>1</v>
      </c>
      <c r="F360" s="248" t="s">
        <v>203</v>
      </c>
      <c r="G360" s="246"/>
      <c r="H360" s="249">
        <v>353.82</v>
      </c>
      <c r="I360" s="250"/>
      <c r="J360" s="246"/>
      <c r="K360" s="246"/>
      <c r="L360" s="251"/>
      <c r="M360" s="252"/>
      <c r="N360" s="253"/>
      <c r="O360" s="253"/>
      <c r="P360" s="253"/>
      <c r="Q360" s="253"/>
      <c r="R360" s="253"/>
      <c r="S360" s="253"/>
      <c r="T360" s="254"/>
      <c r="AT360" s="255" t="s">
        <v>198</v>
      </c>
      <c r="AU360" s="255" t="s">
        <v>92</v>
      </c>
      <c r="AV360" s="15" t="s">
        <v>106</v>
      </c>
      <c r="AW360" s="15" t="s">
        <v>38</v>
      </c>
      <c r="AX360" s="15" t="s">
        <v>90</v>
      </c>
      <c r="AY360" s="255" t="s">
        <v>189</v>
      </c>
    </row>
    <row r="361" spans="1:65" s="2" customFormat="1" ht="16.5" customHeight="1">
      <c r="A361" s="36"/>
      <c r="B361" s="37"/>
      <c r="C361" s="210" t="s">
        <v>477</v>
      </c>
      <c r="D361" s="210" t="s">
        <v>192</v>
      </c>
      <c r="E361" s="211" t="s">
        <v>1037</v>
      </c>
      <c r="F361" s="212" t="s">
        <v>1038</v>
      </c>
      <c r="G361" s="213" t="s">
        <v>195</v>
      </c>
      <c r="H361" s="214">
        <v>707.64</v>
      </c>
      <c r="I361" s="215"/>
      <c r="J361" s="216">
        <f>ROUND(I361*H361,2)</f>
        <v>0</v>
      </c>
      <c r="K361" s="212" t="s">
        <v>196</v>
      </c>
      <c r="L361" s="41"/>
      <c r="M361" s="217" t="s">
        <v>1</v>
      </c>
      <c r="N361" s="218" t="s">
        <v>48</v>
      </c>
      <c r="O361" s="73"/>
      <c r="P361" s="219">
        <f>O361*H361</f>
        <v>0</v>
      </c>
      <c r="Q361" s="219">
        <v>0.00735</v>
      </c>
      <c r="R361" s="219">
        <f>Q361*H361</f>
        <v>5.201154</v>
      </c>
      <c r="S361" s="219">
        <v>0</v>
      </c>
      <c r="T361" s="220">
        <f>S361*H361</f>
        <v>0</v>
      </c>
      <c r="U361" s="36"/>
      <c r="V361" s="36"/>
      <c r="W361" s="36"/>
      <c r="X361" s="36"/>
      <c r="Y361" s="36"/>
      <c r="Z361" s="36"/>
      <c r="AA361" s="36"/>
      <c r="AB361" s="36"/>
      <c r="AC361" s="36"/>
      <c r="AD361" s="36"/>
      <c r="AE361" s="36"/>
      <c r="AR361" s="221" t="s">
        <v>106</v>
      </c>
      <c r="AT361" s="221" t="s">
        <v>192</v>
      </c>
      <c r="AU361" s="221" t="s">
        <v>92</v>
      </c>
      <c r="AY361" s="18" t="s">
        <v>189</v>
      </c>
      <c r="BE361" s="222">
        <f>IF(N361="základní",J361,0)</f>
        <v>0</v>
      </c>
      <c r="BF361" s="222">
        <f>IF(N361="snížená",J361,0)</f>
        <v>0</v>
      </c>
      <c r="BG361" s="222">
        <f>IF(N361="zákl. přenesená",J361,0)</f>
        <v>0</v>
      </c>
      <c r="BH361" s="222">
        <f>IF(N361="sníž. přenesená",J361,0)</f>
        <v>0</v>
      </c>
      <c r="BI361" s="222">
        <f>IF(N361="nulová",J361,0)</f>
        <v>0</v>
      </c>
      <c r="BJ361" s="18" t="s">
        <v>90</v>
      </c>
      <c r="BK361" s="222">
        <f>ROUND(I361*H361,2)</f>
        <v>0</v>
      </c>
      <c r="BL361" s="18" t="s">
        <v>106</v>
      </c>
      <c r="BM361" s="221" t="s">
        <v>1039</v>
      </c>
    </row>
    <row r="362" spans="2:51" s="14" customFormat="1" ht="12">
      <c r="B362" s="234"/>
      <c r="C362" s="235"/>
      <c r="D362" s="225" t="s">
        <v>198</v>
      </c>
      <c r="E362" s="235"/>
      <c r="F362" s="237" t="s">
        <v>1040</v>
      </c>
      <c r="G362" s="235"/>
      <c r="H362" s="238">
        <v>707.64</v>
      </c>
      <c r="I362" s="239"/>
      <c r="J362" s="235"/>
      <c r="K362" s="235"/>
      <c r="L362" s="240"/>
      <c r="M362" s="241"/>
      <c r="N362" s="242"/>
      <c r="O362" s="242"/>
      <c r="P362" s="242"/>
      <c r="Q362" s="242"/>
      <c r="R362" s="242"/>
      <c r="S362" s="242"/>
      <c r="T362" s="243"/>
      <c r="AT362" s="244" t="s">
        <v>198</v>
      </c>
      <c r="AU362" s="244" t="s">
        <v>92</v>
      </c>
      <c r="AV362" s="14" t="s">
        <v>92</v>
      </c>
      <c r="AW362" s="14" t="s">
        <v>4</v>
      </c>
      <c r="AX362" s="14" t="s">
        <v>90</v>
      </c>
      <c r="AY362" s="244" t="s">
        <v>189</v>
      </c>
    </row>
    <row r="363" spans="1:65" s="2" customFormat="1" ht="16.5" customHeight="1">
      <c r="A363" s="36"/>
      <c r="B363" s="37"/>
      <c r="C363" s="210" t="s">
        <v>481</v>
      </c>
      <c r="D363" s="210" t="s">
        <v>192</v>
      </c>
      <c r="E363" s="211" t="s">
        <v>1041</v>
      </c>
      <c r="F363" s="212" t="s">
        <v>1042</v>
      </c>
      <c r="G363" s="213" t="s">
        <v>195</v>
      </c>
      <c r="H363" s="214">
        <v>204.435</v>
      </c>
      <c r="I363" s="215"/>
      <c r="J363" s="216">
        <f>ROUND(I363*H363,2)</f>
        <v>0</v>
      </c>
      <c r="K363" s="212" t="s">
        <v>196</v>
      </c>
      <c r="L363" s="41"/>
      <c r="M363" s="217" t="s">
        <v>1</v>
      </c>
      <c r="N363" s="218" t="s">
        <v>48</v>
      </c>
      <c r="O363" s="73"/>
      <c r="P363" s="219">
        <f>O363*H363</f>
        <v>0</v>
      </c>
      <c r="Q363" s="219">
        <v>0.03273</v>
      </c>
      <c r="R363" s="219">
        <f>Q363*H363</f>
        <v>6.691157550000001</v>
      </c>
      <c r="S363" s="219">
        <v>0</v>
      </c>
      <c r="T363" s="220">
        <f>S363*H363</f>
        <v>0</v>
      </c>
      <c r="U363" s="36"/>
      <c r="V363" s="36"/>
      <c r="W363" s="36"/>
      <c r="X363" s="36"/>
      <c r="Y363" s="36"/>
      <c r="Z363" s="36"/>
      <c r="AA363" s="36"/>
      <c r="AB363" s="36"/>
      <c r="AC363" s="36"/>
      <c r="AD363" s="36"/>
      <c r="AE363" s="36"/>
      <c r="AR363" s="221" t="s">
        <v>106</v>
      </c>
      <c r="AT363" s="221" t="s">
        <v>192</v>
      </c>
      <c r="AU363" s="221" t="s">
        <v>92</v>
      </c>
      <c r="AY363" s="18" t="s">
        <v>189</v>
      </c>
      <c r="BE363" s="222">
        <f>IF(N363="základní",J363,0)</f>
        <v>0</v>
      </c>
      <c r="BF363" s="222">
        <f>IF(N363="snížená",J363,0)</f>
        <v>0</v>
      </c>
      <c r="BG363" s="222">
        <f>IF(N363="zákl. přenesená",J363,0)</f>
        <v>0</v>
      </c>
      <c r="BH363" s="222">
        <f>IF(N363="sníž. přenesená",J363,0)</f>
        <v>0</v>
      </c>
      <c r="BI363" s="222">
        <f>IF(N363="nulová",J363,0)</f>
        <v>0</v>
      </c>
      <c r="BJ363" s="18" t="s">
        <v>90</v>
      </c>
      <c r="BK363" s="222">
        <f>ROUND(I363*H363,2)</f>
        <v>0</v>
      </c>
      <c r="BL363" s="18" t="s">
        <v>106</v>
      </c>
      <c r="BM363" s="221" t="s">
        <v>1043</v>
      </c>
    </row>
    <row r="364" spans="2:51" s="14" customFormat="1" ht="12">
      <c r="B364" s="234"/>
      <c r="C364" s="235"/>
      <c r="D364" s="225" t="s">
        <v>198</v>
      </c>
      <c r="E364" s="236" t="s">
        <v>1</v>
      </c>
      <c r="F364" s="237" t="s">
        <v>1023</v>
      </c>
      <c r="G364" s="235"/>
      <c r="H364" s="238">
        <v>204.435</v>
      </c>
      <c r="I364" s="239"/>
      <c r="J364" s="235"/>
      <c r="K364" s="235"/>
      <c r="L364" s="240"/>
      <c r="M364" s="241"/>
      <c r="N364" s="242"/>
      <c r="O364" s="242"/>
      <c r="P364" s="242"/>
      <c r="Q364" s="242"/>
      <c r="R364" s="242"/>
      <c r="S364" s="242"/>
      <c r="T364" s="243"/>
      <c r="AT364" s="244" t="s">
        <v>198</v>
      </c>
      <c r="AU364" s="244" t="s">
        <v>92</v>
      </c>
      <c r="AV364" s="14" t="s">
        <v>92</v>
      </c>
      <c r="AW364" s="14" t="s">
        <v>38</v>
      </c>
      <c r="AX364" s="14" t="s">
        <v>83</v>
      </c>
      <c r="AY364" s="244" t="s">
        <v>189</v>
      </c>
    </row>
    <row r="365" spans="2:51" s="15" customFormat="1" ht="12">
      <c r="B365" s="245"/>
      <c r="C365" s="246"/>
      <c r="D365" s="225" t="s">
        <v>198</v>
      </c>
      <c r="E365" s="247" t="s">
        <v>1</v>
      </c>
      <c r="F365" s="248" t="s">
        <v>203</v>
      </c>
      <c r="G365" s="246"/>
      <c r="H365" s="249">
        <v>204.435</v>
      </c>
      <c r="I365" s="250"/>
      <c r="J365" s="246"/>
      <c r="K365" s="246"/>
      <c r="L365" s="251"/>
      <c r="M365" s="252"/>
      <c r="N365" s="253"/>
      <c r="O365" s="253"/>
      <c r="P365" s="253"/>
      <c r="Q365" s="253"/>
      <c r="R365" s="253"/>
      <c r="S365" s="253"/>
      <c r="T365" s="254"/>
      <c r="AT365" s="255" t="s">
        <v>198</v>
      </c>
      <c r="AU365" s="255" t="s">
        <v>92</v>
      </c>
      <c r="AV365" s="15" t="s">
        <v>106</v>
      </c>
      <c r="AW365" s="15" t="s">
        <v>38</v>
      </c>
      <c r="AX365" s="15" t="s">
        <v>90</v>
      </c>
      <c r="AY365" s="255" t="s">
        <v>189</v>
      </c>
    </row>
    <row r="366" spans="1:65" s="2" customFormat="1" ht="16.5" customHeight="1">
      <c r="A366" s="36"/>
      <c r="B366" s="37"/>
      <c r="C366" s="210" t="s">
        <v>486</v>
      </c>
      <c r="D366" s="210" t="s">
        <v>192</v>
      </c>
      <c r="E366" s="211" t="s">
        <v>1044</v>
      </c>
      <c r="F366" s="212" t="s">
        <v>1045</v>
      </c>
      <c r="G366" s="213" t="s">
        <v>195</v>
      </c>
      <c r="H366" s="214">
        <v>2522.653</v>
      </c>
      <c r="I366" s="215"/>
      <c r="J366" s="216">
        <f>ROUND(I366*H366,2)</f>
        <v>0</v>
      </c>
      <c r="K366" s="212" t="s">
        <v>196</v>
      </c>
      <c r="L366" s="41"/>
      <c r="M366" s="217" t="s">
        <v>1</v>
      </c>
      <c r="N366" s="218" t="s">
        <v>48</v>
      </c>
      <c r="O366" s="73"/>
      <c r="P366" s="219">
        <f>O366*H366</f>
        <v>0</v>
      </c>
      <c r="Q366" s="219">
        <v>0.01103</v>
      </c>
      <c r="R366" s="219">
        <f>Q366*H366</f>
        <v>27.82486259</v>
      </c>
      <c r="S366" s="219">
        <v>0</v>
      </c>
      <c r="T366" s="220">
        <f>S366*H366</f>
        <v>0</v>
      </c>
      <c r="U366" s="36"/>
      <c r="V366" s="36"/>
      <c r="W366" s="36"/>
      <c r="X366" s="36"/>
      <c r="Y366" s="36"/>
      <c r="Z366" s="36"/>
      <c r="AA366" s="36"/>
      <c r="AB366" s="36"/>
      <c r="AC366" s="36"/>
      <c r="AD366" s="36"/>
      <c r="AE366" s="36"/>
      <c r="AR366" s="221" t="s">
        <v>106</v>
      </c>
      <c r="AT366" s="221" t="s">
        <v>192</v>
      </c>
      <c r="AU366" s="221" t="s">
        <v>92</v>
      </c>
      <c r="AY366" s="18" t="s">
        <v>189</v>
      </c>
      <c r="BE366" s="222">
        <f>IF(N366="základní",J366,0)</f>
        <v>0</v>
      </c>
      <c r="BF366" s="222">
        <f>IF(N366="snížená",J366,0)</f>
        <v>0</v>
      </c>
      <c r="BG366" s="222">
        <f>IF(N366="zákl. přenesená",J366,0)</f>
        <v>0</v>
      </c>
      <c r="BH366" s="222">
        <f>IF(N366="sníž. přenesená",J366,0)</f>
        <v>0</v>
      </c>
      <c r="BI366" s="222">
        <f>IF(N366="nulová",J366,0)</f>
        <v>0</v>
      </c>
      <c r="BJ366" s="18" t="s">
        <v>90</v>
      </c>
      <c r="BK366" s="222">
        <f>ROUND(I366*H366,2)</f>
        <v>0</v>
      </c>
      <c r="BL366" s="18" t="s">
        <v>106</v>
      </c>
      <c r="BM366" s="221" t="s">
        <v>1046</v>
      </c>
    </row>
    <row r="367" spans="2:51" s="13" customFormat="1" ht="12">
      <c r="B367" s="223"/>
      <c r="C367" s="224"/>
      <c r="D367" s="225" t="s">
        <v>198</v>
      </c>
      <c r="E367" s="226" t="s">
        <v>1</v>
      </c>
      <c r="F367" s="227" t="s">
        <v>199</v>
      </c>
      <c r="G367" s="224"/>
      <c r="H367" s="226" t="s">
        <v>1</v>
      </c>
      <c r="I367" s="228"/>
      <c r="J367" s="224"/>
      <c r="K367" s="224"/>
      <c r="L367" s="229"/>
      <c r="M367" s="230"/>
      <c r="N367" s="231"/>
      <c r="O367" s="231"/>
      <c r="P367" s="231"/>
      <c r="Q367" s="231"/>
      <c r="R367" s="231"/>
      <c r="S367" s="231"/>
      <c r="T367" s="232"/>
      <c r="AT367" s="233" t="s">
        <v>198</v>
      </c>
      <c r="AU367" s="233" t="s">
        <v>92</v>
      </c>
      <c r="AV367" s="13" t="s">
        <v>90</v>
      </c>
      <c r="AW367" s="13" t="s">
        <v>38</v>
      </c>
      <c r="AX367" s="13" t="s">
        <v>83</v>
      </c>
      <c r="AY367" s="233" t="s">
        <v>189</v>
      </c>
    </row>
    <row r="368" spans="2:51" s="13" customFormat="1" ht="12">
      <c r="B368" s="223"/>
      <c r="C368" s="224"/>
      <c r="D368" s="225" t="s">
        <v>198</v>
      </c>
      <c r="E368" s="226" t="s">
        <v>1</v>
      </c>
      <c r="F368" s="227" t="s">
        <v>1012</v>
      </c>
      <c r="G368" s="224"/>
      <c r="H368" s="226" t="s">
        <v>1</v>
      </c>
      <c r="I368" s="228"/>
      <c r="J368" s="224"/>
      <c r="K368" s="224"/>
      <c r="L368" s="229"/>
      <c r="M368" s="230"/>
      <c r="N368" s="231"/>
      <c r="O368" s="231"/>
      <c r="P368" s="231"/>
      <c r="Q368" s="231"/>
      <c r="R368" s="231"/>
      <c r="S368" s="231"/>
      <c r="T368" s="232"/>
      <c r="AT368" s="233" t="s">
        <v>198</v>
      </c>
      <c r="AU368" s="233" t="s">
        <v>92</v>
      </c>
      <c r="AV368" s="13" t="s">
        <v>90</v>
      </c>
      <c r="AW368" s="13" t="s">
        <v>38</v>
      </c>
      <c r="AX368" s="13" t="s">
        <v>83</v>
      </c>
      <c r="AY368" s="233" t="s">
        <v>189</v>
      </c>
    </row>
    <row r="369" spans="2:51" s="14" customFormat="1" ht="12">
      <c r="B369" s="234"/>
      <c r="C369" s="235"/>
      <c r="D369" s="225" t="s">
        <v>198</v>
      </c>
      <c r="E369" s="236" t="s">
        <v>1</v>
      </c>
      <c r="F369" s="237" t="s">
        <v>1013</v>
      </c>
      <c r="G369" s="235"/>
      <c r="H369" s="238">
        <v>2522.653</v>
      </c>
      <c r="I369" s="239"/>
      <c r="J369" s="235"/>
      <c r="K369" s="235"/>
      <c r="L369" s="240"/>
      <c r="M369" s="241"/>
      <c r="N369" s="242"/>
      <c r="O369" s="242"/>
      <c r="P369" s="242"/>
      <c r="Q369" s="242"/>
      <c r="R369" s="242"/>
      <c r="S369" s="242"/>
      <c r="T369" s="243"/>
      <c r="AT369" s="244" t="s">
        <v>198</v>
      </c>
      <c r="AU369" s="244" t="s">
        <v>92</v>
      </c>
      <c r="AV369" s="14" t="s">
        <v>92</v>
      </c>
      <c r="AW369" s="14" t="s">
        <v>38</v>
      </c>
      <c r="AX369" s="14" t="s">
        <v>83</v>
      </c>
      <c r="AY369" s="244" t="s">
        <v>189</v>
      </c>
    </row>
    <row r="370" spans="2:51" s="15" customFormat="1" ht="12">
      <c r="B370" s="245"/>
      <c r="C370" s="246"/>
      <c r="D370" s="225" t="s">
        <v>198</v>
      </c>
      <c r="E370" s="247" t="s">
        <v>1</v>
      </c>
      <c r="F370" s="248" t="s">
        <v>203</v>
      </c>
      <c r="G370" s="246"/>
      <c r="H370" s="249">
        <v>2522.653</v>
      </c>
      <c r="I370" s="250"/>
      <c r="J370" s="246"/>
      <c r="K370" s="246"/>
      <c r="L370" s="251"/>
      <c r="M370" s="252"/>
      <c r="N370" s="253"/>
      <c r="O370" s="253"/>
      <c r="P370" s="253"/>
      <c r="Q370" s="253"/>
      <c r="R370" s="253"/>
      <c r="S370" s="253"/>
      <c r="T370" s="254"/>
      <c r="AT370" s="255" t="s">
        <v>198</v>
      </c>
      <c r="AU370" s="255" t="s">
        <v>92</v>
      </c>
      <c r="AV370" s="15" t="s">
        <v>106</v>
      </c>
      <c r="AW370" s="15" t="s">
        <v>38</v>
      </c>
      <c r="AX370" s="15" t="s">
        <v>90</v>
      </c>
      <c r="AY370" s="255" t="s">
        <v>189</v>
      </c>
    </row>
    <row r="371" spans="1:65" s="2" customFormat="1" ht="16.5" customHeight="1">
      <c r="A371" s="36"/>
      <c r="B371" s="37"/>
      <c r="C371" s="210" t="s">
        <v>490</v>
      </c>
      <c r="D371" s="210" t="s">
        <v>192</v>
      </c>
      <c r="E371" s="211" t="s">
        <v>1047</v>
      </c>
      <c r="F371" s="212" t="s">
        <v>1048</v>
      </c>
      <c r="G371" s="213" t="s">
        <v>195</v>
      </c>
      <c r="H371" s="214">
        <v>5045.306</v>
      </c>
      <c r="I371" s="215"/>
      <c r="J371" s="216">
        <f>ROUND(I371*H371,2)</f>
        <v>0</v>
      </c>
      <c r="K371" s="212" t="s">
        <v>196</v>
      </c>
      <c r="L371" s="41"/>
      <c r="M371" s="217" t="s">
        <v>1</v>
      </c>
      <c r="N371" s="218" t="s">
        <v>48</v>
      </c>
      <c r="O371" s="73"/>
      <c r="P371" s="219">
        <f>O371*H371</f>
        <v>0</v>
      </c>
      <c r="Q371" s="219">
        <v>0.00552</v>
      </c>
      <c r="R371" s="219">
        <f>Q371*H371</f>
        <v>27.850089119999996</v>
      </c>
      <c r="S371" s="219">
        <v>0</v>
      </c>
      <c r="T371" s="220">
        <f>S371*H371</f>
        <v>0</v>
      </c>
      <c r="U371" s="36"/>
      <c r="V371" s="36"/>
      <c r="W371" s="36"/>
      <c r="X371" s="36"/>
      <c r="Y371" s="36"/>
      <c r="Z371" s="36"/>
      <c r="AA371" s="36"/>
      <c r="AB371" s="36"/>
      <c r="AC371" s="36"/>
      <c r="AD371" s="36"/>
      <c r="AE371" s="36"/>
      <c r="AR371" s="221" t="s">
        <v>106</v>
      </c>
      <c r="AT371" s="221" t="s">
        <v>192</v>
      </c>
      <c r="AU371" s="221" t="s">
        <v>92</v>
      </c>
      <c r="AY371" s="18" t="s">
        <v>189</v>
      </c>
      <c r="BE371" s="222">
        <f>IF(N371="základní",J371,0)</f>
        <v>0</v>
      </c>
      <c r="BF371" s="222">
        <f>IF(N371="snížená",J371,0)</f>
        <v>0</v>
      </c>
      <c r="BG371" s="222">
        <f>IF(N371="zákl. přenesená",J371,0)</f>
        <v>0</v>
      </c>
      <c r="BH371" s="222">
        <f>IF(N371="sníž. přenesená",J371,0)</f>
        <v>0</v>
      </c>
      <c r="BI371" s="222">
        <f>IF(N371="nulová",J371,0)</f>
        <v>0</v>
      </c>
      <c r="BJ371" s="18" t="s">
        <v>90</v>
      </c>
      <c r="BK371" s="222">
        <f>ROUND(I371*H371,2)</f>
        <v>0</v>
      </c>
      <c r="BL371" s="18" t="s">
        <v>106</v>
      </c>
      <c r="BM371" s="221" t="s">
        <v>1049</v>
      </c>
    </row>
    <row r="372" spans="2:51" s="14" customFormat="1" ht="12">
      <c r="B372" s="234"/>
      <c r="C372" s="235"/>
      <c r="D372" s="225" t="s">
        <v>198</v>
      </c>
      <c r="E372" s="235"/>
      <c r="F372" s="237" t="s">
        <v>1050</v>
      </c>
      <c r="G372" s="235"/>
      <c r="H372" s="238">
        <v>5045.306</v>
      </c>
      <c r="I372" s="239"/>
      <c r="J372" s="235"/>
      <c r="K372" s="235"/>
      <c r="L372" s="240"/>
      <c r="M372" s="241"/>
      <c r="N372" s="242"/>
      <c r="O372" s="242"/>
      <c r="P372" s="242"/>
      <c r="Q372" s="242"/>
      <c r="R372" s="242"/>
      <c r="S372" s="242"/>
      <c r="T372" s="243"/>
      <c r="AT372" s="244" t="s">
        <v>198</v>
      </c>
      <c r="AU372" s="244" t="s">
        <v>92</v>
      </c>
      <c r="AV372" s="14" t="s">
        <v>92</v>
      </c>
      <c r="AW372" s="14" t="s">
        <v>4</v>
      </c>
      <c r="AX372" s="14" t="s">
        <v>90</v>
      </c>
      <c r="AY372" s="244" t="s">
        <v>189</v>
      </c>
    </row>
    <row r="373" spans="1:65" s="2" customFormat="1" ht="21.75" customHeight="1">
      <c r="A373" s="36"/>
      <c r="B373" s="37"/>
      <c r="C373" s="210" t="s">
        <v>495</v>
      </c>
      <c r="D373" s="210" t="s">
        <v>192</v>
      </c>
      <c r="E373" s="211" t="s">
        <v>1051</v>
      </c>
      <c r="F373" s="212" t="s">
        <v>1052</v>
      </c>
      <c r="G373" s="213" t="s">
        <v>195</v>
      </c>
      <c r="H373" s="214">
        <v>3230.508</v>
      </c>
      <c r="I373" s="215"/>
      <c r="J373" s="216">
        <f>ROUND(I373*H373,2)</f>
        <v>0</v>
      </c>
      <c r="K373" s="212" t="s">
        <v>281</v>
      </c>
      <c r="L373" s="41"/>
      <c r="M373" s="217" t="s">
        <v>1</v>
      </c>
      <c r="N373" s="218" t="s">
        <v>48</v>
      </c>
      <c r="O373" s="73"/>
      <c r="P373" s="219">
        <f>O373*H373</f>
        <v>0</v>
      </c>
      <c r="Q373" s="219">
        <v>0</v>
      </c>
      <c r="R373" s="219">
        <f>Q373*H373</f>
        <v>0</v>
      </c>
      <c r="S373" s="219">
        <v>0</v>
      </c>
      <c r="T373" s="220">
        <f>S373*H373</f>
        <v>0</v>
      </c>
      <c r="U373" s="36"/>
      <c r="V373" s="36"/>
      <c r="W373" s="36"/>
      <c r="X373" s="36"/>
      <c r="Y373" s="36"/>
      <c r="Z373" s="36"/>
      <c r="AA373" s="36"/>
      <c r="AB373" s="36"/>
      <c r="AC373" s="36"/>
      <c r="AD373" s="36"/>
      <c r="AE373" s="36"/>
      <c r="AR373" s="221" t="s">
        <v>106</v>
      </c>
      <c r="AT373" s="221" t="s">
        <v>192</v>
      </c>
      <c r="AU373" s="221" t="s">
        <v>92</v>
      </c>
      <c r="AY373" s="18" t="s">
        <v>189</v>
      </c>
      <c r="BE373" s="222">
        <f>IF(N373="základní",J373,0)</f>
        <v>0</v>
      </c>
      <c r="BF373" s="222">
        <f>IF(N373="snížená",J373,0)</f>
        <v>0</v>
      </c>
      <c r="BG373" s="222">
        <f>IF(N373="zákl. přenesená",J373,0)</f>
        <v>0</v>
      </c>
      <c r="BH373" s="222">
        <f>IF(N373="sníž. přenesená",J373,0)</f>
        <v>0</v>
      </c>
      <c r="BI373" s="222">
        <f>IF(N373="nulová",J373,0)</f>
        <v>0</v>
      </c>
      <c r="BJ373" s="18" t="s">
        <v>90</v>
      </c>
      <c r="BK373" s="222">
        <f>ROUND(I373*H373,2)</f>
        <v>0</v>
      </c>
      <c r="BL373" s="18" t="s">
        <v>106</v>
      </c>
      <c r="BM373" s="221" t="s">
        <v>1053</v>
      </c>
    </row>
    <row r="374" spans="2:51" s="13" customFormat="1" ht="12">
      <c r="B374" s="223"/>
      <c r="C374" s="224"/>
      <c r="D374" s="225" t="s">
        <v>198</v>
      </c>
      <c r="E374" s="226" t="s">
        <v>1</v>
      </c>
      <c r="F374" s="227" t="s">
        <v>1054</v>
      </c>
      <c r="G374" s="224"/>
      <c r="H374" s="226" t="s">
        <v>1</v>
      </c>
      <c r="I374" s="228"/>
      <c r="J374" s="224"/>
      <c r="K374" s="224"/>
      <c r="L374" s="229"/>
      <c r="M374" s="230"/>
      <c r="N374" s="231"/>
      <c r="O374" s="231"/>
      <c r="P374" s="231"/>
      <c r="Q374" s="231"/>
      <c r="R374" s="231"/>
      <c r="S374" s="231"/>
      <c r="T374" s="232"/>
      <c r="AT374" s="233" t="s">
        <v>198</v>
      </c>
      <c r="AU374" s="233" t="s">
        <v>92</v>
      </c>
      <c r="AV374" s="13" t="s">
        <v>90</v>
      </c>
      <c r="AW374" s="13" t="s">
        <v>38</v>
      </c>
      <c r="AX374" s="13" t="s">
        <v>83</v>
      </c>
      <c r="AY374" s="233" t="s">
        <v>189</v>
      </c>
    </row>
    <row r="375" spans="2:51" s="14" customFormat="1" ht="12">
      <c r="B375" s="234"/>
      <c r="C375" s="235"/>
      <c r="D375" s="225" t="s">
        <v>198</v>
      </c>
      <c r="E375" s="236" t="s">
        <v>1</v>
      </c>
      <c r="F375" s="237" t="s">
        <v>1055</v>
      </c>
      <c r="G375" s="235"/>
      <c r="H375" s="238">
        <v>3230.508</v>
      </c>
      <c r="I375" s="239"/>
      <c r="J375" s="235"/>
      <c r="K375" s="235"/>
      <c r="L375" s="240"/>
      <c r="M375" s="241"/>
      <c r="N375" s="242"/>
      <c r="O375" s="242"/>
      <c r="P375" s="242"/>
      <c r="Q375" s="242"/>
      <c r="R375" s="242"/>
      <c r="S375" s="242"/>
      <c r="T375" s="243"/>
      <c r="AT375" s="244" t="s">
        <v>198</v>
      </c>
      <c r="AU375" s="244" t="s">
        <v>92</v>
      </c>
      <c r="AV375" s="14" t="s">
        <v>92</v>
      </c>
      <c r="AW375" s="14" t="s">
        <v>38</v>
      </c>
      <c r="AX375" s="14" t="s">
        <v>83</v>
      </c>
      <c r="AY375" s="244" t="s">
        <v>189</v>
      </c>
    </row>
    <row r="376" spans="2:51" s="15" customFormat="1" ht="12">
      <c r="B376" s="245"/>
      <c r="C376" s="246"/>
      <c r="D376" s="225" t="s">
        <v>198</v>
      </c>
      <c r="E376" s="247" t="s">
        <v>1</v>
      </c>
      <c r="F376" s="248" t="s">
        <v>203</v>
      </c>
      <c r="G376" s="246"/>
      <c r="H376" s="249">
        <v>3230.508</v>
      </c>
      <c r="I376" s="250"/>
      <c r="J376" s="246"/>
      <c r="K376" s="246"/>
      <c r="L376" s="251"/>
      <c r="M376" s="252"/>
      <c r="N376" s="253"/>
      <c r="O376" s="253"/>
      <c r="P376" s="253"/>
      <c r="Q376" s="253"/>
      <c r="R376" s="253"/>
      <c r="S376" s="253"/>
      <c r="T376" s="254"/>
      <c r="AT376" s="255" t="s">
        <v>198</v>
      </c>
      <c r="AU376" s="255" t="s">
        <v>92</v>
      </c>
      <c r="AV376" s="15" t="s">
        <v>106</v>
      </c>
      <c r="AW376" s="15" t="s">
        <v>38</v>
      </c>
      <c r="AX376" s="15" t="s">
        <v>90</v>
      </c>
      <c r="AY376" s="255" t="s">
        <v>189</v>
      </c>
    </row>
    <row r="377" spans="1:65" s="2" customFormat="1" ht="16.5" customHeight="1">
      <c r="A377" s="36"/>
      <c r="B377" s="37"/>
      <c r="C377" s="210" t="s">
        <v>500</v>
      </c>
      <c r="D377" s="210" t="s">
        <v>192</v>
      </c>
      <c r="E377" s="211" t="s">
        <v>1056</v>
      </c>
      <c r="F377" s="212" t="s">
        <v>1057</v>
      </c>
      <c r="G377" s="213" t="s">
        <v>195</v>
      </c>
      <c r="H377" s="214">
        <v>42.5</v>
      </c>
      <c r="I377" s="215"/>
      <c r="J377" s="216">
        <f>ROUND(I377*H377,2)</f>
        <v>0</v>
      </c>
      <c r="K377" s="212" t="s">
        <v>196</v>
      </c>
      <c r="L377" s="41"/>
      <c r="M377" s="217" t="s">
        <v>1</v>
      </c>
      <c r="N377" s="218" t="s">
        <v>48</v>
      </c>
      <c r="O377" s="73"/>
      <c r="P377" s="219">
        <f>O377*H377</f>
        <v>0</v>
      </c>
      <c r="Q377" s="219">
        <v>0.00085</v>
      </c>
      <c r="R377" s="219">
        <f>Q377*H377</f>
        <v>0.036125</v>
      </c>
      <c r="S377" s="219">
        <v>0</v>
      </c>
      <c r="T377" s="220">
        <f>S377*H377</f>
        <v>0</v>
      </c>
      <c r="U377" s="36"/>
      <c r="V377" s="36"/>
      <c r="W377" s="36"/>
      <c r="X377" s="36"/>
      <c r="Y377" s="36"/>
      <c r="Z377" s="36"/>
      <c r="AA377" s="36"/>
      <c r="AB377" s="36"/>
      <c r="AC377" s="36"/>
      <c r="AD377" s="36"/>
      <c r="AE377" s="36"/>
      <c r="AR377" s="221" t="s">
        <v>106</v>
      </c>
      <c r="AT377" s="221" t="s">
        <v>192</v>
      </c>
      <c r="AU377" s="221" t="s">
        <v>92</v>
      </c>
      <c r="AY377" s="18" t="s">
        <v>189</v>
      </c>
      <c r="BE377" s="222">
        <f>IF(N377="základní",J377,0)</f>
        <v>0</v>
      </c>
      <c r="BF377" s="222">
        <f>IF(N377="snížená",J377,0)</f>
        <v>0</v>
      </c>
      <c r="BG377" s="222">
        <f>IF(N377="zákl. přenesená",J377,0)</f>
        <v>0</v>
      </c>
      <c r="BH377" s="222">
        <f>IF(N377="sníž. přenesená",J377,0)</f>
        <v>0</v>
      </c>
      <c r="BI377" s="222">
        <f>IF(N377="nulová",J377,0)</f>
        <v>0</v>
      </c>
      <c r="BJ377" s="18" t="s">
        <v>90</v>
      </c>
      <c r="BK377" s="222">
        <f>ROUND(I377*H377,2)</f>
        <v>0</v>
      </c>
      <c r="BL377" s="18" t="s">
        <v>106</v>
      </c>
      <c r="BM377" s="221" t="s">
        <v>1058</v>
      </c>
    </row>
    <row r="378" spans="1:65" s="2" customFormat="1" ht="16.5" customHeight="1">
      <c r="A378" s="36"/>
      <c r="B378" s="37"/>
      <c r="C378" s="210" t="s">
        <v>505</v>
      </c>
      <c r="D378" s="210" t="s">
        <v>192</v>
      </c>
      <c r="E378" s="211" t="s">
        <v>193</v>
      </c>
      <c r="F378" s="212" t="s">
        <v>194</v>
      </c>
      <c r="G378" s="213" t="s">
        <v>195</v>
      </c>
      <c r="H378" s="214">
        <v>311.606</v>
      </c>
      <c r="I378" s="215"/>
      <c r="J378" s="216">
        <f>ROUND(I378*H378,2)</f>
        <v>0</v>
      </c>
      <c r="K378" s="212" t="s">
        <v>196</v>
      </c>
      <c r="L378" s="41"/>
      <c r="M378" s="217" t="s">
        <v>1</v>
      </c>
      <c r="N378" s="218" t="s">
        <v>48</v>
      </c>
      <c r="O378" s="73"/>
      <c r="P378" s="219">
        <f>O378*H378</f>
        <v>0</v>
      </c>
      <c r="Q378" s="219">
        <v>0.00735</v>
      </c>
      <c r="R378" s="219">
        <f>Q378*H378</f>
        <v>2.2903040999999997</v>
      </c>
      <c r="S378" s="219">
        <v>0</v>
      </c>
      <c r="T378" s="220">
        <f>S378*H378</f>
        <v>0</v>
      </c>
      <c r="U378" s="36"/>
      <c r="V378" s="36"/>
      <c r="W378" s="36"/>
      <c r="X378" s="36"/>
      <c r="Y378" s="36"/>
      <c r="Z378" s="36"/>
      <c r="AA378" s="36"/>
      <c r="AB378" s="36"/>
      <c r="AC378" s="36"/>
      <c r="AD378" s="36"/>
      <c r="AE378" s="36"/>
      <c r="AR378" s="221" t="s">
        <v>106</v>
      </c>
      <c r="AT378" s="221" t="s">
        <v>192</v>
      </c>
      <c r="AU378" s="221" t="s">
        <v>92</v>
      </c>
      <c r="AY378" s="18" t="s">
        <v>189</v>
      </c>
      <c r="BE378" s="222">
        <f>IF(N378="základní",J378,0)</f>
        <v>0</v>
      </c>
      <c r="BF378" s="222">
        <f>IF(N378="snížená",J378,0)</f>
        <v>0</v>
      </c>
      <c r="BG378" s="222">
        <f>IF(N378="zákl. přenesená",J378,0)</f>
        <v>0</v>
      </c>
      <c r="BH378" s="222">
        <f>IF(N378="sníž. přenesená",J378,0)</f>
        <v>0</v>
      </c>
      <c r="BI378" s="222">
        <f>IF(N378="nulová",J378,0)</f>
        <v>0</v>
      </c>
      <c r="BJ378" s="18" t="s">
        <v>90</v>
      </c>
      <c r="BK378" s="222">
        <f>ROUND(I378*H378,2)</f>
        <v>0</v>
      </c>
      <c r="BL378" s="18" t="s">
        <v>106</v>
      </c>
      <c r="BM378" s="221" t="s">
        <v>1059</v>
      </c>
    </row>
    <row r="379" spans="2:51" s="14" customFormat="1" ht="12">
      <c r="B379" s="234"/>
      <c r="C379" s="235"/>
      <c r="D379" s="225" t="s">
        <v>198</v>
      </c>
      <c r="E379" s="236" t="s">
        <v>1</v>
      </c>
      <c r="F379" s="237" t="s">
        <v>1060</v>
      </c>
      <c r="G379" s="235"/>
      <c r="H379" s="238">
        <v>311.606</v>
      </c>
      <c r="I379" s="239"/>
      <c r="J379" s="235"/>
      <c r="K379" s="235"/>
      <c r="L379" s="240"/>
      <c r="M379" s="241"/>
      <c r="N379" s="242"/>
      <c r="O379" s="242"/>
      <c r="P379" s="242"/>
      <c r="Q379" s="242"/>
      <c r="R379" s="242"/>
      <c r="S379" s="242"/>
      <c r="T379" s="243"/>
      <c r="AT379" s="244" t="s">
        <v>198</v>
      </c>
      <c r="AU379" s="244" t="s">
        <v>92</v>
      </c>
      <c r="AV379" s="14" t="s">
        <v>92</v>
      </c>
      <c r="AW379" s="14" t="s">
        <v>38</v>
      </c>
      <c r="AX379" s="14" t="s">
        <v>83</v>
      </c>
      <c r="AY379" s="244" t="s">
        <v>189</v>
      </c>
    </row>
    <row r="380" spans="2:51" s="15" customFormat="1" ht="12">
      <c r="B380" s="245"/>
      <c r="C380" s="246"/>
      <c r="D380" s="225" t="s">
        <v>198</v>
      </c>
      <c r="E380" s="247" t="s">
        <v>1</v>
      </c>
      <c r="F380" s="248" t="s">
        <v>203</v>
      </c>
      <c r="G380" s="246"/>
      <c r="H380" s="249">
        <v>311.606</v>
      </c>
      <c r="I380" s="250"/>
      <c r="J380" s="246"/>
      <c r="K380" s="246"/>
      <c r="L380" s="251"/>
      <c r="M380" s="252"/>
      <c r="N380" s="253"/>
      <c r="O380" s="253"/>
      <c r="P380" s="253"/>
      <c r="Q380" s="253"/>
      <c r="R380" s="253"/>
      <c r="S380" s="253"/>
      <c r="T380" s="254"/>
      <c r="AT380" s="255" t="s">
        <v>198</v>
      </c>
      <c r="AU380" s="255" t="s">
        <v>92</v>
      </c>
      <c r="AV380" s="15" t="s">
        <v>106</v>
      </c>
      <c r="AW380" s="15" t="s">
        <v>38</v>
      </c>
      <c r="AX380" s="15" t="s">
        <v>90</v>
      </c>
      <c r="AY380" s="255" t="s">
        <v>189</v>
      </c>
    </row>
    <row r="381" spans="1:65" s="2" customFormat="1" ht="16.5" customHeight="1">
      <c r="A381" s="36"/>
      <c r="B381" s="37"/>
      <c r="C381" s="210" t="s">
        <v>510</v>
      </c>
      <c r="D381" s="210" t="s">
        <v>192</v>
      </c>
      <c r="E381" s="211" t="s">
        <v>1061</v>
      </c>
      <c r="F381" s="212" t="s">
        <v>1062</v>
      </c>
      <c r="G381" s="213" t="s">
        <v>225</v>
      </c>
      <c r="H381" s="214">
        <v>366.1</v>
      </c>
      <c r="I381" s="215"/>
      <c r="J381" s="216">
        <f>ROUND(I381*H381,2)</f>
        <v>0</v>
      </c>
      <c r="K381" s="212" t="s">
        <v>196</v>
      </c>
      <c r="L381" s="41"/>
      <c r="M381" s="217" t="s">
        <v>1</v>
      </c>
      <c r="N381" s="218" t="s">
        <v>48</v>
      </c>
      <c r="O381" s="73"/>
      <c r="P381" s="219">
        <f>O381*H381</f>
        <v>0</v>
      </c>
      <c r="Q381" s="219">
        <v>0</v>
      </c>
      <c r="R381" s="219">
        <f>Q381*H381</f>
        <v>0</v>
      </c>
      <c r="S381" s="219">
        <v>0</v>
      </c>
      <c r="T381" s="220">
        <f>S381*H381</f>
        <v>0</v>
      </c>
      <c r="U381" s="36"/>
      <c r="V381" s="36"/>
      <c r="W381" s="36"/>
      <c r="X381" s="36"/>
      <c r="Y381" s="36"/>
      <c r="Z381" s="36"/>
      <c r="AA381" s="36"/>
      <c r="AB381" s="36"/>
      <c r="AC381" s="36"/>
      <c r="AD381" s="36"/>
      <c r="AE381" s="36"/>
      <c r="AR381" s="221" t="s">
        <v>106</v>
      </c>
      <c r="AT381" s="221" t="s">
        <v>192</v>
      </c>
      <c r="AU381" s="221" t="s">
        <v>92</v>
      </c>
      <c r="AY381" s="18" t="s">
        <v>189</v>
      </c>
      <c r="BE381" s="222">
        <f>IF(N381="základní",J381,0)</f>
        <v>0</v>
      </c>
      <c r="BF381" s="222">
        <f>IF(N381="snížená",J381,0)</f>
        <v>0</v>
      </c>
      <c r="BG381" s="222">
        <f>IF(N381="zákl. přenesená",J381,0)</f>
        <v>0</v>
      </c>
      <c r="BH381" s="222">
        <f>IF(N381="sníž. přenesená",J381,0)</f>
        <v>0</v>
      </c>
      <c r="BI381" s="222">
        <f>IF(N381="nulová",J381,0)</f>
        <v>0</v>
      </c>
      <c r="BJ381" s="18" t="s">
        <v>90</v>
      </c>
      <c r="BK381" s="222">
        <f>ROUND(I381*H381,2)</f>
        <v>0</v>
      </c>
      <c r="BL381" s="18" t="s">
        <v>106</v>
      </c>
      <c r="BM381" s="221" t="s">
        <v>1063</v>
      </c>
    </row>
    <row r="382" spans="2:51" s="13" customFormat="1" ht="12">
      <c r="B382" s="223"/>
      <c r="C382" s="224"/>
      <c r="D382" s="225" t="s">
        <v>198</v>
      </c>
      <c r="E382" s="226" t="s">
        <v>1</v>
      </c>
      <c r="F382" s="227" t="s">
        <v>1064</v>
      </c>
      <c r="G382" s="224"/>
      <c r="H382" s="226" t="s">
        <v>1</v>
      </c>
      <c r="I382" s="228"/>
      <c r="J382" s="224"/>
      <c r="K382" s="224"/>
      <c r="L382" s="229"/>
      <c r="M382" s="230"/>
      <c r="N382" s="231"/>
      <c r="O382" s="231"/>
      <c r="P382" s="231"/>
      <c r="Q382" s="231"/>
      <c r="R382" s="231"/>
      <c r="S382" s="231"/>
      <c r="T382" s="232"/>
      <c r="AT382" s="233" t="s">
        <v>198</v>
      </c>
      <c r="AU382" s="233" t="s">
        <v>92</v>
      </c>
      <c r="AV382" s="13" t="s">
        <v>90</v>
      </c>
      <c r="AW382" s="13" t="s">
        <v>38</v>
      </c>
      <c r="AX382" s="13" t="s">
        <v>83</v>
      </c>
      <c r="AY382" s="233" t="s">
        <v>189</v>
      </c>
    </row>
    <row r="383" spans="2:51" s="14" customFormat="1" ht="12">
      <c r="B383" s="234"/>
      <c r="C383" s="235"/>
      <c r="D383" s="225" t="s">
        <v>198</v>
      </c>
      <c r="E383" s="236" t="s">
        <v>1</v>
      </c>
      <c r="F383" s="237" t="s">
        <v>1065</v>
      </c>
      <c r="G383" s="235"/>
      <c r="H383" s="238">
        <v>366.1</v>
      </c>
      <c r="I383" s="239"/>
      <c r="J383" s="235"/>
      <c r="K383" s="235"/>
      <c r="L383" s="240"/>
      <c r="M383" s="241"/>
      <c r="N383" s="242"/>
      <c r="O383" s="242"/>
      <c r="P383" s="242"/>
      <c r="Q383" s="242"/>
      <c r="R383" s="242"/>
      <c r="S383" s="242"/>
      <c r="T383" s="243"/>
      <c r="AT383" s="244" t="s">
        <v>198</v>
      </c>
      <c r="AU383" s="244" t="s">
        <v>92</v>
      </c>
      <c r="AV383" s="14" t="s">
        <v>92</v>
      </c>
      <c r="AW383" s="14" t="s">
        <v>38</v>
      </c>
      <c r="AX383" s="14" t="s">
        <v>83</v>
      </c>
      <c r="AY383" s="244" t="s">
        <v>189</v>
      </c>
    </row>
    <row r="384" spans="2:51" s="15" customFormat="1" ht="12">
      <c r="B384" s="245"/>
      <c r="C384" s="246"/>
      <c r="D384" s="225" t="s">
        <v>198</v>
      </c>
      <c r="E384" s="247" t="s">
        <v>1</v>
      </c>
      <c r="F384" s="248" t="s">
        <v>203</v>
      </c>
      <c r="G384" s="246"/>
      <c r="H384" s="249">
        <v>366.1</v>
      </c>
      <c r="I384" s="250"/>
      <c r="J384" s="246"/>
      <c r="K384" s="246"/>
      <c r="L384" s="251"/>
      <c r="M384" s="252"/>
      <c r="N384" s="253"/>
      <c r="O384" s="253"/>
      <c r="P384" s="253"/>
      <c r="Q384" s="253"/>
      <c r="R384" s="253"/>
      <c r="S384" s="253"/>
      <c r="T384" s="254"/>
      <c r="AT384" s="255" t="s">
        <v>198</v>
      </c>
      <c r="AU384" s="255" t="s">
        <v>92</v>
      </c>
      <c r="AV384" s="15" t="s">
        <v>106</v>
      </c>
      <c r="AW384" s="15" t="s">
        <v>38</v>
      </c>
      <c r="AX384" s="15" t="s">
        <v>90</v>
      </c>
      <c r="AY384" s="255" t="s">
        <v>189</v>
      </c>
    </row>
    <row r="385" spans="1:65" s="2" customFormat="1" ht="16.5" customHeight="1">
      <c r="A385" s="36"/>
      <c r="B385" s="37"/>
      <c r="C385" s="256" t="s">
        <v>515</v>
      </c>
      <c r="D385" s="256" t="s">
        <v>217</v>
      </c>
      <c r="E385" s="257" t="s">
        <v>1066</v>
      </c>
      <c r="F385" s="258" t="s">
        <v>1067</v>
      </c>
      <c r="G385" s="259" t="s">
        <v>225</v>
      </c>
      <c r="H385" s="260">
        <v>402.71</v>
      </c>
      <c r="I385" s="261"/>
      <c r="J385" s="262">
        <f>ROUND(I385*H385,2)</f>
        <v>0</v>
      </c>
      <c r="K385" s="258" t="s">
        <v>196</v>
      </c>
      <c r="L385" s="263"/>
      <c r="M385" s="264" t="s">
        <v>1</v>
      </c>
      <c r="N385" s="265" t="s">
        <v>48</v>
      </c>
      <c r="O385" s="73"/>
      <c r="P385" s="219">
        <f>O385*H385</f>
        <v>0</v>
      </c>
      <c r="Q385" s="219">
        <v>4E-05</v>
      </c>
      <c r="R385" s="219">
        <f>Q385*H385</f>
        <v>0.016108400000000002</v>
      </c>
      <c r="S385" s="219">
        <v>0</v>
      </c>
      <c r="T385" s="220">
        <f>S385*H385</f>
        <v>0</v>
      </c>
      <c r="U385" s="36"/>
      <c r="V385" s="36"/>
      <c r="W385" s="36"/>
      <c r="X385" s="36"/>
      <c r="Y385" s="36"/>
      <c r="Z385" s="36"/>
      <c r="AA385" s="36"/>
      <c r="AB385" s="36"/>
      <c r="AC385" s="36"/>
      <c r="AD385" s="36"/>
      <c r="AE385" s="36"/>
      <c r="AR385" s="221" t="s">
        <v>220</v>
      </c>
      <c r="AT385" s="221" t="s">
        <v>217</v>
      </c>
      <c r="AU385" s="221" t="s">
        <v>92</v>
      </c>
      <c r="AY385" s="18" t="s">
        <v>189</v>
      </c>
      <c r="BE385" s="222">
        <f>IF(N385="základní",J385,0)</f>
        <v>0</v>
      </c>
      <c r="BF385" s="222">
        <f>IF(N385="snížená",J385,0)</f>
        <v>0</v>
      </c>
      <c r="BG385" s="222">
        <f>IF(N385="zákl. přenesená",J385,0)</f>
        <v>0</v>
      </c>
      <c r="BH385" s="222">
        <f>IF(N385="sníž. přenesená",J385,0)</f>
        <v>0</v>
      </c>
      <c r="BI385" s="222">
        <f>IF(N385="nulová",J385,0)</f>
        <v>0</v>
      </c>
      <c r="BJ385" s="18" t="s">
        <v>90</v>
      </c>
      <c r="BK385" s="222">
        <f>ROUND(I385*H385,2)</f>
        <v>0</v>
      </c>
      <c r="BL385" s="18" t="s">
        <v>106</v>
      </c>
      <c r="BM385" s="221" t="s">
        <v>1068</v>
      </c>
    </row>
    <row r="386" spans="2:51" s="14" customFormat="1" ht="12">
      <c r="B386" s="234"/>
      <c r="C386" s="235"/>
      <c r="D386" s="225" t="s">
        <v>198</v>
      </c>
      <c r="E386" s="235"/>
      <c r="F386" s="237" t="s">
        <v>1069</v>
      </c>
      <c r="G386" s="235"/>
      <c r="H386" s="238">
        <v>402.71</v>
      </c>
      <c r="I386" s="239"/>
      <c r="J386" s="235"/>
      <c r="K386" s="235"/>
      <c r="L386" s="240"/>
      <c r="M386" s="241"/>
      <c r="N386" s="242"/>
      <c r="O386" s="242"/>
      <c r="P386" s="242"/>
      <c r="Q386" s="242"/>
      <c r="R386" s="242"/>
      <c r="S386" s="242"/>
      <c r="T386" s="243"/>
      <c r="AT386" s="244" t="s">
        <v>198</v>
      </c>
      <c r="AU386" s="244" t="s">
        <v>92</v>
      </c>
      <c r="AV386" s="14" t="s">
        <v>92</v>
      </c>
      <c r="AW386" s="14" t="s">
        <v>4</v>
      </c>
      <c r="AX386" s="14" t="s">
        <v>90</v>
      </c>
      <c r="AY386" s="244" t="s">
        <v>189</v>
      </c>
    </row>
    <row r="387" spans="1:65" s="2" customFormat="1" ht="16.5" customHeight="1">
      <c r="A387" s="36"/>
      <c r="B387" s="37"/>
      <c r="C387" s="210" t="s">
        <v>521</v>
      </c>
      <c r="D387" s="210" t="s">
        <v>192</v>
      </c>
      <c r="E387" s="211" t="s">
        <v>223</v>
      </c>
      <c r="F387" s="212" t="s">
        <v>224</v>
      </c>
      <c r="G387" s="213" t="s">
        <v>225</v>
      </c>
      <c r="H387" s="214">
        <v>29.55</v>
      </c>
      <c r="I387" s="215"/>
      <c r="J387" s="216">
        <f>ROUND(I387*H387,2)</f>
        <v>0</v>
      </c>
      <c r="K387" s="212" t="s">
        <v>196</v>
      </c>
      <c r="L387" s="41"/>
      <c r="M387" s="217" t="s">
        <v>1</v>
      </c>
      <c r="N387" s="218" t="s">
        <v>48</v>
      </c>
      <c r="O387" s="73"/>
      <c r="P387" s="219">
        <f>O387*H387</f>
        <v>0</v>
      </c>
      <c r="Q387" s="219">
        <v>0.00176</v>
      </c>
      <c r="R387" s="219">
        <f>Q387*H387</f>
        <v>0.052008000000000006</v>
      </c>
      <c r="S387" s="219">
        <v>0</v>
      </c>
      <c r="T387" s="220">
        <f>S387*H387</f>
        <v>0</v>
      </c>
      <c r="U387" s="36"/>
      <c r="V387" s="36"/>
      <c r="W387" s="36"/>
      <c r="X387" s="36"/>
      <c r="Y387" s="36"/>
      <c r="Z387" s="36"/>
      <c r="AA387" s="36"/>
      <c r="AB387" s="36"/>
      <c r="AC387" s="36"/>
      <c r="AD387" s="36"/>
      <c r="AE387" s="36"/>
      <c r="AR387" s="221" t="s">
        <v>106</v>
      </c>
      <c r="AT387" s="221" t="s">
        <v>192</v>
      </c>
      <c r="AU387" s="221" t="s">
        <v>92</v>
      </c>
      <c r="AY387" s="18" t="s">
        <v>189</v>
      </c>
      <c r="BE387" s="222">
        <f>IF(N387="základní",J387,0)</f>
        <v>0</v>
      </c>
      <c r="BF387" s="222">
        <f>IF(N387="snížená",J387,0)</f>
        <v>0</v>
      </c>
      <c r="BG387" s="222">
        <f>IF(N387="zákl. přenesená",J387,0)</f>
        <v>0</v>
      </c>
      <c r="BH387" s="222">
        <f>IF(N387="sníž. přenesená",J387,0)</f>
        <v>0</v>
      </c>
      <c r="BI387" s="222">
        <f>IF(N387="nulová",J387,0)</f>
        <v>0</v>
      </c>
      <c r="BJ387" s="18" t="s">
        <v>90</v>
      </c>
      <c r="BK387" s="222">
        <f>ROUND(I387*H387,2)</f>
        <v>0</v>
      </c>
      <c r="BL387" s="18" t="s">
        <v>106</v>
      </c>
      <c r="BM387" s="221" t="s">
        <v>1070</v>
      </c>
    </row>
    <row r="388" spans="2:51" s="14" customFormat="1" ht="12">
      <c r="B388" s="234"/>
      <c r="C388" s="235"/>
      <c r="D388" s="225" t="s">
        <v>198</v>
      </c>
      <c r="E388" s="236" t="s">
        <v>1</v>
      </c>
      <c r="F388" s="237" t="s">
        <v>1071</v>
      </c>
      <c r="G388" s="235"/>
      <c r="H388" s="238">
        <v>29.55</v>
      </c>
      <c r="I388" s="239"/>
      <c r="J388" s="235"/>
      <c r="K388" s="235"/>
      <c r="L388" s="240"/>
      <c r="M388" s="241"/>
      <c r="N388" s="242"/>
      <c r="O388" s="242"/>
      <c r="P388" s="242"/>
      <c r="Q388" s="242"/>
      <c r="R388" s="242"/>
      <c r="S388" s="242"/>
      <c r="T388" s="243"/>
      <c r="AT388" s="244" t="s">
        <v>198</v>
      </c>
      <c r="AU388" s="244" t="s">
        <v>92</v>
      </c>
      <c r="AV388" s="14" t="s">
        <v>92</v>
      </c>
      <c r="AW388" s="14" t="s">
        <v>38</v>
      </c>
      <c r="AX388" s="14" t="s">
        <v>83</v>
      </c>
      <c r="AY388" s="244" t="s">
        <v>189</v>
      </c>
    </row>
    <row r="389" spans="2:51" s="15" customFormat="1" ht="12">
      <c r="B389" s="245"/>
      <c r="C389" s="246"/>
      <c r="D389" s="225" t="s">
        <v>198</v>
      </c>
      <c r="E389" s="247" t="s">
        <v>1</v>
      </c>
      <c r="F389" s="248" t="s">
        <v>203</v>
      </c>
      <c r="G389" s="246"/>
      <c r="H389" s="249">
        <v>29.55</v>
      </c>
      <c r="I389" s="250"/>
      <c r="J389" s="246"/>
      <c r="K389" s="246"/>
      <c r="L389" s="251"/>
      <c r="M389" s="252"/>
      <c r="N389" s="253"/>
      <c r="O389" s="253"/>
      <c r="P389" s="253"/>
      <c r="Q389" s="253"/>
      <c r="R389" s="253"/>
      <c r="S389" s="253"/>
      <c r="T389" s="254"/>
      <c r="AT389" s="255" t="s">
        <v>198</v>
      </c>
      <c r="AU389" s="255" t="s">
        <v>92</v>
      </c>
      <c r="AV389" s="15" t="s">
        <v>106</v>
      </c>
      <c r="AW389" s="15" t="s">
        <v>38</v>
      </c>
      <c r="AX389" s="15" t="s">
        <v>90</v>
      </c>
      <c r="AY389" s="255" t="s">
        <v>189</v>
      </c>
    </row>
    <row r="390" spans="1:65" s="2" customFormat="1" ht="16.5" customHeight="1">
      <c r="A390" s="36"/>
      <c r="B390" s="37"/>
      <c r="C390" s="256" t="s">
        <v>526</v>
      </c>
      <c r="D390" s="256" t="s">
        <v>217</v>
      </c>
      <c r="E390" s="257" t="s">
        <v>229</v>
      </c>
      <c r="F390" s="258" t="s">
        <v>230</v>
      </c>
      <c r="G390" s="259" t="s">
        <v>195</v>
      </c>
      <c r="H390" s="260">
        <v>6.501</v>
      </c>
      <c r="I390" s="261"/>
      <c r="J390" s="262">
        <f>ROUND(I390*H390,2)</f>
        <v>0</v>
      </c>
      <c r="K390" s="258" t="s">
        <v>196</v>
      </c>
      <c r="L390" s="263"/>
      <c r="M390" s="264" t="s">
        <v>1</v>
      </c>
      <c r="N390" s="265" t="s">
        <v>48</v>
      </c>
      <c r="O390" s="73"/>
      <c r="P390" s="219">
        <f>O390*H390</f>
        <v>0</v>
      </c>
      <c r="Q390" s="219">
        <v>0.0012</v>
      </c>
      <c r="R390" s="219">
        <f>Q390*H390</f>
        <v>0.0078011999999999995</v>
      </c>
      <c r="S390" s="219">
        <v>0</v>
      </c>
      <c r="T390" s="220">
        <f>S390*H390</f>
        <v>0</v>
      </c>
      <c r="U390" s="36"/>
      <c r="V390" s="36"/>
      <c r="W390" s="36"/>
      <c r="X390" s="36"/>
      <c r="Y390" s="36"/>
      <c r="Z390" s="36"/>
      <c r="AA390" s="36"/>
      <c r="AB390" s="36"/>
      <c r="AC390" s="36"/>
      <c r="AD390" s="36"/>
      <c r="AE390" s="36"/>
      <c r="AR390" s="221" t="s">
        <v>220</v>
      </c>
      <c r="AT390" s="221" t="s">
        <v>217</v>
      </c>
      <c r="AU390" s="221" t="s">
        <v>92</v>
      </c>
      <c r="AY390" s="18" t="s">
        <v>189</v>
      </c>
      <c r="BE390" s="222">
        <f>IF(N390="základní",J390,0)</f>
        <v>0</v>
      </c>
      <c r="BF390" s="222">
        <f>IF(N390="snížená",J390,0)</f>
        <v>0</v>
      </c>
      <c r="BG390" s="222">
        <f>IF(N390="zákl. přenesená",J390,0)</f>
        <v>0</v>
      </c>
      <c r="BH390" s="222">
        <f>IF(N390="sníž. přenesená",J390,0)</f>
        <v>0</v>
      </c>
      <c r="BI390" s="222">
        <f>IF(N390="nulová",J390,0)</f>
        <v>0</v>
      </c>
      <c r="BJ390" s="18" t="s">
        <v>90</v>
      </c>
      <c r="BK390" s="222">
        <f>ROUND(I390*H390,2)</f>
        <v>0</v>
      </c>
      <c r="BL390" s="18" t="s">
        <v>106</v>
      </c>
      <c r="BM390" s="221" t="s">
        <v>1072</v>
      </c>
    </row>
    <row r="391" spans="2:51" s="14" customFormat="1" ht="12">
      <c r="B391" s="234"/>
      <c r="C391" s="235"/>
      <c r="D391" s="225" t="s">
        <v>198</v>
      </c>
      <c r="E391" s="235"/>
      <c r="F391" s="237" t="s">
        <v>1073</v>
      </c>
      <c r="G391" s="235"/>
      <c r="H391" s="238">
        <v>6.501</v>
      </c>
      <c r="I391" s="239"/>
      <c r="J391" s="235"/>
      <c r="K391" s="235"/>
      <c r="L391" s="240"/>
      <c r="M391" s="241"/>
      <c r="N391" s="242"/>
      <c r="O391" s="242"/>
      <c r="P391" s="242"/>
      <c r="Q391" s="242"/>
      <c r="R391" s="242"/>
      <c r="S391" s="242"/>
      <c r="T391" s="243"/>
      <c r="AT391" s="244" t="s">
        <v>198</v>
      </c>
      <c r="AU391" s="244" t="s">
        <v>92</v>
      </c>
      <c r="AV391" s="14" t="s">
        <v>92</v>
      </c>
      <c r="AW391" s="14" t="s">
        <v>4</v>
      </c>
      <c r="AX391" s="14" t="s">
        <v>90</v>
      </c>
      <c r="AY391" s="244" t="s">
        <v>189</v>
      </c>
    </row>
    <row r="392" spans="1:65" s="2" customFormat="1" ht="16.5" customHeight="1">
      <c r="A392" s="36"/>
      <c r="B392" s="37"/>
      <c r="C392" s="210" t="s">
        <v>529</v>
      </c>
      <c r="D392" s="210" t="s">
        <v>192</v>
      </c>
      <c r="E392" s="211" t="s">
        <v>233</v>
      </c>
      <c r="F392" s="212" t="s">
        <v>234</v>
      </c>
      <c r="G392" s="213" t="s">
        <v>195</v>
      </c>
      <c r="H392" s="214">
        <v>311.606</v>
      </c>
      <c r="I392" s="215"/>
      <c r="J392" s="216">
        <f>ROUND(I392*H392,2)</f>
        <v>0</v>
      </c>
      <c r="K392" s="212" t="s">
        <v>196</v>
      </c>
      <c r="L392" s="41"/>
      <c r="M392" s="217" t="s">
        <v>1</v>
      </c>
      <c r="N392" s="218" t="s">
        <v>48</v>
      </c>
      <c r="O392" s="73"/>
      <c r="P392" s="219">
        <f>O392*H392</f>
        <v>0</v>
      </c>
      <c r="Q392" s="219">
        <v>0.00944</v>
      </c>
      <c r="R392" s="219">
        <f>Q392*H392</f>
        <v>2.94156064</v>
      </c>
      <c r="S392" s="219">
        <v>0</v>
      </c>
      <c r="T392" s="220">
        <f>S392*H392</f>
        <v>0</v>
      </c>
      <c r="U392" s="36"/>
      <c r="V392" s="36"/>
      <c r="W392" s="36"/>
      <c r="X392" s="36"/>
      <c r="Y392" s="36"/>
      <c r="Z392" s="36"/>
      <c r="AA392" s="36"/>
      <c r="AB392" s="36"/>
      <c r="AC392" s="36"/>
      <c r="AD392" s="36"/>
      <c r="AE392" s="36"/>
      <c r="AR392" s="221" t="s">
        <v>106</v>
      </c>
      <c r="AT392" s="221" t="s">
        <v>192</v>
      </c>
      <c r="AU392" s="221" t="s">
        <v>92</v>
      </c>
      <c r="AY392" s="18" t="s">
        <v>189</v>
      </c>
      <c r="BE392" s="222">
        <f>IF(N392="základní",J392,0)</f>
        <v>0</v>
      </c>
      <c r="BF392" s="222">
        <f>IF(N392="snížená",J392,0)</f>
        <v>0</v>
      </c>
      <c r="BG392" s="222">
        <f>IF(N392="zákl. přenesená",J392,0)</f>
        <v>0</v>
      </c>
      <c r="BH392" s="222">
        <f>IF(N392="sníž. přenesená",J392,0)</f>
        <v>0</v>
      </c>
      <c r="BI392" s="222">
        <f>IF(N392="nulová",J392,0)</f>
        <v>0</v>
      </c>
      <c r="BJ392" s="18" t="s">
        <v>90</v>
      </c>
      <c r="BK392" s="222">
        <f>ROUND(I392*H392,2)</f>
        <v>0</v>
      </c>
      <c r="BL392" s="18" t="s">
        <v>106</v>
      </c>
      <c r="BM392" s="221" t="s">
        <v>1074</v>
      </c>
    </row>
    <row r="393" spans="2:51" s="13" customFormat="1" ht="12">
      <c r="B393" s="223"/>
      <c r="C393" s="224"/>
      <c r="D393" s="225" t="s">
        <v>198</v>
      </c>
      <c r="E393" s="226" t="s">
        <v>1</v>
      </c>
      <c r="F393" s="227" t="s">
        <v>199</v>
      </c>
      <c r="G393" s="224"/>
      <c r="H393" s="226" t="s">
        <v>1</v>
      </c>
      <c r="I393" s="228"/>
      <c r="J393" s="224"/>
      <c r="K393" s="224"/>
      <c r="L393" s="229"/>
      <c r="M393" s="230"/>
      <c r="N393" s="231"/>
      <c r="O393" s="231"/>
      <c r="P393" s="231"/>
      <c r="Q393" s="231"/>
      <c r="R393" s="231"/>
      <c r="S393" s="231"/>
      <c r="T393" s="232"/>
      <c r="AT393" s="233" t="s">
        <v>198</v>
      </c>
      <c r="AU393" s="233" t="s">
        <v>92</v>
      </c>
      <c r="AV393" s="13" t="s">
        <v>90</v>
      </c>
      <c r="AW393" s="13" t="s">
        <v>38</v>
      </c>
      <c r="AX393" s="13" t="s">
        <v>83</v>
      </c>
      <c r="AY393" s="233" t="s">
        <v>189</v>
      </c>
    </row>
    <row r="394" spans="2:51" s="13" customFormat="1" ht="12">
      <c r="B394" s="223"/>
      <c r="C394" s="224"/>
      <c r="D394" s="225" t="s">
        <v>198</v>
      </c>
      <c r="E394" s="226" t="s">
        <v>1</v>
      </c>
      <c r="F394" s="227" t="s">
        <v>236</v>
      </c>
      <c r="G394" s="224"/>
      <c r="H394" s="226" t="s">
        <v>1</v>
      </c>
      <c r="I394" s="228"/>
      <c r="J394" s="224"/>
      <c r="K394" s="224"/>
      <c r="L394" s="229"/>
      <c r="M394" s="230"/>
      <c r="N394" s="231"/>
      <c r="O394" s="231"/>
      <c r="P394" s="231"/>
      <c r="Q394" s="231"/>
      <c r="R394" s="231"/>
      <c r="S394" s="231"/>
      <c r="T394" s="232"/>
      <c r="AT394" s="233" t="s">
        <v>198</v>
      </c>
      <c r="AU394" s="233" t="s">
        <v>92</v>
      </c>
      <c r="AV394" s="13" t="s">
        <v>90</v>
      </c>
      <c r="AW394" s="13" t="s">
        <v>38</v>
      </c>
      <c r="AX394" s="13" t="s">
        <v>83</v>
      </c>
      <c r="AY394" s="233" t="s">
        <v>189</v>
      </c>
    </row>
    <row r="395" spans="2:51" s="14" customFormat="1" ht="12">
      <c r="B395" s="234"/>
      <c r="C395" s="235"/>
      <c r="D395" s="225" t="s">
        <v>198</v>
      </c>
      <c r="E395" s="236" t="s">
        <v>1</v>
      </c>
      <c r="F395" s="237" t="s">
        <v>1075</v>
      </c>
      <c r="G395" s="235"/>
      <c r="H395" s="238">
        <v>311.606</v>
      </c>
      <c r="I395" s="239"/>
      <c r="J395" s="235"/>
      <c r="K395" s="235"/>
      <c r="L395" s="240"/>
      <c r="M395" s="241"/>
      <c r="N395" s="242"/>
      <c r="O395" s="242"/>
      <c r="P395" s="242"/>
      <c r="Q395" s="242"/>
      <c r="R395" s="242"/>
      <c r="S395" s="242"/>
      <c r="T395" s="243"/>
      <c r="AT395" s="244" t="s">
        <v>198</v>
      </c>
      <c r="AU395" s="244" t="s">
        <v>92</v>
      </c>
      <c r="AV395" s="14" t="s">
        <v>92</v>
      </c>
      <c r="AW395" s="14" t="s">
        <v>38</v>
      </c>
      <c r="AX395" s="14" t="s">
        <v>83</v>
      </c>
      <c r="AY395" s="244" t="s">
        <v>189</v>
      </c>
    </row>
    <row r="396" spans="2:51" s="15" customFormat="1" ht="12">
      <c r="B396" s="245"/>
      <c r="C396" s="246"/>
      <c r="D396" s="225" t="s">
        <v>198</v>
      </c>
      <c r="E396" s="247" t="s">
        <v>1</v>
      </c>
      <c r="F396" s="248" t="s">
        <v>203</v>
      </c>
      <c r="G396" s="246"/>
      <c r="H396" s="249">
        <v>311.606</v>
      </c>
      <c r="I396" s="250"/>
      <c r="J396" s="246"/>
      <c r="K396" s="246"/>
      <c r="L396" s="251"/>
      <c r="M396" s="252"/>
      <c r="N396" s="253"/>
      <c r="O396" s="253"/>
      <c r="P396" s="253"/>
      <c r="Q396" s="253"/>
      <c r="R396" s="253"/>
      <c r="S396" s="253"/>
      <c r="T396" s="254"/>
      <c r="AT396" s="255" t="s">
        <v>198</v>
      </c>
      <c r="AU396" s="255" t="s">
        <v>92</v>
      </c>
      <c r="AV396" s="15" t="s">
        <v>106</v>
      </c>
      <c r="AW396" s="15" t="s">
        <v>38</v>
      </c>
      <c r="AX396" s="15" t="s">
        <v>90</v>
      </c>
      <c r="AY396" s="255" t="s">
        <v>189</v>
      </c>
    </row>
    <row r="397" spans="1:65" s="2" customFormat="1" ht="16.5" customHeight="1">
      <c r="A397" s="36"/>
      <c r="B397" s="37"/>
      <c r="C397" s="256" t="s">
        <v>533</v>
      </c>
      <c r="D397" s="256" t="s">
        <v>217</v>
      </c>
      <c r="E397" s="257" t="s">
        <v>239</v>
      </c>
      <c r="F397" s="258" t="s">
        <v>240</v>
      </c>
      <c r="G397" s="259" t="s">
        <v>195</v>
      </c>
      <c r="H397" s="260">
        <v>342.767</v>
      </c>
      <c r="I397" s="261"/>
      <c r="J397" s="262">
        <f>ROUND(I397*H397,2)</f>
        <v>0</v>
      </c>
      <c r="K397" s="258" t="s">
        <v>196</v>
      </c>
      <c r="L397" s="263"/>
      <c r="M397" s="264" t="s">
        <v>1</v>
      </c>
      <c r="N397" s="265" t="s">
        <v>48</v>
      </c>
      <c r="O397" s="73"/>
      <c r="P397" s="219">
        <f>O397*H397</f>
        <v>0</v>
      </c>
      <c r="Q397" s="219">
        <v>0.0165</v>
      </c>
      <c r="R397" s="219">
        <f>Q397*H397</f>
        <v>5.6556555</v>
      </c>
      <c r="S397" s="219">
        <v>0</v>
      </c>
      <c r="T397" s="220">
        <f>S397*H397</f>
        <v>0</v>
      </c>
      <c r="U397" s="36"/>
      <c r="V397" s="36"/>
      <c r="W397" s="36"/>
      <c r="X397" s="36"/>
      <c r="Y397" s="36"/>
      <c r="Z397" s="36"/>
      <c r="AA397" s="36"/>
      <c r="AB397" s="36"/>
      <c r="AC397" s="36"/>
      <c r="AD397" s="36"/>
      <c r="AE397" s="36"/>
      <c r="AR397" s="221" t="s">
        <v>220</v>
      </c>
      <c r="AT397" s="221" t="s">
        <v>217</v>
      </c>
      <c r="AU397" s="221" t="s">
        <v>92</v>
      </c>
      <c r="AY397" s="18" t="s">
        <v>189</v>
      </c>
      <c r="BE397" s="222">
        <f>IF(N397="základní",J397,0)</f>
        <v>0</v>
      </c>
      <c r="BF397" s="222">
        <f>IF(N397="snížená",J397,0)</f>
        <v>0</v>
      </c>
      <c r="BG397" s="222">
        <f>IF(N397="zákl. přenesená",J397,0)</f>
        <v>0</v>
      </c>
      <c r="BH397" s="222">
        <f>IF(N397="sníž. přenesená",J397,0)</f>
        <v>0</v>
      </c>
      <c r="BI397" s="222">
        <f>IF(N397="nulová",J397,0)</f>
        <v>0</v>
      </c>
      <c r="BJ397" s="18" t="s">
        <v>90</v>
      </c>
      <c r="BK397" s="222">
        <f>ROUND(I397*H397,2)</f>
        <v>0</v>
      </c>
      <c r="BL397" s="18" t="s">
        <v>106</v>
      </c>
      <c r="BM397" s="221" t="s">
        <v>1076</v>
      </c>
    </row>
    <row r="398" spans="2:51" s="14" customFormat="1" ht="12">
      <c r="B398" s="234"/>
      <c r="C398" s="235"/>
      <c r="D398" s="225" t="s">
        <v>198</v>
      </c>
      <c r="E398" s="235"/>
      <c r="F398" s="237" t="s">
        <v>1077</v>
      </c>
      <c r="G398" s="235"/>
      <c r="H398" s="238">
        <v>342.767</v>
      </c>
      <c r="I398" s="239"/>
      <c r="J398" s="235"/>
      <c r="K398" s="235"/>
      <c r="L398" s="240"/>
      <c r="M398" s="241"/>
      <c r="N398" s="242"/>
      <c r="O398" s="242"/>
      <c r="P398" s="242"/>
      <c r="Q398" s="242"/>
      <c r="R398" s="242"/>
      <c r="S398" s="242"/>
      <c r="T398" s="243"/>
      <c r="AT398" s="244" t="s">
        <v>198</v>
      </c>
      <c r="AU398" s="244" t="s">
        <v>92</v>
      </c>
      <c r="AV398" s="14" t="s">
        <v>92</v>
      </c>
      <c r="AW398" s="14" t="s">
        <v>4</v>
      </c>
      <c r="AX398" s="14" t="s">
        <v>90</v>
      </c>
      <c r="AY398" s="244" t="s">
        <v>189</v>
      </c>
    </row>
    <row r="399" spans="1:65" s="2" customFormat="1" ht="16.5" customHeight="1">
      <c r="A399" s="36"/>
      <c r="B399" s="37"/>
      <c r="C399" s="210" t="s">
        <v>536</v>
      </c>
      <c r="D399" s="210" t="s">
        <v>192</v>
      </c>
      <c r="E399" s="211" t="s">
        <v>244</v>
      </c>
      <c r="F399" s="212" t="s">
        <v>245</v>
      </c>
      <c r="G399" s="213" t="s">
        <v>225</v>
      </c>
      <c r="H399" s="214">
        <v>154.94</v>
      </c>
      <c r="I399" s="215"/>
      <c r="J399" s="216">
        <f>ROUND(I399*H399,2)</f>
        <v>0</v>
      </c>
      <c r="K399" s="212" t="s">
        <v>196</v>
      </c>
      <c r="L399" s="41"/>
      <c r="M399" s="217" t="s">
        <v>1</v>
      </c>
      <c r="N399" s="218" t="s">
        <v>48</v>
      </c>
      <c r="O399" s="73"/>
      <c r="P399" s="219">
        <f>O399*H399</f>
        <v>0</v>
      </c>
      <c r="Q399" s="219">
        <v>0.00176</v>
      </c>
      <c r="R399" s="219">
        <f>Q399*H399</f>
        <v>0.2726944</v>
      </c>
      <c r="S399" s="219">
        <v>0</v>
      </c>
      <c r="T399" s="220">
        <f>S399*H399</f>
        <v>0</v>
      </c>
      <c r="U399" s="36"/>
      <c r="V399" s="36"/>
      <c r="W399" s="36"/>
      <c r="X399" s="36"/>
      <c r="Y399" s="36"/>
      <c r="Z399" s="36"/>
      <c r="AA399" s="36"/>
      <c r="AB399" s="36"/>
      <c r="AC399" s="36"/>
      <c r="AD399" s="36"/>
      <c r="AE399" s="36"/>
      <c r="AR399" s="221" t="s">
        <v>106</v>
      </c>
      <c r="AT399" s="221" t="s">
        <v>192</v>
      </c>
      <c r="AU399" s="221" t="s">
        <v>92</v>
      </c>
      <c r="AY399" s="18" t="s">
        <v>189</v>
      </c>
      <c r="BE399" s="222">
        <f>IF(N399="základní",J399,0)</f>
        <v>0</v>
      </c>
      <c r="BF399" s="222">
        <f>IF(N399="snížená",J399,0)</f>
        <v>0</v>
      </c>
      <c r="BG399" s="222">
        <f>IF(N399="zákl. přenesená",J399,0)</f>
        <v>0</v>
      </c>
      <c r="BH399" s="222">
        <f>IF(N399="sníž. přenesená",J399,0)</f>
        <v>0</v>
      </c>
      <c r="BI399" s="222">
        <f>IF(N399="nulová",J399,0)</f>
        <v>0</v>
      </c>
      <c r="BJ399" s="18" t="s">
        <v>90</v>
      </c>
      <c r="BK399" s="222">
        <f>ROUND(I399*H399,2)</f>
        <v>0</v>
      </c>
      <c r="BL399" s="18" t="s">
        <v>106</v>
      </c>
      <c r="BM399" s="221" t="s">
        <v>1078</v>
      </c>
    </row>
    <row r="400" spans="1:65" s="2" customFormat="1" ht="16.5" customHeight="1">
      <c r="A400" s="36"/>
      <c r="B400" s="37"/>
      <c r="C400" s="256" t="s">
        <v>538</v>
      </c>
      <c r="D400" s="256" t="s">
        <v>217</v>
      </c>
      <c r="E400" s="257" t="s">
        <v>248</v>
      </c>
      <c r="F400" s="258" t="s">
        <v>249</v>
      </c>
      <c r="G400" s="259" t="s">
        <v>195</v>
      </c>
      <c r="H400" s="260">
        <v>34.087</v>
      </c>
      <c r="I400" s="261"/>
      <c r="J400" s="262">
        <f>ROUND(I400*H400,2)</f>
        <v>0</v>
      </c>
      <c r="K400" s="258" t="s">
        <v>196</v>
      </c>
      <c r="L400" s="263"/>
      <c r="M400" s="264" t="s">
        <v>1</v>
      </c>
      <c r="N400" s="265" t="s">
        <v>48</v>
      </c>
      <c r="O400" s="73"/>
      <c r="P400" s="219">
        <f>O400*H400</f>
        <v>0</v>
      </c>
      <c r="Q400" s="219">
        <v>0.006</v>
      </c>
      <c r="R400" s="219">
        <f>Q400*H400</f>
        <v>0.20452200000000004</v>
      </c>
      <c r="S400" s="219">
        <v>0</v>
      </c>
      <c r="T400" s="220">
        <f>S400*H400</f>
        <v>0</v>
      </c>
      <c r="U400" s="36"/>
      <c r="V400" s="36"/>
      <c r="W400" s="36"/>
      <c r="X400" s="36"/>
      <c r="Y400" s="36"/>
      <c r="Z400" s="36"/>
      <c r="AA400" s="36"/>
      <c r="AB400" s="36"/>
      <c r="AC400" s="36"/>
      <c r="AD400" s="36"/>
      <c r="AE400" s="36"/>
      <c r="AR400" s="221" t="s">
        <v>220</v>
      </c>
      <c r="AT400" s="221" t="s">
        <v>217</v>
      </c>
      <c r="AU400" s="221" t="s">
        <v>92</v>
      </c>
      <c r="AY400" s="18" t="s">
        <v>189</v>
      </c>
      <c r="BE400" s="222">
        <f>IF(N400="základní",J400,0)</f>
        <v>0</v>
      </c>
      <c r="BF400" s="222">
        <f>IF(N400="snížená",J400,0)</f>
        <v>0</v>
      </c>
      <c r="BG400" s="222">
        <f>IF(N400="zákl. přenesená",J400,0)</f>
        <v>0</v>
      </c>
      <c r="BH400" s="222">
        <f>IF(N400="sníž. přenesená",J400,0)</f>
        <v>0</v>
      </c>
      <c r="BI400" s="222">
        <f>IF(N400="nulová",J400,0)</f>
        <v>0</v>
      </c>
      <c r="BJ400" s="18" t="s">
        <v>90</v>
      </c>
      <c r="BK400" s="222">
        <f>ROUND(I400*H400,2)</f>
        <v>0</v>
      </c>
      <c r="BL400" s="18" t="s">
        <v>106</v>
      </c>
      <c r="BM400" s="221" t="s">
        <v>1079</v>
      </c>
    </row>
    <row r="401" spans="2:51" s="14" customFormat="1" ht="12">
      <c r="B401" s="234"/>
      <c r="C401" s="235"/>
      <c r="D401" s="225" t="s">
        <v>198</v>
      </c>
      <c r="E401" s="235"/>
      <c r="F401" s="237" t="s">
        <v>1080</v>
      </c>
      <c r="G401" s="235"/>
      <c r="H401" s="238">
        <v>34.087</v>
      </c>
      <c r="I401" s="239"/>
      <c r="J401" s="235"/>
      <c r="K401" s="235"/>
      <c r="L401" s="240"/>
      <c r="M401" s="241"/>
      <c r="N401" s="242"/>
      <c r="O401" s="242"/>
      <c r="P401" s="242"/>
      <c r="Q401" s="242"/>
      <c r="R401" s="242"/>
      <c r="S401" s="242"/>
      <c r="T401" s="243"/>
      <c r="AT401" s="244" t="s">
        <v>198</v>
      </c>
      <c r="AU401" s="244" t="s">
        <v>92</v>
      </c>
      <c r="AV401" s="14" t="s">
        <v>92</v>
      </c>
      <c r="AW401" s="14" t="s">
        <v>4</v>
      </c>
      <c r="AX401" s="14" t="s">
        <v>90</v>
      </c>
      <c r="AY401" s="244" t="s">
        <v>189</v>
      </c>
    </row>
    <row r="402" spans="1:65" s="2" customFormat="1" ht="16.5" customHeight="1">
      <c r="A402" s="36"/>
      <c r="B402" s="37"/>
      <c r="C402" s="210" t="s">
        <v>541</v>
      </c>
      <c r="D402" s="210" t="s">
        <v>192</v>
      </c>
      <c r="E402" s="211" t="s">
        <v>261</v>
      </c>
      <c r="F402" s="212" t="s">
        <v>262</v>
      </c>
      <c r="G402" s="213" t="s">
        <v>195</v>
      </c>
      <c r="H402" s="214">
        <v>311.606</v>
      </c>
      <c r="I402" s="215"/>
      <c r="J402" s="216">
        <f>ROUND(I402*H402,2)</f>
        <v>0</v>
      </c>
      <c r="K402" s="212" t="s">
        <v>196</v>
      </c>
      <c r="L402" s="41"/>
      <c r="M402" s="217" t="s">
        <v>1</v>
      </c>
      <c r="N402" s="218" t="s">
        <v>48</v>
      </c>
      <c r="O402" s="73"/>
      <c r="P402" s="219">
        <f>O402*H402</f>
        <v>0</v>
      </c>
      <c r="Q402" s="219">
        <v>6E-05</v>
      </c>
      <c r="R402" s="219">
        <f>Q402*H402</f>
        <v>0.01869636</v>
      </c>
      <c r="S402" s="219">
        <v>0</v>
      </c>
      <c r="T402" s="220">
        <f>S402*H402</f>
        <v>0</v>
      </c>
      <c r="U402" s="36"/>
      <c r="V402" s="36"/>
      <c r="W402" s="36"/>
      <c r="X402" s="36"/>
      <c r="Y402" s="36"/>
      <c r="Z402" s="36"/>
      <c r="AA402" s="36"/>
      <c r="AB402" s="36"/>
      <c r="AC402" s="36"/>
      <c r="AD402" s="36"/>
      <c r="AE402" s="36"/>
      <c r="AR402" s="221" t="s">
        <v>106</v>
      </c>
      <c r="AT402" s="221" t="s">
        <v>192</v>
      </c>
      <c r="AU402" s="221" t="s">
        <v>92</v>
      </c>
      <c r="AY402" s="18" t="s">
        <v>189</v>
      </c>
      <c r="BE402" s="222">
        <f>IF(N402="základní",J402,0)</f>
        <v>0</v>
      </c>
      <c r="BF402" s="222">
        <f>IF(N402="snížená",J402,0)</f>
        <v>0</v>
      </c>
      <c r="BG402" s="222">
        <f>IF(N402="zákl. přenesená",J402,0)</f>
        <v>0</v>
      </c>
      <c r="BH402" s="222">
        <f>IF(N402="sníž. přenesená",J402,0)</f>
        <v>0</v>
      </c>
      <c r="BI402" s="222">
        <f>IF(N402="nulová",J402,0)</f>
        <v>0</v>
      </c>
      <c r="BJ402" s="18" t="s">
        <v>90</v>
      </c>
      <c r="BK402" s="222">
        <f>ROUND(I402*H402,2)</f>
        <v>0</v>
      </c>
      <c r="BL402" s="18" t="s">
        <v>106</v>
      </c>
      <c r="BM402" s="221" t="s">
        <v>1081</v>
      </c>
    </row>
    <row r="403" spans="2:51" s="13" customFormat="1" ht="12">
      <c r="B403" s="223"/>
      <c r="C403" s="224"/>
      <c r="D403" s="225" t="s">
        <v>198</v>
      </c>
      <c r="E403" s="226" t="s">
        <v>1</v>
      </c>
      <c r="F403" s="227" t="s">
        <v>199</v>
      </c>
      <c r="G403" s="224"/>
      <c r="H403" s="226" t="s">
        <v>1</v>
      </c>
      <c r="I403" s="228"/>
      <c r="J403" s="224"/>
      <c r="K403" s="224"/>
      <c r="L403" s="229"/>
      <c r="M403" s="230"/>
      <c r="N403" s="231"/>
      <c r="O403" s="231"/>
      <c r="P403" s="231"/>
      <c r="Q403" s="231"/>
      <c r="R403" s="231"/>
      <c r="S403" s="231"/>
      <c r="T403" s="232"/>
      <c r="AT403" s="233" t="s">
        <v>198</v>
      </c>
      <c r="AU403" s="233" t="s">
        <v>92</v>
      </c>
      <c r="AV403" s="13" t="s">
        <v>90</v>
      </c>
      <c r="AW403" s="13" t="s">
        <v>38</v>
      </c>
      <c r="AX403" s="13" t="s">
        <v>83</v>
      </c>
      <c r="AY403" s="233" t="s">
        <v>189</v>
      </c>
    </row>
    <row r="404" spans="2:51" s="14" customFormat="1" ht="12">
      <c r="B404" s="234"/>
      <c r="C404" s="235"/>
      <c r="D404" s="225" t="s">
        <v>198</v>
      </c>
      <c r="E404" s="236" t="s">
        <v>1</v>
      </c>
      <c r="F404" s="237" t="s">
        <v>1082</v>
      </c>
      <c r="G404" s="235"/>
      <c r="H404" s="238">
        <v>311.606</v>
      </c>
      <c r="I404" s="239"/>
      <c r="J404" s="235"/>
      <c r="K404" s="235"/>
      <c r="L404" s="240"/>
      <c r="M404" s="241"/>
      <c r="N404" s="242"/>
      <c r="O404" s="242"/>
      <c r="P404" s="242"/>
      <c r="Q404" s="242"/>
      <c r="R404" s="242"/>
      <c r="S404" s="242"/>
      <c r="T404" s="243"/>
      <c r="AT404" s="244" t="s">
        <v>198</v>
      </c>
      <c r="AU404" s="244" t="s">
        <v>92</v>
      </c>
      <c r="AV404" s="14" t="s">
        <v>92</v>
      </c>
      <c r="AW404" s="14" t="s">
        <v>38</v>
      </c>
      <c r="AX404" s="14" t="s">
        <v>83</v>
      </c>
      <c r="AY404" s="244" t="s">
        <v>189</v>
      </c>
    </row>
    <row r="405" spans="2:51" s="15" customFormat="1" ht="12">
      <c r="B405" s="245"/>
      <c r="C405" s="246"/>
      <c r="D405" s="225" t="s">
        <v>198</v>
      </c>
      <c r="E405" s="247" t="s">
        <v>1</v>
      </c>
      <c r="F405" s="248" t="s">
        <v>203</v>
      </c>
      <c r="G405" s="246"/>
      <c r="H405" s="249">
        <v>311.606</v>
      </c>
      <c r="I405" s="250"/>
      <c r="J405" s="246"/>
      <c r="K405" s="246"/>
      <c r="L405" s="251"/>
      <c r="M405" s="252"/>
      <c r="N405" s="253"/>
      <c r="O405" s="253"/>
      <c r="P405" s="253"/>
      <c r="Q405" s="253"/>
      <c r="R405" s="253"/>
      <c r="S405" s="253"/>
      <c r="T405" s="254"/>
      <c r="AT405" s="255" t="s">
        <v>198</v>
      </c>
      <c r="AU405" s="255" t="s">
        <v>92</v>
      </c>
      <c r="AV405" s="15" t="s">
        <v>106</v>
      </c>
      <c r="AW405" s="15" t="s">
        <v>38</v>
      </c>
      <c r="AX405" s="15" t="s">
        <v>90</v>
      </c>
      <c r="AY405" s="255" t="s">
        <v>189</v>
      </c>
    </row>
    <row r="406" spans="1:65" s="2" customFormat="1" ht="16.5" customHeight="1">
      <c r="A406" s="36"/>
      <c r="B406" s="37"/>
      <c r="C406" s="210" t="s">
        <v>547</v>
      </c>
      <c r="D406" s="210" t="s">
        <v>192</v>
      </c>
      <c r="E406" s="211" t="s">
        <v>265</v>
      </c>
      <c r="F406" s="212" t="s">
        <v>266</v>
      </c>
      <c r="G406" s="213" t="s">
        <v>195</v>
      </c>
      <c r="H406" s="214">
        <v>345.693</v>
      </c>
      <c r="I406" s="215"/>
      <c r="J406" s="216">
        <f>ROUND(I406*H406,2)</f>
        <v>0</v>
      </c>
      <c r="K406" s="212" t="s">
        <v>196</v>
      </c>
      <c r="L406" s="41"/>
      <c r="M406" s="217" t="s">
        <v>1</v>
      </c>
      <c r="N406" s="218" t="s">
        <v>48</v>
      </c>
      <c r="O406" s="73"/>
      <c r="P406" s="219">
        <f>O406*H406</f>
        <v>0</v>
      </c>
      <c r="Q406" s="219">
        <v>0</v>
      </c>
      <c r="R406" s="219">
        <f>Q406*H406</f>
        <v>0</v>
      </c>
      <c r="S406" s="219">
        <v>0</v>
      </c>
      <c r="T406" s="220">
        <f>S406*H406</f>
        <v>0</v>
      </c>
      <c r="U406" s="36"/>
      <c r="V406" s="36"/>
      <c r="W406" s="36"/>
      <c r="X406" s="36"/>
      <c r="Y406" s="36"/>
      <c r="Z406" s="36"/>
      <c r="AA406" s="36"/>
      <c r="AB406" s="36"/>
      <c r="AC406" s="36"/>
      <c r="AD406" s="36"/>
      <c r="AE406" s="36"/>
      <c r="AR406" s="221" t="s">
        <v>106</v>
      </c>
      <c r="AT406" s="221" t="s">
        <v>192</v>
      </c>
      <c r="AU406" s="221" t="s">
        <v>92</v>
      </c>
      <c r="AY406" s="18" t="s">
        <v>189</v>
      </c>
      <c r="BE406" s="222">
        <f>IF(N406="základní",J406,0)</f>
        <v>0</v>
      </c>
      <c r="BF406" s="222">
        <f>IF(N406="snížená",J406,0)</f>
        <v>0</v>
      </c>
      <c r="BG406" s="222">
        <f>IF(N406="zákl. přenesená",J406,0)</f>
        <v>0</v>
      </c>
      <c r="BH406" s="222">
        <f>IF(N406="sníž. přenesená",J406,0)</f>
        <v>0</v>
      </c>
      <c r="BI406" s="222">
        <f>IF(N406="nulová",J406,0)</f>
        <v>0</v>
      </c>
      <c r="BJ406" s="18" t="s">
        <v>90</v>
      </c>
      <c r="BK406" s="222">
        <f>ROUND(I406*H406,2)</f>
        <v>0</v>
      </c>
      <c r="BL406" s="18" t="s">
        <v>106</v>
      </c>
      <c r="BM406" s="221" t="s">
        <v>1083</v>
      </c>
    </row>
    <row r="407" spans="2:51" s="14" customFormat="1" ht="12">
      <c r="B407" s="234"/>
      <c r="C407" s="235"/>
      <c r="D407" s="225" t="s">
        <v>198</v>
      </c>
      <c r="E407" s="236" t="s">
        <v>1</v>
      </c>
      <c r="F407" s="237" t="s">
        <v>1084</v>
      </c>
      <c r="G407" s="235"/>
      <c r="H407" s="238">
        <v>345.693</v>
      </c>
      <c r="I407" s="239"/>
      <c r="J407" s="235"/>
      <c r="K407" s="235"/>
      <c r="L407" s="240"/>
      <c r="M407" s="241"/>
      <c r="N407" s="242"/>
      <c r="O407" s="242"/>
      <c r="P407" s="242"/>
      <c r="Q407" s="242"/>
      <c r="R407" s="242"/>
      <c r="S407" s="242"/>
      <c r="T407" s="243"/>
      <c r="AT407" s="244" t="s">
        <v>198</v>
      </c>
      <c r="AU407" s="244" t="s">
        <v>92</v>
      </c>
      <c r="AV407" s="14" t="s">
        <v>92</v>
      </c>
      <c r="AW407" s="14" t="s">
        <v>38</v>
      </c>
      <c r="AX407" s="14" t="s">
        <v>83</v>
      </c>
      <c r="AY407" s="244" t="s">
        <v>189</v>
      </c>
    </row>
    <row r="408" spans="2:51" s="15" customFormat="1" ht="12">
      <c r="B408" s="245"/>
      <c r="C408" s="246"/>
      <c r="D408" s="225" t="s">
        <v>198</v>
      </c>
      <c r="E408" s="247" t="s">
        <v>1</v>
      </c>
      <c r="F408" s="248" t="s">
        <v>203</v>
      </c>
      <c r="G408" s="246"/>
      <c r="H408" s="249">
        <v>345.693</v>
      </c>
      <c r="I408" s="250"/>
      <c r="J408" s="246"/>
      <c r="K408" s="246"/>
      <c r="L408" s="251"/>
      <c r="M408" s="252"/>
      <c r="N408" s="253"/>
      <c r="O408" s="253"/>
      <c r="P408" s="253"/>
      <c r="Q408" s="253"/>
      <c r="R408" s="253"/>
      <c r="S408" s="253"/>
      <c r="T408" s="254"/>
      <c r="AT408" s="255" t="s">
        <v>198</v>
      </c>
      <c r="AU408" s="255" t="s">
        <v>92</v>
      </c>
      <c r="AV408" s="15" t="s">
        <v>106</v>
      </c>
      <c r="AW408" s="15" t="s">
        <v>38</v>
      </c>
      <c r="AX408" s="15" t="s">
        <v>90</v>
      </c>
      <c r="AY408" s="255" t="s">
        <v>189</v>
      </c>
    </row>
    <row r="409" spans="1:65" s="2" customFormat="1" ht="16.5" customHeight="1">
      <c r="A409" s="36"/>
      <c r="B409" s="37"/>
      <c r="C409" s="210" t="s">
        <v>551</v>
      </c>
      <c r="D409" s="210" t="s">
        <v>192</v>
      </c>
      <c r="E409" s="211" t="s">
        <v>270</v>
      </c>
      <c r="F409" s="212" t="s">
        <v>271</v>
      </c>
      <c r="G409" s="213" t="s">
        <v>195</v>
      </c>
      <c r="H409" s="214">
        <v>311.606</v>
      </c>
      <c r="I409" s="215"/>
      <c r="J409" s="216">
        <f>ROUND(I409*H409,2)</f>
        <v>0</v>
      </c>
      <c r="K409" s="212" t="s">
        <v>196</v>
      </c>
      <c r="L409" s="41"/>
      <c r="M409" s="217" t="s">
        <v>1</v>
      </c>
      <c r="N409" s="218" t="s">
        <v>48</v>
      </c>
      <c r="O409" s="73"/>
      <c r="P409" s="219">
        <f>O409*H409</f>
        <v>0</v>
      </c>
      <c r="Q409" s="219">
        <v>0.0315</v>
      </c>
      <c r="R409" s="219">
        <f>Q409*H409</f>
        <v>9.815589</v>
      </c>
      <c r="S409" s="219">
        <v>0</v>
      </c>
      <c r="T409" s="220">
        <f>S409*H409</f>
        <v>0</v>
      </c>
      <c r="U409" s="36"/>
      <c r="V409" s="36"/>
      <c r="W409" s="36"/>
      <c r="X409" s="36"/>
      <c r="Y409" s="36"/>
      <c r="Z409" s="36"/>
      <c r="AA409" s="36"/>
      <c r="AB409" s="36"/>
      <c r="AC409" s="36"/>
      <c r="AD409" s="36"/>
      <c r="AE409" s="36"/>
      <c r="AR409" s="221" t="s">
        <v>106</v>
      </c>
      <c r="AT409" s="221" t="s">
        <v>192</v>
      </c>
      <c r="AU409" s="221" t="s">
        <v>92</v>
      </c>
      <c r="AY409" s="18" t="s">
        <v>189</v>
      </c>
      <c r="BE409" s="222">
        <f>IF(N409="základní",J409,0)</f>
        <v>0</v>
      </c>
      <c r="BF409" s="222">
        <f>IF(N409="snížená",J409,0)</f>
        <v>0</v>
      </c>
      <c r="BG409" s="222">
        <f>IF(N409="zákl. přenesená",J409,0)</f>
        <v>0</v>
      </c>
      <c r="BH409" s="222">
        <f>IF(N409="sníž. přenesená",J409,0)</f>
        <v>0</v>
      </c>
      <c r="BI409" s="222">
        <f>IF(N409="nulová",J409,0)</f>
        <v>0</v>
      </c>
      <c r="BJ409" s="18" t="s">
        <v>90</v>
      </c>
      <c r="BK409" s="222">
        <f>ROUND(I409*H409,2)</f>
        <v>0</v>
      </c>
      <c r="BL409" s="18" t="s">
        <v>106</v>
      </c>
      <c r="BM409" s="221" t="s">
        <v>1085</v>
      </c>
    </row>
    <row r="410" spans="2:51" s="14" customFormat="1" ht="12">
      <c r="B410" s="234"/>
      <c r="C410" s="235"/>
      <c r="D410" s="225" t="s">
        <v>198</v>
      </c>
      <c r="E410" s="236" t="s">
        <v>1</v>
      </c>
      <c r="F410" s="237" t="s">
        <v>1060</v>
      </c>
      <c r="G410" s="235"/>
      <c r="H410" s="238">
        <v>311.606</v>
      </c>
      <c r="I410" s="239"/>
      <c r="J410" s="235"/>
      <c r="K410" s="235"/>
      <c r="L410" s="240"/>
      <c r="M410" s="241"/>
      <c r="N410" s="242"/>
      <c r="O410" s="242"/>
      <c r="P410" s="242"/>
      <c r="Q410" s="242"/>
      <c r="R410" s="242"/>
      <c r="S410" s="242"/>
      <c r="T410" s="243"/>
      <c r="AT410" s="244" t="s">
        <v>198</v>
      </c>
      <c r="AU410" s="244" t="s">
        <v>92</v>
      </c>
      <c r="AV410" s="14" t="s">
        <v>92</v>
      </c>
      <c r="AW410" s="14" t="s">
        <v>38</v>
      </c>
      <c r="AX410" s="14" t="s">
        <v>83</v>
      </c>
      <c r="AY410" s="244" t="s">
        <v>189</v>
      </c>
    </row>
    <row r="411" spans="2:51" s="15" customFormat="1" ht="12">
      <c r="B411" s="245"/>
      <c r="C411" s="246"/>
      <c r="D411" s="225" t="s">
        <v>198</v>
      </c>
      <c r="E411" s="247" t="s">
        <v>1</v>
      </c>
      <c r="F411" s="248" t="s">
        <v>203</v>
      </c>
      <c r="G411" s="246"/>
      <c r="H411" s="249">
        <v>311.606</v>
      </c>
      <c r="I411" s="250"/>
      <c r="J411" s="246"/>
      <c r="K411" s="246"/>
      <c r="L411" s="251"/>
      <c r="M411" s="252"/>
      <c r="N411" s="253"/>
      <c r="O411" s="253"/>
      <c r="P411" s="253"/>
      <c r="Q411" s="253"/>
      <c r="R411" s="253"/>
      <c r="S411" s="253"/>
      <c r="T411" s="254"/>
      <c r="AT411" s="255" t="s">
        <v>198</v>
      </c>
      <c r="AU411" s="255" t="s">
        <v>92</v>
      </c>
      <c r="AV411" s="15" t="s">
        <v>106</v>
      </c>
      <c r="AW411" s="15" t="s">
        <v>38</v>
      </c>
      <c r="AX411" s="15" t="s">
        <v>90</v>
      </c>
      <c r="AY411" s="255" t="s">
        <v>189</v>
      </c>
    </row>
    <row r="412" spans="1:65" s="2" customFormat="1" ht="16.5" customHeight="1">
      <c r="A412" s="36"/>
      <c r="B412" s="37"/>
      <c r="C412" s="210" t="s">
        <v>556</v>
      </c>
      <c r="D412" s="210" t="s">
        <v>192</v>
      </c>
      <c r="E412" s="211" t="s">
        <v>274</v>
      </c>
      <c r="F412" s="212" t="s">
        <v>275</v>
      </c>
      <c r="G412" s="213" t="s">
        <v>195</v>
      </c>
      <c r="H412" s="214">
        <v>623.212</v>
      </c>
      <c r="I412" s="215"/>
      <c r="J412" s="216">
        <f>ROUND(I412*H412,2)</f>
        <v>0</v>
      </c>
      <c r="K412" s="212" t="s">
        <v>196</v>
      </c>
      <c r="L412" s="41"/>
      <c r="M412" s="217" t="s">
        <v>1</v>
      </c>
      <c r="N412" s="218" t="s">
        <v>48</v>
      </c>
      <c r="O412" s="73"/>
      <c r="P412" s="219">
        <f>O412*H412</f>
        <v>0</v>
      </c>
      <c r="Q412" s="219">
        <v>0.0105</v>
      </c>
      <c r="R412" s="219">
        <f>Q412*H412</f>
        <v>6.543726</v>
      </c>
      <c r="S412" s="219">
        <v>0</v>
      </c>
      <c r="T412" s="220">
        <f>S412*H412</f>
        <v>0</v>
      </c>
      <c r="U412" s="36"/>
      <c r="V412" s="36"/>
      <c r="W412" s="36"/>
      <c r="X412" s="36"/>
      <c r="Y412" s="36"/>
      <c r="Z412" s="36"/>
      <c r="AA412" s="36"/>
      <c r="AB412" s="36"/>
      <c r="AC412" s="36"/>
      <c r="AD412" s="36"/>
      <c r="AE412" s="36"/>
      <c r="AR412" s="221" t="s">
        <v>106</v>
      </c>
      <c r="AT412" s="221" t="s">
        <v>192</v>
      </c>
      <c r="AU412" s="221" t="s">
        <v>92</v>
      </c>
      <c r="AY412" s="18" t="s">
        <v>189</v>
      </c>
      <c r="BE412" s="222">
        <f>IF(N412="základní",J412,0)</f>
        <v>0</v>
      </c>
      <c r="BF412" s="222">
        <f>IF(N412="snížená",J412,0)</f>
        <v>0</v>
      </c>
      <c r="BG412" s="222">
        <f>IF(N412="zákl. přenesená",J412,0)</f>
        <v>0</v>
      </c>
      <c r="BH412" s="222">
        <f>IF(N412="sníž. přenesená",J412,0)</f>
        <v>0</v>
      </c>
      <c r="BI412" s="222">
        <f>IF(N412="nulová",J412,0)</f>
        <v>0</v>
      </c>
      <c r="BJ412" s="18" t="s">
        <v>90</v>
      </c>
      <c r="BK412" s="222">
        <f>ROUND(I412*H412,2)</f>
        <v>0</v>
      </c>
      <c r="BL412" s="18" t="s">
        <v>106</v>
      </c>
      <c r="BM412" s="221" t="s">
        <v>1086</v>
      </c>
    </row>
    <row r="413" spans="2:51" s="14" customFormat="1" ht="12">
      <c r="B413" s="234"/>
      <c r="C413" s="235"/>
      <c r="D413" s="225" t="s">
        <v>198</v>
      </c>
      <c r="E413" s="235"/>
      <c r="F413" s="237" t="s">
        <v>1087</v>
      </c>
      <c r="G413" s="235"/>
      <c r="H413" s="238">
        <v>623.212</v>
      </c>
      <c r="I413" s="239"/>
      <c r="J413" s="235"/>
      <c r="K413" s="235"/>
      <c r="L413" s="240"/>
      <c r="M413" s="241"/>
      <c r="N413" s="242"/>
      <c r="O413" s="242"/>
      <c r="P413" s="242"/>
      <c r="Q413" s="242"/>
      <c r="R413" s="242"/>
      <c r="S413" s="242"/>
      <c r="T413" s="243"/>
      <c r="AT413" s="244" t="s">
        <v>198</v>
      </c>
      <c r="AU413" s="244" t="s">
        <v>92</v>
      </c>
      <c r="AV413" s="14" t="s">
        <v>92</v>
      </c>
      <c r="AW413" s="14" t="s">
        <v>4</v>
      </c>
      <c r="AX413" s="14" t="s">
        <v>90</v>
      </c>
      <c r="AY413" s="244" t="s">
        <v>189</v>
      </c>
    </row>
    <row r="414" spans="1:65" s="2" customFormat="1" ht="16.5" customHeight="1">
      <c r="A414" s="36"/>
      <c r="B414" s="37"/>
      <c r="C414" s="210" t="s">
        <v>560</v>
      </c>
      <c r="D414" s="210" t="s">
        <v>192</v>
      </c>
      <c r="E414" s="211" t="s">
        <v>279</v>
      </c>
      <c r="F414" s="212" t="s">
        <v>280</v>
      </c>
      <c r="G414" s="213" t="s">
        <v>195</v>
      </c>
      <c r="H414" s="214">
        <v>345.693</v>
      </c>
      <c r="I414" s="215"/>
      <c r="J414" s="216">
        <f>ROUND(I414*H414,2)</f>
        <v>0</v>
      </c>
      <c r="K414" s="212" t="s">
        <v>281</v>
      </c>
      <c r="L414" s="41"/>
      <c r="M414" s="217" t="s">
        <v>1</v>
      </c>
      <c r="N414" s="218" t="s">
        <v>48</v>
      </c>
      <c r="O414" s="73"/>
      <c r="P414" s="219">
        <f>O414*H414</f>
        <v>0</v>
      </c>
      <c r="Q414" s="219">
        <v>0</v>
      </c>
      <c r="R414" s="219">
        <f>Q414*H414</f>
        <v>0</v>
      </c>
      <c r="S414" s="219">
        <v>0</v>
      </c>
      <c r="T414" s="220">
        <f>S414*H414</f>
        <v>0</v>
      </c>
      <c r="U414" s="36"/>
      <c r="V414" s="36"/>
      <c r="W414" s="36"/>
      <c r="X414" s="36"/>
      <c r="Y414" s="36"/>
      <c r="Z414" s="36"/>
      <c r="AA414" s="36"/>
      <c r="AB414" s="36"/>
      <c r="AC414" s="36"/>
      <c r="AD414" s="36"/>
      <c r="AE414" s="36"/>
      <c r="AR414" s="221" t="s">
        <v>106</v>
      </c>
      <c r="AT414" s="221" t="s">
        <v>192</v>
      </c>
      <c r="AU414" s="221" t="s">
        <v>92</v>
      </c>
      <c r="AY414" s="18" t="s">
        <v>189</v>
      </c>
      <c r="BE414" s="222">
        <f>IF(N414="základní",J414,0)</f>
        <v>0</v>
      </c>
      <c r="BF414" s="222">
        <f>IF(N414="snížená",J414,0)</f>
        <v>0</v>
      </c>
      <c r="BG414" s="222">
        <f>IF(N414="zákl. přenesená",J414,0)</f>
        <v>0</v>
      </c>
      <c r="BH414" s="222">
        <f>IF(N414="sníž. přenesená",J414,0)</f>
        <v>0</v>
      </c>
      <c r="BI414" s="222">
        <f>IF(N414="nulová",J414,0)</f>
        <v>0</v>
      </c>
      <c r="BJ414" s="18" t="s">
        <v>90</v>
      </c>
      <c r="BK414" s="222">
        <f>ROUND(I414*H414,2)</f>
        <v>0</v>
      </c>
      <c r="BL414" s="18" t="s">
        <v>106</v>
      </c>
      <c r="BM414" s="221" t="s">
        <v>1088</v>
      </c>
    </row>
    <row r="415" spans="2:51" s="13" customFormat="1" ht="12">
      <c r="B415" s="223"/>
      <c r="C415" s="224"/>
      <c r="D415" s="225" t="s">
        <v>198</v>
      </c>
      <c r="E415" s="226" t="s">
        <v>1</v>
      </c>
      <c r="F415" s="227" t="s">
        <v>283</v>
      </c>
      <c r="G415" s="224"/>
      <c r="H415" s="226" t="s">
        <v>1</v>
      </c>
      <c r="I415" s="228"/>
      <c r="J415" s="224"/>
      <c r="K415" s="224"/>
      <c r="L415" s="229"/>
      <c r="M415" s="230"/>
      <c r="N415" s="231"/>
      <c r="O415" s="231"/>
      <c r="P415" s="231"/>
      <c r="Q415" s="231"/>
      <c r="R415" s="231"/>
      <c r="S415" s="231"/>
      <c r="T415" s="232"/>
      <c r="AT415" s="233" t="s">
        <v>198</v>
      </c>
      <c r="AU415" s="233" t="s">
        <v>92</v>
      </c>
      <c r="AV415" s="13" t="s">
        <v>90</v>
      </c>
      <c r="AW415" s="13" t="s">
        <v>38</v>
      </c>
      <c r="AX415" s="13" t="s">
        <v>83</v>
      </c>
      <c r="AY415" s="233" t="s">
        <v>189</v>
      </c>
    </row>
    <row r="416" spans="2:51" s="13" customFormat="1" ht="12">
      <c r="B416" s="223"/>
      <c r="C416" s="224"/>
      <c r="D416" s="225" t="s">
        <v>198</v>
      </c>
      <c r="E416" s="226" t="s">
        <v>1</v>
      </c>
      <c r="F416" s="227" t="s">
        <v>284</v>
      </c>
      <c r="G416" s="224"/>
      <c r="H416" s="226" t="s">
        <v>1</v>
      </c>
      <c r="I416" s="228"/>
      <c r="J416" s="224"/>
      <c r="K416" s="224"/>
      <c r="L416" s="229"/>
      <c r="M416" s="230"/>
      <c r="N416" s="231"/>
      <c r="O416" s="231"/>
      <c r="P416" s="231"/>
      <c r="Q416" s="231"/>
      <c r="R416" s="231"/>
      <c r="S416" s="231"/>
      <c r="T416" s="232"/>
      <c r="AT416" s="233" t="s">
        <v>198</v>
      </c>
      <c r="AU416" s="233" t="s">
        <v>92</v>
      </c>
      <c r="AV416" s="13" t="s">
        <v>90</v>
      </c>
      <c r="AW416" s="13" t="s">
        <v>38</v>
      </c>
      <c r="AX416" s="13" t="s">
        <v>83</v>
      </c>
      <c r="AY416" s="233" t="s">
        <v>189</v>
      </c>
    </row>
    <row r="417" spans="2:51" s="13" customFormat="1" ht="12">
      <c r="B417" s="223"/>
      <c r="C417" s="224"/>
      <c r="D417" s="225" t="s">
        <v>198</v>
      </c>
      <c r="E417" s="226" t="s">
        <v>1</v>
      </c>
      <c r="F417" s="227" t="s">
        <v>285</v>
      </c>
      <c r="G417" s="224"/>
      <c r="H417" s="226" t="s">
        <v>1</v>
      </c>
      <c r="I417" s="228"/>
      <c r="J417" s="224"/>
      <c r="K417" s="224"/>
      <c r="L417" s="229"/>
      <c r="M417" s="230"/>
      <c r="N417" s="231"/>
      <c r="O417" s="231"/>
      <c r="P417" s="231"/>
      <c r="Q417" s="231"/>
      <c r="R417" s="231"/>
      <c r="S417" s="231"/>
      <c r="T417" s="232"/>
      <c r="AT417" s="233" t="s">
        <v>198</v>
      </c>
      <c r="AU417" s="233" t="s">
        <v>92</v>
      </c>
      <c r="AV417" s="13" t="s">
        <v>90</v>
      </c>
      <c r="AW417" s="13" t="s">
        <v>38</v>
      </c>
      <c r="AX417" s="13" t="s">
        <v>83</v>
      </c>
      <c r="AY417" s="233" t="s">
        <v>189</v>
      </c>
    </row>
    <row r="418" spans="2:51" s="13" customFormat="1" ht="12">
      <c r="B418" s="223"/>
      <c r="C418" s="224"/>
      <c r="D418" s="225" t="s">
        <v>198</v>
      </c>
      <c r="E418" s="226" t="s">
        <v>1</v>
      </c>
      <c r="F418" s="227" t="s">
        <v>286</v>
      </c>
      <c r="G418" s="224"/>
      <c r="H418" s="226" t="s">
        <v>1</v>
      </c>
      <c r="I418" s="228"/>
      <c r="J418" s="224"/>
      <c r="K418" s="224"/>
      <c r="L418" s="229"/>
      <c r="M418" s="230"/>
      <c r="N418" s="231"/>
      <c r="O418" s="231"/>
      <c r="P418" s="231"/>
      <c r="Q418" s="231"/>
      <c r="R418" s="231"/>
      <c r="S418" s="231"/>
      <c r="T418" s="232"/>
      <c r="AT418" s="233" t="s">
        <v>198</v>
      </c>
      <c r="AU418" s="233" t="s">
        <v>92</v>
      </c>
      <c r="AV418" s="13" t="s">
        <v>90</v>
      </c>
      <c r="AW418" s="13" t="s">
        <v>38</v>
      </c>
      <c r="AX418" s="13" t="s">
        <v>83</v>
      </c>
      <c r="AY418" s="233" t="s">
        <v>189</v>
      </c>
    </row>
    <row r="419" spans="2:51" s="14" customFormat="1" ht="12">
      <c r="B419" s="234"/>
      <c r="C419" s="235"/>
      <c r="D419" s="225" t="s">
        <v>198</v>
      </c>
      <c r="E419" s="236" t="s">
        <v>1</v>
      </c>
      <c r="F419" s="237" t="s">
        <v>1089</v>
      </c>
      <c r="G419" s="235"/>
      <c r="H419" s="238">
        <v>345.693</v>
      </c>
      <c r="I419" s="239"/>
      <c r="J419" s="235"/>
      <c r="K419" s="235"/>
      <c r="L419" s="240"/>
      <c r="M419" s="241"/>
      <c r="N419" s="242"/>
      <c r="O419" s="242"/>
      <c r="P419" s="242"/>
      <c r="Q419" s="242"/>
      <c r="R419" s="242"/>
      <c r="S419" s="242"/>
      <c r="T419" s="243"/>
      <c r="AT419" s="244" t="s">
        <v>198</v>
      </c>
      <c r="AU419" s="244" t="s">
        <v>92</v>
      </c>
      <c r="AV419" s="14" t="s">
        <v>92</v>
      </c>
      <c r="AW419" s="14" t="s">
        <v>38</v>
      </c>
      <c r="AX419" s="14" t="s">
        <v>83</v>
      </c>
      <c r="AY419" s="244" t="s">
        <v>189</v>
      </c>
    </row>
    <row r="420" spans="2:51" s="15" customFormat="1" ht="12">
      <c r="B420" s="245"/>
      <c r="C420" s="246"/>
      <c r="D420" s="225" t="s">
        <v>198</v>
      </c>
      <c r="E420" s="247" t="s">
        <v>1</v>
      </c>
      <c r="F420" s="248" t="s">
        <v>203</v>
      </c>
      <c r="G420" s="246"/>
      <c r="H420" s="249">
        <v>345.693</v>
      </c>
      <c r="I420" s="250"/>
      <c r="J420" s="246"/>
      <c r="K420" s="246"/>
      <c r="L420" s="251"/>
      <c r="M420" s="252"/>
      <c r="N420" s="253"/>
      <c r="O420" s="253"/>
      <c r="P420" s="253"/>
      <c r="Q420" s="253"/>
      <c r="R420" s="253"/>
      <c r="S420" s="253"/>
      <c r="T420" s="254"/>
      <c r="AT420" s="255" t="s">
        <v>198</v>
      </c>
      <c r="AU420" s="255" t="s">
        <v>92</v>
      </c>
      <c r="AV420" s="15" t="s">
        <v>106</v>
      </c>
      <c r="AW420" s="15" t="s">
        <v>38</v>
      </c>
      <c r="AX420" s="15" t="s">
        <v>90</v>
      </c>
      <c r="AY420" s="255" t="s">
        <v>189</v>
      </c>
    </row>
    <row r="421" spans="1:65" s="2" customFormat="1" ht="16.5" customHeight="1">
      <c r="A421" s="36"/>
      <c r="B421" s="37"/>
      <c r="C421" s="210" t="s">
        <v>565</v>
      </c>
      <c r="D421" s="210" t="s">
        <v>192</v>
      </c>
      <c r="E421" s="211" t="s">
        <v>294</v>
      </c>
      <c r="F421" s="212" t="s">
        <v>295</v>
      </c>
      <c r="G421" s="213" t="s">
        <v>195</v>
      </c>
      <c r="H421" s="214">
        <v>345.693</v>
      </c>
      <c r="I421" s="215"/>
      <c r="J421" s="216">
        <f>ROUND(I421*H421,2)</f>
        <v>0</v>
      </c>
      <c r="K421" s="212" t="s">
        <v>196</v>
      </c>
      <c r="L421" s="41"/>
      <c r="M421" s="217" t="s">
        <v>1</v>
      </c>
      <c r="N421" s="218" t="s">
        <v>48</v>
      </c>
      <c r="O421" s="73"/>
      <c r="P421" s="219">
        <f>O421*H421</f>
        <v>0</v>
      </c>
      <c r="Q421" s="219">
        <v>0.00168</v>
      </c>
      <c r="R421" s="219">
        <f>Q421*H421</f>
        <v>0.58076424</v>
      </c>
      <c r="S421" s="219">
        <v>0</v>
      </c>
      <c r="T421" s="220">
        <f>S421*H421</f>
        <v>0</v>
      </c>
      <c r="U421" s="36"/>
      <c r="V421" s="36"/>
      <c r="W421" s="36"/>
      <c r="X421" s="36"/>
      <c r="Y421" s="36"/>
      <c r="Z421" s="36"/>
      <c r="AA421" s="36"/>
      <c r="AB421" s="36"/>
      <c r="AC421" s="36"/>
      <c r="AD421" s="36"/>
      <c r="AE421" s="36"/>
      <c r="AR421" s="221" t="s">
        <v>106</v>
      </c>
      <c r="AT421" s="221" t="s">
        <v>192</v>
      </c>
      <c r="AU421" s="221" t="s">
        <v>92</v>
      </c>
      <c r="AY421" s="18" t="s">
        <v>189</v>
      </c>
      <c r="BE421" s="222">
        <f>IF(N421="základní",J421,0)</f>
        <v>0</v>
      </c>
      <c r="BF421" s="222">
        <f>IF(N421="snížená",J421,0)</f>
        <v>0</v>
      </c>
      <c r="BG421" s="222">
        <f>IF(N421="zákl. přenesená",J421,0)</f>
        <v>0</v>
      </c>
      <c r="BH421" s="222">
        <f>IF(N421="sníž. přenesená",J421,0)</f>
        <v>0</v>
      </c>
      <c r="BI421" s="222">
        <f>IF(N421="nulová",J421,0)</f>
        <v>0</v>
      </c>
      <c r="BJ421" s="18" t="s">
        <v>90</v>
      </c>
      <c r="BK421" s="222">
        <f>ROUND(I421*H421,2)</f>
        <v>0</v>
      </c>
      <c r="BL421" s="18" t="s">
        <v>106</v>
      </c>
      <c r="BM421" s="221" t="s">
        <v>1090</v>
      </c>
    </row>
    <row r="422" spans="2:51" s="14" customFormat="1" ht="12">
      <c r="B422" s="234"/>
      <c r="C422" s="235"/>
      <c r="D422" s="225" t="s">
        <v>198</v>
      </c>
      <c r="E422" s="236" t="s">
        <v>1</v>
      </c>
      <c r="F422" s="237" t="s">
        <v>1091</v>
      </c>
      <c r="G422" s="235"/>
      <c r="H422" s="238">
        <v>345.693</v>
      </c>
      <c r="I422" s="239"/>
      <c r="J422" s="235"/>
      <c r="K422" s="235"/>
      <c r="L422" s="240"/>
      <c r="M422" s="241"/>
      <c r="N422" s="242"/>
      <c r="O422" s="242"/>
      <c r="P422" s="242"/>
      <c r="Q422" s="242"/>
      <c r="R422" s="242"/>
      <c r="S422" s="242"/>
      <c r="T422" s="243"/>
      <c r="AT422" s="244" t="s">
        <v>198</v>
      </c>
      <c r="AU422" s="244" t="s">
        <v>92</v>
      </c>
      <c r="AV422" s="14" t="s">
        <v>92</v>
      </c>
      <c r="AW422" s="14" t="s">
        <v>38</v>
      </c>
      <c r="AX422" s="14" t="s">
        <v>83</v>
      </c>
      <c r="AY422" s="244" t="s">
        <v>189</v>
      </c>
    </row>
    <row r="423" spans="2:51" s="15" customFormat="1" ht="12">
      <c r="B423" s="245"/>
      <c r="C423" s="246"/>
      <c r="D423" s="225" t="s">
        <v>198</v>
      </c>
      <c r="E423" s="247" t="s">
        <v>1</v>
      </c>
      <c r="F423" s="248" t="s">
        <v>203</v>
      </c>
      <c r="G423" s="246"/>
      <c r="H423" s="249">
        <v>345.693</v>
      </c>
      <c r="I423" s="250"/>
      <c r="J423" s="246"/>
      <c r="K423" s="246"/>
      <c r="L423" s="251"/>
      <c r="M423" s="252"/>
      <c r="N423" s="253"/>
      <c r="O423" s="253"/>
      <c r="P423" s="253"/>
      <c r="Q423" s="253"/>
      <c r="R423" s="253"/>
      <c r="S423" s="253"/>
      <c r="T423" s="254"/>
      <c r="AT423" s="255" t="s">
        <v>198</v>
      </c>
      <c r="AU423" s="255" t="s">
        <v>92</v>
      </c>
      <c r="AV423" s="15" t="s">
        <v>106</v>
      </c>
      <c r="AW423" s="15" t="s">
        <v>38</v>
      </c>
      <c r="AX423" s="15" t="s">
        <v>90</v>
      </c>
      <c r="AY423" s="255" t="s">
        <v>189</v>
      </c>
    </row>
    <row r="424" spans="1:65" s="2" customFormat="1" ht="16.5" customHeight="1">
      <c r="A424" s="36"/>
      <c r="B424" s="37"/>
      <c r="C424" s="210" t="s">
        <v>569</v>
      </c>
      <c r="D424" s="210" t="s">
        <v>192</v>
      </c>
      <c r="E424" s="211" t="s">
        <v>298</v>
      </c>
      <c r="F424" s="212" t="s">
        <v>299</v>
      </c>
      <c r="G424" s="213" t="s">
        <v>195</v>
      </c>
      <c r="H424" s="214">
        <v>345.693</v>
      </c>
      <c r="I424" s="215"/>
      <c r="J424" s="216">
        <f>ROUND(I424*H424,2)</f>
        <v>0</v>
      </c>
      <c r="K424" s="212" t="s">
        <v>196</v>
      </c>
      <c r="L424" s="41"/>
      <c r="M424" s="217" t="s">
        <v>1</v>
      </c>
      <c r="N424" s="218" t="s">
        <v>48</v>
      </c>
      <c r="O424" s="73"/>
      <c r="P424" s="219">
        <f>O424*H424</f>
        <v>0</v>
      </c>
      <c r="Q424" s="219">
        <v>0.00348</v>
      </c>
      <c r="R424" s="219">
        <f>Q424*H424</f>
        <v>1.20301164</v>
      </c>
      <c r="S424" s="219">
        <v>0</v>
      </c>
      <c r="T424" s="220">
        <f>S424*H424</f>
        <v>0</v>
      </c>
      <c r="U424" s="36"/>
      <c r="V424" s="36"/>
      <c r="W424" s="36"/>
      <c r="X424" s="36"/>
      <c r="Y424" s="36"/>
      <c r="Z424" s="36"/>
      <c r="AA424" s="36"/>
      <c r="AB424" s="36"/>
      <c r="AC424" s="36"/>
      <c r="AD424" s="36"/>
      <c r="AE424" s="36"/>
      <c r="AR424" s="221" t="s">
        <v>106</v>
      </c>
      <c r="AT424" s="221" t="s">
        <v>192</v>
      </c>
      <c r="AU424" s="221" t="s">
        <v>92</v>
      </c>
      <c r="AY424" s="18" t="s">
        <v>189</v>
      </c>
      <c r="BE424" s="222">
        <f>IF(N424="základní",J424,0)</f>
        <v>0</v>
      </c>
      <c r="BF424" s="222">
        <f>IF(N424="snížená",J424,0)</f>
        <v>0</v>
      </c>
      <c r="BG424" s="222">
        <f>IF(N424="zákl. přenesená",J424,0)</f>
        <v>0</v>
      </c>
      <c r="BH424" s="222">
        <f>IF(N424="sníž. přenesená",J424,0)</f>
        <v>0</v>
      </c>
      <c r="BI424" s="222">
        <f>IF(N424="nulová",J424,0)</f>
        <v>0</v>
      </c>
      <c r="BJ424" s="18" t="s">
        <v>90</v>
      </c>
      <c r="BK424" s="222">
        <f>ROUND(I424*H424,2)</f>
        <v>0</v>
      </c>
      <c r="BL424" s="18" t="s">
        <v>106</v>
      </c>
      <c r="BM424" s="221" t="s">
        <v>1092</v>
      </c>
    </row>
    <row r="425" spans="2:51" s="14" customFormat="1" ht="12">
      <c r="B425" s="234"/>
      <c r="C425" s="235"/>
      <c r="D425" s="225" t="s">
        <v>198</v>
      </c>
      <c r="E425" s="236" t="s">
        <v>1</v>
      </c>
      <c r="F425" s="237" t="s">
        <v>1091</v>
      </c>
      <c r="G425" s="235"/>
      <c r="H425" s="238">
        <v>345.693</v>
      </c>
      <c r="I425" s="239"/>
      <c r="J425" s="235"/>
      <c r="K425" s="235"/>
      <c r="L425" s="240"/>
      <c r="M425" s="241"/>
      <c r="N425" s="242"/>
      <c r="O425" s="242"/>
      <c r="P425" s="242"/>
      <c r="Q425" s="242"/>
      <c r="R425" s="242"/>
      <c r="S425" s="242"/>
      <c r="T425" s="243"/>
      <c r="AT425" s="244" t="s">
        <v>198</v>
      </c>
      <c r="AU425" s="244" t="s">
        <v>92</v>
      </c>
      <c r="AV425" s="14" t="s">
        <v>92</v>
      </c>
      <c r="AW425" s="14" t="s">
        <v>38</v>
      </c>
      <c r="AX425" s="14" t="s">
        <v>83</v>
      </c>
      <c r="AY425" s="244" t="s">
        <v>189</v>
      </c>
    </row>
    <row r="426" spans="2:51" s="15" customFormat="1" ht="12">
      <c r="B426" s="245"/>
      <c r="C426" s="246"/>
      <c r="D426" s="225" t="s">
        <v>198</v>
      </c>
      <c r="E426" s="247" t="s">
        <v>1</v>
      </c>
      <c r="F426" s="248" t="s">
        <v>203</v>
      </c>
      <c r="G426" s="246"/>
      <c r="H426" s="249">
        <v>345.693</v>
      </c>
      <c r="I426" s="250"/>
      <c r="J426" s="246"/>
      <c r="K426" s="246"/>
      <c r="L426" s="251"/>
      <c r="M426" s="252"/>
      <c r="N426" s="253"/>
      <c r="O426" s="253"/>
      <c r="P426" s="253"/>
      <c r="Q426" s="253"/>
      <c r="R426" s="253"/>
      <c r="S426" s="253"/>
      <c r="T426" s="254"/>
      <c r="AT426" s="255" t="s">
        <v>198</v>
      </c>
      <c r="AU426" s="255" t="s">
        <v>92</v>
      </c>
      <c r="AV426" s="15" t="s">
        <v>106</v>
      </c>
      <c r="AW426" s="15" t="s">
        <v>38</v>
      </c>
      <c r="AX426" s="15" t="s">
        <v>90</v>
      </c>
      <c r="AY426" s="255" t="s">
        <v>189</v>
      </c>
    </row>
    <row r="427" spans="1:65" s="2" customFormat="1" ht="16.5" customHeight="1">
      <c r="A427" s="36"/>
      <c r="B427" s="37"/>
      <c r="C427" s="210" t="s">
        <v>574</v>
      </c>
      <c r="D427" s="210" t="s">
        <v>192</v>
      </c>
      <c r="E427" s="211" t="s">
        <v>309</v>
      </c>
      <c r="F427" s="212" t="s">
        <v>310</v>
      </c>
      <c r="G427" s="213" t="s">
        <v>195</v>
      </c>
      <c r="H427" s="214">
        <v>55.18</v>
      </c>
      <c r="I427" s="215"/>
      <c r="J427" s="216">
        <f>ROUND(I427*H427,2)</f>
        <v>0</v>
      </c>
      <c r="K427" s="212" t="s">
        <v>196</v>
      </c>
      <c r="L427" s="41"/>
      <c r="M427" s="217" t="s">
        <v>1</v>
      </c>
      <c r="N427" s="218" t="s">
        <v>48</v>
      </c>
      <c r="O427" s="73"/>
      <c r="P427" s="219">
        <f>O427*H427</f>
        <v>0</v>
      </c>
      <c r="Q427" s="219">
        <v>0</v>
      </c>
      <c r="R427" s="219">
        <f>Q427*H427</f>
        <v>0</v>
      </c>
      <c r="S427" s="219">
        <v>0</v>
      </c>
      <c r="T427" s="220">
        <f>S427*H427</f>
        <v>0</v>
      </c>
      <c r="U427" s="36"/>
      <c r="V427" s="36"/>
      <c r="W427" s="36"/>
      <c r="X427" s="36"/>
      <c r="Y427" s="36"/>
      <c r="Z427" s="36"/>
      <c r="AA427" s="36"/>
      <c r="AB427" s="36"/>
      <c r="AC427" s="36"/>
      <c r="AD427" s="36"/>
      <c r="AE427" s="36"/>
      <c r="AR427" s="221" t="s">
        <v>106</v>
      </c>
      <c r="AT427" s="221" t="s">
        <v>192</v>
      </c>
      <c r="AU427" s="221" t="s">
        <v>92</v>
      </c>
      <c r="AY427" s="18" t="s">
        <v>189</v>
      </c>
      <c r="BE427" s="222">
        <f>IF(N427="základní",J427,0)</f>
        <v>0</v>
      </c>
      <c r="BF427" s="222">
        <f>IF(N427="snížená",J427,0)</f>
        <v>0</v>
      </c>
      <c r="BG427" s="222">
        <f>IF(N427="zákl. přenesená",J427,0)</f>
        <v>0</v>
      </c>
      <c r="BH427" s="222">
        <f>IF(N427="sníž. přenesená",J427,0)</f>
        <v>0</v>
      </c>
      <c r="BI427" s="222">
        <f>IF(N427="nulová",J427,0)</f>
        <v>0</v>
      </c>
      <c r="BJ427" s="18" t="s">
        <v>90</v>
      </c>
      <c r="BK427" s="222">
        <f>ROUND(I427*H427,2)</f>
        <v>0</v>
      </c>
      <c r="BL427" s="18" t="s">
        <v>106</v>
      </c>
      <c r="BM427" s="221" t="s">
        <v>1093</v>
      </c>
    </row>
    <row r="428" spans="1:65" s="2" customFormat="1" ht="16.5" customHeight="1">
      <c r="A428" s="36"/>
      <c r="B428" s="37"/>
      <c r="C428" s="210" t="s">
        <v>576</v>
      </c>
      <c r="D428" s="210" t="s">
        <v>192</v>
      </c>
      <c r="E428" s="211" t="s">
        <v>313</v>
      </c>
      <c r="F428" s="212" t="s">
        <v>314</v>
      </c>
      <c r="G428" s="213" t="s">
        <v>195</v>
      </c>
      <c r="H428" s="214">
        <v>311.606</v>
      </c>
      <c r="I428" s="215"/>
      <c r="J428" s="216">
        <f>ROUND(I428*H428,2)</f>
        <v>0</v>
      </c>
      <c r="K428" s="212" t="s">
        <v>196</v>
      </c>
      <c r="L428" s="41"/>
      <c r="M428" s="217" t="s">
        <v>1</v>
      </c>
      <c r="N428" s="218" t="s">
        <v>48</v>
      </c>
      <c r="O428" s="73"/>
      <c r="P428" s="219">
        <f>O428*H428</f>
        <v>0</v>
      </c>
      <c r="Q428" s="219">
        <v>0</v>
      </c>
      <c r="R428" s="219">
        <f>Q428*H428</f>
        <v>0</v>
      </c>
      <c r="S428" s="219">
        <v>0</v>
      </c>
      <c r="T428" s="220">
        <f>S428*H428</f>
        <v>0</v>
      </c>
      <c r="U428" s="36"/>
      <c r="V428" s="36"/>
      <c r="W428" s="36"/>
      <c r="X428" s="36"/>
      <c r="Y428" s="36"/>
      <c r="Z428" s="36"/>
      <c r="AA428" s="36"/>
      <c r="AB428" s="36"/>
      <c r="AC428" s="36"/>
      <c r="AD428" s="36"/>
      <c r="AE428" s="36"/>
      <c r="AR428" s="221" t="s">
        <v>106</v>
      </c>
      <c r="AT428" s="221" t="s">
        <v>192</v>
      </c>
      <c r="AU428" s="221" t="s">
        <v>92</v>
      </c>
      <c r="AY428" s="18" t="s">
        <v>189</v>
      </c>
      <c r="BE428" s="222">
        <f>IF(N428="základní",J428,0)</f>
        <v>0</v>
      </c>
      <c r="BF428" s="222">
        <f>IF(N428="snížená",J428,0)</f>
        <v>0</v>
      </c>
      <c r="BG428" s="222">
        <f>IF(N428="zákl. přenesená",J428,0)</f>
        <v>0</v>
      </c>
      <c r="BH428" s="222">
        <f>IF(N428="sníž. přenesená",J428,0)</f>
        <v>0</v>
      </c>
      <c r="BI428" s="222">
        <f>IF(N428="nulová",J428,0)</f>
        <v>0</v>
      </c>
      <c r="BJ428" s="18" t="s">
        <v>90</v>
      </c>
      <c r="BK428" s="222">
        <f>ROUND(I428*H428,2)</f>
        <v>0</v>
      </c>
      <c r="BL428" s="18" t="s">
        <v>106</v>
      </c>
      <c r="BM428" s="221" t="s">
        <v>1094</v>
      </c>
    </row>
    <row r="429" spans="2:51" s="14" customFormat="1" ht="12">
      <c r="B429" s="234"/>
      <c r="C429" s="235"/>
      <c r="D429" s="225" t="s">
        <v>198</v>
      </c>
      <c r="E429" s="236" t="s">
        <v>1</v>
      </c>
      <c r="F429" s="237" t="s">
        <v>1060</v>
      </c>
      <c r="G429" s="235"/>
      <c r="H429" s="238">
        <v>311.606</v>
      </c>
      <c r="I429" s="239"/>
      <c r="J429" s="235"/>
      <c r="K429" s="235"/>
      <c r="L429" s="240"/>
      <c r="M429" s="241"/>
      <c r="N429" s="242"/>
      <c r="O429" s="242"/>
      <c r="P429" s="242"/>
      <c r="Q429" s="242"/>
      <c r="R429" s="242"/>
      <c r="S429" s="242"/>
      <c r="T429" s="243"/>
      <c r="AT429" s="244" t="s">
        <v>198</v>
      </c>
      <c r="AU429" s="244" t="s">
        <v>92</v>
      </c>
      <c r="AV429" s="14" t="s">
        <v>92</v>
      </c>
      <c r="AW429" s="14" t="s">
        <v>38</v>
      </c>
      <c r="AX429" s="14" t="s">
        <v>83</v>
      </c>
      <c r="AY429" s="244" t="s">
        <v>189</v>
      </c>
    </row>
    <row r="430" spans="2:51" s="15" customFormat="1" ht="12">
      <c r="B430" s="245"/>
      <c r="C430" s="246"/>
      <c r="D430" s="225" t="s">
        <v>198</v>
      </c>
      <c r="E430" s="247" t="s">
        <v>1</v>
      </c>
      <c r="F430" s="248" t="s">
        <v>203</v>
      </c>
      <c r="G430" s="246"/>
      <c r="H430" s="249">
        <v>311.606</v>
      </c>
      <c r="I430" s="250"/>
      <c r="J430" s="246"/>
      <c r="K430" s="246"/>
      <c r="L430" s="251"/>
      <c r="M430" s="252"/>
      <c r="N430" s="253"/>
      <c r="O430" s="253"/>
      <c r="P430" s="253"/>
      <c r="Q430" s="253"/>
      <c r="R430" s="253"/>
      <c r="S430" s="253"/>
      <c r="T430" s="254"/>
      <c r="AT430" s="255" t="s">
        <v>198</v>
      </c>
      <c r="AU430" s="255" t="s">
        <v>92</v>
      </c>
      <c r="AV430" s="15" t="s">
        <v>106</v>
      </c>
      <c r="AW430" s="15" t="s">
        <v>38</v>
      </c>
      <c r="AX430" s="15" t="s">
        <v>90</v>
      </c>
      <c r="AY430" s="255" t="s">
        <v>189</v>
      </c>
    </row>
    <row r="431" spans="1:65" s="2" customFormat="1" ht="16.5" customHeight="1">
      <c r="A431" s="36"/>
      <c r="B431" s="37"/>
      <c r="C431" s="210" t="s">
        <v>579</v>
      </c>
      <c r="D431" s="210" t="s">
        <v>192</v>
      </c>
      <c r="E431" s="211" t="s">
        <v>1095</v>
      </c>
      <c r="F431" s="212" t="s">
        <v>1096</v>
      </c>
      <c r="G431" s="213" t="s">
        <v>606</v>
      </c>
      <c r="H431" s="214">
        <v>60.36</v>
      </c>
      <c r="I431" s="215"/>
      <c r="J431" s="216">
        <f>ROUND(I431*H431,2)</f>
        <v>0</v>
      </c>
      <c r="K431" s="212" t="s">
        <v>196</v>
      </c>
      <c r="L431" s="41"/>
      <c r="M431" s="217" t="s">
        <v>1</v>
      </c>
      <c r="N431" s="218" t="s">
        <v>48</v>
      </c>
      <c r="O431" s="73"/>
      <c r="P431" s="219">
        <f>O431*H431</f>
        <v>0</v>
      </c>
      <c r="Q431" s="219">
        <v>2.45329</v>
      </c>
      <c r="R431" s="219">
        <f>Q431*H431</f>
        <v>148.0805844</v>
      </c>
      <c r="S431" s="219">
        <v>0</v>
      </c>
      <c r="T431" s="220">
        <f>S431*H431</f>
        <v>0</v>
      </c>
      <c r="U431" s="36"/>
      <c r="V431" s="36"/>
      <c r="W431" s="36"/>
      <c r="X431" s="36"/>
      <c r="Y431" s="36"/>
      <c r="Z431" s="36"/>
      <c r="AA431" s="36"/>
      <c r="AB431" s="36"/>
      <c r="AC431" s="36"/>
      <c r="AD431" s="36"/>
      <c r="AE431" s="36"/>
      <c r="AR431" s="221" t="s">
        <v>106</v>
      </c>
      <c r="AT431" s="221" t="s">
        <v>192</v>
      </c>
      <c r="AU431" s="221" t="s">
        <v>92</v>
      </c>
      <c r="AY431" s="18" t="s">
        <v>189</v>
      </c>
      <c r="BE431" s="222">
        <f>IF(N431="základní",J431,0)</f>
        <v>0</v>
      </c>
      <c r="BF431" s="222">
        <f>IF(N431="snížená",J431,0)</f>
        <v>0</v>
      </c>
      <c r="BG431" s="222">
        <f>IF(N431="zákl. přenesená",J431,0)</f>
        <v>0</v>
      </c>
      <c r="BH431" s="222">
        <f>IF(N431="sníž. přenesená",J431,0)</f>
        <v>0</v>
      </c>
      <c r="BI431" s="222">
        <f>IF(N431="nulová",J431,0)</f>
        <v>0</v>
      </c>
      <c r="BJ431" s="18" t="s">
        <v>90</v>
      </c>
      <c r="BK431" s="222">
        <f>ROUND(I431*H431,2)</f>
        <v>0</v>
      </c>
      <c r="BL431" s="18" t="s">
        <v>106</v>
      </c>
      <c r="BM431" s="221" t="s">
        <v>1097</v>
      </c>
    </row>
    <row r="432" spans="2:51" s="13" customFormat="1" ht="12">
      <c r="B432" s="223"/>
      <c r="C432" s="224"/>
      <c r="D432" s="225" t="s">
        <v>198</v>
      </c>
      <c r="E432" s="226" t="s">
        <v>1</v>
      </c>
      <c r="F432" s="227" t="s">
        <v>199</v>
      </c>
      <c r="G432" s="224"/>
      <c r="H432" s="226" t="s">
        <v>1</v>
      </c>
      <c r="I432" s="228"/>
      <c r="J432" s="224"/>
      <c r="K432" s="224"/>
      <c r="L432" s="229"/>
      <c r="M432" s="230"/>
      <c r="N432" s="231"/>
      <c r="O432" s="231"/>
      <c r="P432" s="231"/>
      <c r="Q432" s="231"/>
      <c r="R432" s="231"/>
      <c r="S432" s="231"/>
      <c r="T432" s="232"/>
      <c r="AT432" s="233" t="s">
        <v>198</v>
      </c>
      <c r="AU432" s="233" t="s">
        <v>92</v>
      </c>
      <c r="AV432" s="13" t="s">
        <v>90</v>
      </c>
      <c r="AW432" s="13" t="s">
        <v>38</v>
      </c>
      <c r="AX432" s="13" t="s">
        <v>83</v>
      </c>
      <c r="AY432" s="233" t="s">
        <v>189</v>
      </c>
    </row>
    <row r="433" spans="2:51" s="14" customFormat="1" ht="12">
      <c r="B433" s="234"/>
      <c r="C433" s="235"/>
      <c r="D433" s="225" t="s">
        <v>198</v>
      </c>
      <c r="E433" s="236" t="s">
        <v>1</v>
      </c>
      <c r="F433" s="237" t="s">
        <v>1098</v>
      </c>
      <c r="G433" s="235"/>
      <c r="H433" s="238">
        <v>7.62</v>
      </c>
      <c r="I433" s="239"/>
      <c r="J433" s="235"/>
      <c r="K433" s="235"/>
      <c r="L433" s="240"/>
      <c r="M433" s="241"/>
      <c r="N433" s="242"/>
      <c r="O433" s="242"/>
      <c r="P433" s="242"/>
      <c r="Q433" s="242"/>
      <c r="R433" s="242"/>
      <c r="S433" s="242"/>
      <c r="T433" s="243"/>
      <c r="AT433" s="244" t="s">
        <v>198</v>
      </c>
      <c r="AU433" s="244" t="s">
        <v>92</v>
      </c>
      <c r="AV433" s="14" t="s">
        <v>92</v>
      </c>
      <c r="AW433" s="14" t="s">
        <v>38</v>
      </c>
      <c r="AX433" s="14" t="s">
        <v>83</v>
      </c>
      <c r="AY433" s="244" t="s">
        <v>189</v>
      </c>
    </row>
    <row r="434" spans="2:51" s="14" customFormat="1" ht="12">
      <c r="B434" s="234"/>
      <c r="C434" s="235"/>
      <c r="D434" s="225" t="s">
        <v>198</v>
      </c>
      <c r="E434" s="236" t="s">
        <v>1</v>
      </c>
      <c r="F434" s="237" t="s">
        <v>1099</v>
      </c>
      <c r="G434" s="235"/>
      <c r="H434" s="238">
        <v>7.17</v>
      </c>
      <c r="I434" s="239"/>
      <c r="J434" s="235"/>
      <c r="K434" s="235"/>
      <c r="L434" s="240"/>
      <c r="M434" s="241"/>
      <c r="N434" s="242"/>
      <c r="O434" s="242"/>
      <c r="P434" s="242"/>
      <c r="Q434" s="242"/>
      <c r="R434" s="242"/>
      <c r="S434" s="242"/>
      <c r="T434" s="243"/>
      <c r="AT434" s="244" t="s">
        <v>198</v>
      </c>
      <c r="AU434" s="244" t="s">
        <v>92</v>
      </c>
      <c r="AV434" s="14" t="s">
        <v>92</v>
      </c>
      <c r="AW434" s="14" t="s">
        <v>38</v>
      </c>
      <c r="AX434" s="14" t="s">
        <v>83</v>
      </c>
      <c r="AY434" s="244" t="s">
        <v>189</v>
      </c>
    </row>
    <row r="435" spans="2:51" s="14" customFormat="1" ht="12">
      <c r="B435" s="234"/>
      <c r="C435" s="235"/>
      <c r="D435" s="225" t="s">
        <v>198</v>
      </c>
      <c r="E435" s="236" t="s">
        <v>1</v>
      </c>
      <c r="F435" s="237" t="s">
        <v>1100</v>
      </c>
      <c r="G435" s="235"/>
      <c r="H435" s="238">
        <v>15.132</v>
      </c>
      <c r="I435" s="239"/>
      <c r="J435" s="235"/>
      <c r="K435" s="235"/>
      <c r="L435" s="240"/>
      <c r="M435" s="241"/>
      <c r="N435" s="242"/>
      <c r="O435" s="242"/>
      <c r="P435" s="242"/>
      <c r="Q435" s="242"/>
      <c r="R435" s="242"/>
      <c r="S435" s="242"/>
      <c r="T435" s="243"/>
      <c r="AT435" s="244" t="s">
        <v>198</v>
      </c>
      <c r="AU435" s="244" t="s">
        <v>92</v>
      </c>
      <c r="AV435" s="14" t="s">
        <v>92</v>
      </c>
      <c r="AW435" s="14" t="s">
        <v>38</v>
      </c>
      <c r="AX435" s="14" t="s">
        <v>83</v>
      </c>
      <c r="AY435" s="244" t="s">
        <v>189</v>
      </c>
    </row>
    <row r="436" spans="2:51" s="14" customFormat="1" ht="12">
      <c r="B436" s="234"/>
      <c r="C436" s="235"/>
      <c r="D436" s="225" t="s">
        <v>198</v>
      </c>
      <c r="E436" s="236" t="s">
        <v>1</v>
      </c>
      <c r="F436" s="237" t="s">
        <v>1101</v>
      </c>
      <c r="G436" s="235"/>
      <c r="H436" s="238">
        <v>15.252</v>
      </c>
      <c r="I436" s="239"/>
      <c r="J436" s="235"/>
      <c r="K436" s="235"/>
      <c r="L436" s="240"/>
      <c r="M436" s="241"/>
      <c r="N436" s="242"/>
      <c r="O436" s="242"/>
      <c r="P436" s="242"/>
      <c r="Q436" s="242"/>
      <c r="R436" s="242"/>
      <c r="S436" s="242"/>
      <c r="T436" s="243"/>
      <c r="AT436" s="244" t="s">
        <v>198</v>
      </c>
      <c r="AU436" s="244" t="s">
        <v>92</v>
      </c>
      <c r="AV436" s="14" t="s">
        <v>92</v>
      </c>
      <c r="AW436" s="14" t="s">
        <v>38</v>
      </c>
      <c r="AX436" s="14" t="s">
        <v>83</v>
      </c>
      <c r="AY436" s="244" t="s">
        <v>189</v>
      </c>
    </row>
    <row r="437" spans="2:51" s="14" customFormat="1" ht="12">
      <c r="B437" s="234"/>
      <c r="C437" s="235"/>
      <c r="D437" s="225" t="s">
        <v>198</v>
      </c>
      <c r="E437" s="236" t="s">
        <v>1</v>
      </c>
      <c r="F437" s="237" t="s">
        <v>1102</v>
      </c>
      <c r="G437" s="235"/>
      <c r="H437" s="238">
        <v>15.186</v>
      </c>
      <c r="I437" s="239"/>
      <c r="J437" s="235"/>
      <c r="K437" s="235"/>
      <c r="L437" s="240"/>
      <c r="M437" s="241"/>
      <c r="N437" s="242"/>
      <c r="O437" s="242"/>
      <c r="P437" s="242"/>
      <c r="Q437" s="242"/>
      <c r="R437" s="242"/>
      <c r="S437" s="242"/>
      <c r="T437" s="243"/>
      <c r="AT437" s="244" t="s">
        <v>198</v>
      </c>
      <c r="AU437" s="244" t="s">
        <v>92</v>
      </c>
      <c r="AV437" s="14" t="s">
        <v>92</v>
      </c>
      <c r="AW437" s="14" t="s">
        <v>38</v>
      </c>
      <c r="AX437" s="14" t="s">
        <v>83</v>
      </c>
      <c r="AY437" s="244" t="s">
        <v>189</v>
      </c>
    </row>
    <row r="438" spans="2:51" s="15" customFormat="1" ht="12">
      <c r="B438" s="245"/>
      <c r="C438" s="246"/>
      <c r="D438" s="225" t="s">
        <v>198</v>
      </c>
      <c r="E438" s="247" t="s">
        <v>1</v>
      </c>
      <c r="F438" s="248" t="s">
        <v>203</v>
      </c>
      <c r="G438" s="246"/>
      <c r="H438" s="249">
        <v>60.36</v>
      </c>
      <c r="I438" s="250"/>
      <c r="J438" s="246"/>
      <c r="K438" s="246"/>
      <c r="L438" s="251"/>
      <c r="M438" s="252"/>
      <c r="N438" s="253"/>
      <c r="O438" s="253"/>
      <c r="P438" s="253"/>
      <c r="Q438" s="253"/>
      <c r="R438" s="253"/>
      <c r="S438" s="253"/>
      <c r="T438" s="254"/>
      <c r="AT438" s="255" t="s">
        <v>198</v>
      </c>
      <c r="AU438" s="255" t="s">
        <v>92</v>
      </c>
      <c r="AV438" s="15" t="s">
        <v>106</v>
      </c>
      <c r="AW438" s="15" t="s">
        <v>38</v>
      </c>
      <c r="AX438" s="15" t="s">
        <v>90</v>
      </c>
      <c r="AY438" s="255" t="s">
        <v>189</v>
      </c>
    </row>
    <row r="439" spans="1:65" s="2" customFormat="1" ht="16.5" customHeight="1">
      <c r="A439" s="36"/>
      <c r="B439" s="37"/>
      <c r="C439" s="210" t="s">
        <v>584</v>
      </c>
      <c r="D439" s="210" t="s">
        <v>192</v>
      </c>
      <c r="E439" s="211" t="s">
        <v>1103</v>
      </c>
      <c r="F439" s="212" t="s">
        <v>1104</v>
      </c>
      <c r="G439" s="213" t="s">
        <v>606</v>
      </c>
      <c r="H439" s="214">
        <v>11.95</v>
      </c>
      <c r="I439" s="215"/>
      <c r="J439" s="216">
        <f>ROUND(I439*H439,2)</f>
        <v>0</v>
      </c>
      <c r="K439" s="212" t="s">
        <v>196</v>
      </c>
      <c r="L439" s="41"/>
      <c r="M439" s="217" t="s">
        <v>1</v>
      </c>
      <c r="N439" s="218" t="s">
        <v>48</v>
      </c>
      <c r="O439" s="73"/>
      <c r="P439" s="219">
        <f>O439*H439</f>
        <v>0</v>
      </c>
      <c r="Q439" s="219">
        <v>2.45329</v>
      </c>
      <c r="R439" s="219">
        <f>Q439*H439</f>
        <v>29.316815499999997</v>
      </c>
      <c r="S439" s="219">
        <v>0</v>
      </c>
      <c r="T439" s="220">
        <f>S439*H439</f>
        <v>0</v>
      </c>
      <c r="U439" s="36"/>
      <c r="V439" s="36"/>
      <c r="W439" s="36"/>
      <c r="X439" s="36"/>
      <c r="Y439" s="36"/>
      <c r="Z439" s="36"/>
      <c r="AA439" s="36"/>
      <c r="AB439" s="36"/>
      <c r="AC439" s="36"/>
      <c r="AD439" s="36"/>
      <c r="AE439" s="36"/>
      <c r="AR439" s="221" t="s">
        <v>106</v>
      </c>
      <c r="AT439" s="221" t="s">
        <v>192</v>
      </c>
      <c r="AU439" s="221" t="s">
        <v>92</v>
      </c>
      <c r="AY439" s="18" t="s">
        <v>189</v>
      </c>
      <c r="BE439" s="222">
        <f>IF(N439="základní",J439,0)</f>
        <v>0</v>
      </c>
      <c r="BF439" s="222">
        <f>IF(N439="snížená",J439,0)</f>
        <v>0</v>
      </c>
      <c r="BG439" s="222">
        <f>IF(N439="zákl. přenesená",J439,0)</f>
        <v>0</v>
      </c>
      <c r="BH439" s="222">
        <f>IF(N439="sníž. přenesená",J439,0)</f>
        <v>0</v>
      </c>
      <c r="BI439" s="222">
        <f>IF(N439="nulová",J439,0)</f>
        <v>0</v>
      </c>
      <c r="BJ439" s="18" t="s">
        <v>90</v>
      </c>
      <c r="BK439" s="222">
        <f>ROUND(I439*H439,2)</f>
        <v>0</v>
      </c>
      <c r="BL439" s="18" t="s">
        <v>106</v>
      </c>
      <c r="BM439" s="221" t="s">
        <v>1105</v>
      </c>
    </row>
    <row r="440" spans="2:51" s="13" customFormat="1" ht="12">
      <c r="B440" s="223"/>
      <c r="C440" s="224"/>
      <c r="D440" s="225" t="s">
        <v>198</v>
      </c>
      <c r="E440" s="226" t="s">
        <v>1</v>
      </c>
      <c r="F440" s="227" t="s">
        <v>199</v>
      </c>
      <c r="G440" s="224"/>
      <c r="H440" s="226" t="s">
        <v>1</v>
      </c>
      <c r="I440" s="228"/>
      <c r="J440" s="224"/>
      <c r="K440" s="224"/>
      <c r="L440" s="229"/>
      <c r="M440" s="230"/>
      <c r="N440" s="231"/>
      <c r="O440" s="231"/>
      <c r="P440" s="231"/>
      <c r="Q440" s="231"/>
      <c r="R440" s="231"/>
      <c r="S440" s="231"/>
      <c r="T440" s="232"/>
      <c r="AT440" s="233" t="s">
        <v>198</v>
      </c>
      <c r="AU440" s="233" t="s">
        <v>92</v>
      </c>
      <c r="AV440" s="13" t="s">
        <v>90</v>
      </c>
      <c r="AW440" s="13" t="s">
        <v>38</v>
      </c>
      <c r="AX440" s="13" t="s">
        <v>83</v>
      </c>
      <c r="AY440" s="233" t="s">
        <v>189</v>
      </c>
    </row>
    <row r="441" spans="2:51" s="14" customFormat="1" ht="12">
      <c r="B441" s="234"/>
      <c r="C441" s="235"/>
      <c r="D441" s="225" t="s">
        <v>198</v>
      </c>
      <c r="E441" s="236" t="s">
        <v>1</v>
      </c>
      <c r="F441" s="237" t="s">
        <v>1106</v>
      </c>
      <c r="G441" s="235"/>
      <c r="H441" s="238">
        <v>11.95</v>
      </c>
      <c r="I441" s="239"/>
      <c r="J441" s="235"/>
      <c r="K441" s="235"/>
      <c r="L441" s="240"/>
      <c r="M441" s="241"/>
      <c r="N441" s="242"/>
      <c r="O441" s="242"/>
      <c r="P441" s="242"/>
      <c r="Q441" s="242"/>
      <c r="R441" s="242"/>
      <c r="S441" s="242"/>
      <c r="T441" s="243"/>
      <c r="AT441" s="244" t="s">
        <v>198</v>
      </c>
      <c r="AU441" s="244" t="s">
        <v>92</v>
      </c>
      <c r="AV441" s="14" t="s">
        <v>92</v>
      </c>
      <c r="AW441" s="14" t="s">
        <v>38</v>
      </c>
      <c r="AX441" s="14" t="s">
        <v>83</v>
      </c>
      <c r="AY441" s="244" t="s">
        <v>189</v>
      </c>
    </row>
    <row r="442" spans="2:51" s="15" customFormat="1" ht="12">
      <c r="B442" s="245"/>
      <c r="C442" s="246"/>
      <c r="D442" s="225" t="s">
        <v>198</v>
      </c>
      <c r="E442" s="247" t="s">
        <v>1</v>
      </c>
      <c r="F442" s="248" t="s">
        <v>203</v>
      </c>
      <c r="G442" s="246"/>
      <c r="H442" s="249">
        <v>11.95</v>
      </c>
      <c r="I442" s="250"/>
      <c r="J442" s="246"/>
      <c r="K442" s="246"/>
      <c r="L442" s="251"/>
      <c r="M442" s="252"/>
      <c r="N442" s="253"/>
      <c r="O442" s="253"/>
      <c r="P442" s="253"/>
      <c r="Q442" s="253"/>
      <c r="R442" s="253"/>
      <c r="S442" s="253"/>
      <c r="T442" s="254"/>
      <c r="AT442" s="255" t="s">
        <v>198</v>
      </c>
      <c r="AU442" s="255" t="s">
        <v>92</v>
      </c>
      <c r="AV442" s="15" t="s">
        <v>106</v>
      </c>
      <c r="AW442" s="15" t="s">
        <v>38</v>
      </c>
      <c r="AX442" s="15" t="s">
        <v>90</v>
      </c>
      <c r="AY442" s="255" t="s">
        <v>189</v>
      </c>
    </row>
    <row r="443" spans="1:65" s="2" customFormat="1" ht="16.5" customHeight="1">
      <c r="A443" s="36"/>
      <c r="B443" s="37"/>
      <c r="C443" s="210" t="s">
        <v>589</v>
      </c>
      <c r="D443" s="210" t="s">
        <v>192</v>
      </c>
      <c r="E443" s="211" t="s">
        <v>1107</v>
      </c>
      <c r="F443" s="212" t="s">
        <v>1108</v>
      </c>
      <c r="G443" s="213" t="s">
        <v>606</v>
      </c>
      <c r="H443" s="214">
        <v>60.36</v>
      </c>
      <c r="I443" s="215"/>
      <c r="J443" s="216">
        <f>ROUND(I443*H443,2)</f>
        <v>0</v>
      </c>
      <c r="K443" s="212" t="s">
        <v>196</v>
      </c>
      <c r="L443" s="41"/>
      <c r="M443" s="217" t="s">
        <v>1</v>
      </c>
      <c r="N443" s="218" t="s">
        <v>48</v>
      </c>
      <c r="O443" s="73"/>
      <c r="P443" s="219">
        <f>O443*H443</f>
        <v>0</v>
      </c>
      <c r="Q443" s="219">
        <v>0</v>
      </c>
      <c r="R443" s="219">
        <f>Q443*H443</f>
        <v>0</v>
      </c>
      <c r="S443" s="219">
        <v>0</v>
      </c>
      <c r="T443" s="220">
        <f>S443*H443</f>
        <v>0</v>
      </c>
      <c r="U443" s="36"/>
      <c r="V443" s="36"/>
      <c r="W443" s="36"/>
      <c r="X443" s="36"/>
      <c r="Y443" s="36"/>
      <c r="Z443" s="36"/>
      <c r="AA443" s="36"/>
      <c r="AB443" s="36"/>
      <c r="AC443" s="36"/>
      <c r="AD443" s="36"/>
      <c r="AE443" s="36"/>
      <c r="AR443" s="221" t="s">
        <v>106</v>
      </c>
      <c r="AT443" s="221" t="s">
        <v>192</v>
      </c>
      <c r="AU443" s="221" t="s">
        <v>92</v>
      </c>
      <c r="AY443" s="18" t="s">
        <v>189</v>
      </c>
      <c r="BE443" s="222">
        <f>IF(N443="základní",J443,0)</f>
        <v>0</v>
      </c>
      <c r="BF443" s="222">
        <f>IF(N443="snížená",J443,0)</f>
        <v>0</v>
      </c>
      <c r="BG443" s="222">
        <f>IF(N443="zákl. přenesená",J443,0)</f>
        <v>0</v>
      </c>
      <c r="BH443" s="222">
        <f>IF(N443="sníž. přenesená",J443,0)</f>
        <v>0</v>
      </c>
      <c r="BI443" s="222">
        <f>IF(N443="nulová",J443,0)</f>
        <v>0</v>
      </c>
      <c r="BJ443" s="18" t="s">
        <v>90</v>
      </c>
      <c r="BK443" s="222">
        <f>ROUND(I443*H443,2)</f>
        <v>0</v>
      </c>
      <c r="BL443" s="18" t="s">
        <v>106</v>
      </c>
      <c r="BM443" s="221" t="s">
        <v>1109</v>
      </c>
    </row>
    <row r="444" spans="1:65" s="2" customFormat="1" ht="16.5" customHeight="1">
      <c r="A444" s="36"/>
      <c r="B444" s="37"/>
      <c r="C444" s="210" t="s">
        <v>594</v>
      </c>
      <c r="D444" s="210" t="s">
        <v>192</v>
      </c>
      <c r="E444" s="211" t="s">
        <v>1110</v>
      </c>
      <c r="F444" s="212" t="s">
        <v>1111</v>
      </c>
      <c r="G444" s="213" t="s">
        <v>606</v>
      </c>
      <c r="H444" s="214">
        <v>11.95</v>
      </c>
      <c r="I444" s="215"/>
      <c r="J444" s="216">
        <f>ROUND(I444*H444,2)</f>
        <v>0</v>
      </c>
      <c r="K444" s="212" t="s">
        <v>196</v>
      </c>
      <c r="L444" s="41"/>
      <c r="M444" s="217" t="s">
        <v>1</v>
      </c>
      <c r="N444" s="218" t="s">
        <v>48</v>
      </c>
      <c r="O444" s="73"/>
      <c r="P444" s="219">
        <f>O444*H444</f>
        <v>0</v>
      </c>
      <c r="Q444" s="219">
        <v>0</v>
      </c>
      <c r="R444" s="219">
        <f>Q444*H444</f>
        <v>0</v>
      </c>
      <c r="S444" s="219">
        <v>0</v>
      </c>
      <c r="T444" s="220">
        <f>S444*H444</f>
        <v>0</v>
      </c>
      <c r="U444" s="36"/>
      <c r="V444" s="36"/>
      <c r="W444" s="36"/>
      <c r="X444" s="36"/>
      <c r="Y444" s="36"/>
      <c r="Z444" s="36"/>
      <c r="AA444" s="36"/>
      <c r="AB444" s="36"/>
      <c r="AC444" s="36"/>
      <c r="AD444" s="36"/>
      <c r="AE444" s="36"/>
      <c r="AR444" s="221" t="s">
        <v>106</v>
      </c>
      <c r="AT444" s="221" t="s">
        <v>192</v>
      </c>
      <c r="AU444" s="221" t="s">
        <v>92</v>
      </c>
      <c r="AY444" s="18" t="s">
        <v>189</v>
      </c>
      <c r="BE444" s="222">
        <f>IF(N444="základní",J444,0)</f>
        <v>0</v>
      </c>
      <c r="BF444" s="222">
        <f>IF(N444="snížená",J444,0)</f>
        <v>0</v>
      </c>
      <c r="BG444" s="222">
        <f>IF(N444="zákl. přenesená",J444,0)</f>
        <v>0</v>
      </c>
      <c r="BH444" s="222">
        <f>IF(N444="sníž. přenesená",J444,0)</f>
        <v>0</v>
      </c>
      <c r="BI444" s="222">
        <f>IF(N444="nulová",J444,0)</f>
        <v>0</v>
      </c>
      <c r="BJ444" s="18" t="s">
        <v>90</v>
      </c>
      <c r="BK444" s="222">
        <f>ROUND(I444*H444,2)</f>
        <v>0</v>
      </c>
      <c r="BL444" s="18" t="s">
        <v>106</v>
      </c>
      <c r="BM444" s="221" t="s">
        <v>1112</v>
      </c>
    </row>
    <row r="445" spans="1:65" s="2" customFormat="1" ht="16.5" customHeight="1">
      <c r="A445" s="36"/>
      <c r="B445" s="37"/>
      <c r="C445" s="210" t="s">
        <v>599</v>
      </c>
      <c r="D445" s="210" t="s">
        <v>192</v>
      </c>
      <c r="E445" s="211" t="s">
        <v>1113</v>
      </c>
      <c r="F445" s="212" t="s">
        <v>1114</v>
      </c>
      <c r="G445" s="213" t="s">
        <v>368</v>
      </c>
      <c r="H445" s="214">
        <v>6.753</v>
      </c>
      <c r="I445" s="215"/>
      <c r="J445" s="216">
        <f>ROUND(I445*H445,2)</f>
        <v>0</v>
      </c>
      <c r="K445" s="212" t="s">
        <v>196</v>
      </c>
      <c r="L445" s="41"/>
      <c r="M445" s="217" t="s">
        <v>1</v>
      </c>
      <c r="N445" s="218" t="s">
        <v>48</v>
      </c>
      <c r="O445" s="73"/>
      <c r="P445" s="219">
        <f>O445*H445</f>
        <v>0</v>
      </c>
      <c r="Q445" s="219">
        <v>1.06277</v>
      </c>
      <c r="R445" s="219">
        <f>Q445*H445</f>
        <v>7.17688581</v>
      </c>
      <c r="S445" s="219">
        <v>0</v>
      </c>
      <c r="T445" s="220">
        <f>S445*H445</f>
        <v>0</v>
      </c>
      <c r="U445" s="36"/>
      <c r="V445" s="36"/>
      <c r="W445" s="36"/>
      <c r="X445" s="36"/>
      <c r="Y445" s="36"/>
      <c r="Z445" s="36"/>
      <c r="AA445" s="36"/>
      <c r="AB445" s="36"/>
      <c r="AC445" s="36"/>
      <c r="AD445" s="36"/>
      <c r="AE445" s="36"/>
      <c r="AR445" s="221" t="s">
        <v>106</v>
      </c>
      <c r="AT445" s="221" t="s">
        <v>192</v>
      </c>
      <c r="AU445" s="221" t="s">
        <v>92</v>
      </c>
      <c r="AY445" s="18" t="s">
        <v>189</v>
      </c>
      <c r="BE445" s="222">
        <f>IF(N445="základní",J445,0)</f>
        <v>0</v>
      </c>
      <c r="BF445" s="222">
        <f>IF(N445="snížená",J445,0)</f>
        <v>0</v>
      </c>
      <c r="BG445" s="222">
        <f>IF(N445="zákl. přenesená",J445,0)</f>
        <v>0</v>
      </c>
      <c r="BH445" s="222">
        <f>IF(N445="sníž. přenesená",J445,0)</f>
        <v>0</v>
      </c>
      <c r="BI445" s="222">
        <f>IF(N445="nulová",J445,0)</f>
        <v>0</v>
      </c>
      <c r="BJ445" s="18" t="s">
        <v>90</v>
      </c>
      <c r="BK445" s="222">
        <f>ROUND(I445*H445,2)</f>
        <v>0</v>
      </c>
      <c r="BL445" s="18" t="s">
        <v>106</v>
      </c>
      <c r="BM445" s="221" t="s">
        <v>1115</v>
      </c>
    </row>
    <row r="446" spans="2:51" s="13" customFormat="1" ht="12">
      <c r="B446" s="223"/>
      <c r="C446" s="224"/>
      <c r="D446" s="225" t="s">
        <v>198</v>
      </c>
      <c r="E446" s="226" t="s">
        <v>1</v>
      </c>
      <c r="F446" s="227" t="s">
        <v>199</v>
      </c>
      <c r="G446" s="224"/>
      <c r="H446" s="226" t="s">
        <v>1</v>
      </c>
      <c r="I446" s="228"/>
      <c r="J446" s="224"/>
      <c r="K446" s="224"/>
      <c r="L446" s="229"/>
      <c r="M446" s="230"/>
      <c r="N446" s="231"/>
      <c r="O446" s="231"/>
      <c r="P446" s="231"/>
      <c r="Q446" s="231"/>
      <c r="R446" s="231"/>
      <c r="S446" s="231"/>
      <c r="T446" s="232"/>
      <c r="AT446" s="233" t="s">
        <v>198</v>
      </c>
      <c r="AU446" s="233" t="s">
        <v>92</v>
      </c>
      <c r="AV446" s="13" t="s">
        <v>90</v>
      </c>
      <c r="AW446" s="13" t="s">
        <v>38</v>
      </c>
      <c r="AX446" s="13" t="s">
        <v>83</v>
      </c>
      <c r="AY446" s="233" t="s">
        <v>189</v>
      </c>
    </row>
    <row r="447" spans="2:51" s="13" customFormat="1" ht="12">
      <c r="B447" s="223"/>
      <c r="C447" s="224"/>
      <c r="D447" s="225" t="s">
        <v>198</v>
      </c>
      <c r="E447" s="226" t="s">
        <v>1</v>
      </c>
      <c r="F447" s="227" t="s">
        <v>1116</v>
      </c>
      <c r="G447" s="224"/>
      <c r="H447" s="226" t="s">
        <v>1</v>
      </c>
      <c r="I447" s="228"/>
      <c r="J447" s="224"/>
      <c r="K447" s="224"/>
      <c r="L447" s="229"/>
      <c r="M447" s="230"/>
      <c r="N447" s="231"/>
      <c r="O447" s="231"/>
      <c r="P447" s="231"/>
      <c r="Q447" s="231"/>
      <c r="R447" s="231"/>
      <c r="S447" s="231"/>
      <c r="T447" s="232"/>
      <c r="AT447" s="233" t="s">
        <v>198</v>
      </c>
      <c r="AU447" s="233" t="s">
        <v>92</v>
      </c>
      <c r="AV447" s="13" t="s">
        <v>90</v>
      </c>
      <c r="AW447" s="13" t="s">
        <v>38</v>
      </c>
      <c r="AX447" s="13" t="s">
        <v>83</v>
      </c>
      <c r="AY447" s="233" t="s">
        <v>189</v>
      </c>
    </row>
    <row r="448" spans="2:51" s="14" customFormat="1" ht="12">
      <c r="B448" s="234"/>
      <c r="C448" s="235"/>
      <c r="D448" s="225" t="s">
        <v>198</v>
      </c>
      <c r="E448" s="236" t="s">
        <v>1</v>
      </c>
      <c r="F448" s="237" t="s">
        <v>1117</v>
      </c>
      <c r="G448" s="235"/>
      <c r="H448" s="238">
        <v>0.762</v>
      </c>
      <c r="I448" s="239"/>
      <c r="J448" s="235"/>
      <c r="K448" s="235"/>
      <c r="L448" s="240"/>
      <c r="M448" s="241"/>
      <c r="N448" s="242"/>
      <c r="O448" s="242"/>
      <c r="P448" s="242"/>
      <c r="Q448" s="242"/>
      <c r="R448" s="242"/>
      <c r="S448" s="242"/>
      <c r="T448" s="243"/>
      <c r="AT448" s="244" t="s">
        <v>198</v>
      </c>
      <c r="AU448" s="244" t="s">
        <v>92</v>
      </c>
      <c r="AV448" s="14" t="s">
        <v>92</v>
      </c>
      <c r="AW448" s="14" t="s">
        <v>38</v>
      </c>
      <c r="AX448" s="14" t="s">
        <v>83</v>
      </c>
      <c r="AY448" s="244" t="s">
        <v>189</v>
      </c>
    </row>
    <row r="449" spans="2:51" s="14" customFormat="1" ht="12">
      <c r="B449" s="234"/>
      <c r="C449" s="235"/>
      <c r="D449" s="225" t="s">
        <v>198</v>
      </c>
      <c r="E449" s="236" t="s">
        <v>1</v>
      </c>
      <c r="F449" s="237" t="s">
        <v>1118</v>
      </c>
      <c r="G449" s="235"/>
      <c r="H449" s="238">
        <v>1.434</v>
      </c>
      <c r="I449" s="239"/>
      <c r="J449" s="235"/>
      <c r="K449" s="235"/>
      <c r="L449" s="240"/>
      <c r="M449" s="241"/>
      <c r="N449" s="242"/>
      <c r="O449" s="242"/>
      <c r="P449" s="242"/>
      <c r="Q449" s="242"/>
      <c r="R449" s="242"/>
      <c r="S449" s="242"/>
      <c r="T449" s="243"/>
      <c r="AT449" s="244" t="s">
        <v>198</v>
      </c>
      <c r="AU449" s="244" t="s">
        <v>92</v>
      </c>
      <c r="AV449" s="14" t="s">
        <v>92</v>
      </c>
      <c r="AW449" s="14" t="s">
        <v>38</v>
      </c>
      <c r="AX449" s="14" t="s">
        <v>83</v>
      </c>
      <c r="AY449" s="244" t="s">
        <v>189</v>
      </c>
    </row>
    <row r="450" spans="2:51" s="14" customFormat="1" ht="12">
      <c r="B450" s="234"/>
      <c r="C450" s="235"/>
      <c r="D450" s="225" t="s">
        <v>198</v>
      </c>
      <c r="E450" s="236" t="s">
        <v>1</v>
      </c>
      <c r="F450" s="237" t="s">
        <v>1119</v>
      </c>
      <c r="G450" s="235"/>
      <c r="H450" s="238">
        <v>1.513</v>
      </c>
      <c r="I450" s="239"/>
      <c r="J450" s="235"/>
      <c r="K450" s="235"/>
      <c r="L450" s="240"/>
      <c r="M450" s="241"/>
      <c r="N450" s="242"/>
      <c r="O450" s="242"/>
      <c r="P450" s="242"/>
      <c r="Q450" s="242"/>
      <c r="R450" s="242"/>
      <c r="S450" s="242"/>
      <c r="T450" s="243"/>
      <c r="AT450" s="244" t="s">
        <v>198</v>
      </c>
      <c r="AU450" s="244" t="s">
        <v>92</v>
      </c>
      <c r="AV450" s="14" t="s">
        <v>92</v>
      </c>
      <c r="AW450" s="14" t="s">
        <v>38</v>
      </c>
      <c r="AX450" s="14" t="s">
        <v>83</v>
      </c>
      <c r="AY450" s="244" t="s">
        <v>189</v>
      </c>
    </row>
    <row r="451" spans="2:51" s="14" customFormat="1" ht="12">
      <c r="B451" s="234"/>
      <c r="C451" s="235"/>
      <c r="D451" s="225" t="s">
        <v>198</v>
      </c>
      <c r="E451" s="236" t="s">
        <v>1</v>
      </c>
      <c r="F451" s="237" t="s">
        <v>1120</v>
      </c>
      <c r="G451" s="235"/>
      <c r="H451" s="238">
        <v>1.525</v>
      </c>
      <c r="I451" s="239"/>
      <c r="J451" s="235"/>
      <c r="K451" s="235"/>
      <c r="L451" s="240"/>
      <c r="M451" s="241"/>
      <c r="N451" s="242"/>
      <c r="O451" s="242"/>
      <c r="P451" s="242"/>
      <c r="Q451" s="242"/>
      <c r="R451" s="242"/>
      <c r="S451" s="242"/>
      <c r="T451" s="243"/>
      <c r="AT451" s="244" t="s">
        <v>198</v>
      </c>
      <c r="AU451" s="244" t="s">
        <v>92</v>
      </c>
      <c r="AV451" s="14" t="s">
        <v>92</v>
      </c>
      <c r="AW451" s="14" t="s">
        <v>38</v>
      </c>
      <c r="AX451" s="14" t="s">
        <v>83</v>
      </c>
      <c r="AY451" s="244" t="s">
        <v>189</v>
      </c>
    </row>
    <row r="452" spans="2:51" s="14" customFormat="1" ht="12">
      <c r="B452" s="234"/>
      <c r="C452" s="235"/>
      <c r="D452" s="225" t="s">
        <v>198</v>
      </c>
      <c r="E452" s="236" t="s">
        <v>1</v>
      </c>
      <c r="F452" s="237" t="s">
        <v>1121</v>
      </c>
      <c r="G452" s="235"/>
      <c r="H452" s="238">
        <v>1.519</v>
      </c>
      <c r="I452" s="239"/>
      <c r="J452" s="235"/>
      <c r="K452" s="235"/>
      <c r="L452" s="240"/>
      <c r="M452" s="241"/>
      <c r="N452" s="242"/>
      <c r="O452" s="242"/>
      <c r="P452" s="242"/>
      <c r="Q452" s="242"/>
      <c r="R452" s="242"/>
      <c r="S452" s="242"/>
      <c r="T452" s="243"/>
      <c r="AT452" s="244" t="s">
        <v>198</v>
      </c>
      <c r="AU452" s="244" t="s">
        <v>92</v>
      </c>
      <c r="AV452" s="14" t="s">
        <v>92</v>
      </c>
      <c r="AW452" s="14" t="s">
        <v>38</v>
      </c>
      <c r="AX452" s="14" t="s">
        <v>83</v>
      </c>
      <c r="AY452" s="244" t="s">
        <v>189</v>
      </c>
    </row>
    <row r="453" spans="2:51" s="15" customFormat="1" ht="12">
      <c r="B453" s="245"/>
      <c r="C453" s="246"/>
      <c r="D453" s="225" t="s">
        <v>198</v>
      </c>
      <c r="E453" s="247" t="s">
        <v>1</v>
      </c>
      <c r="F453" s="248" t="s">
        <v>203</v>
      </c>
      <c r="G453" s="246"/>
      <c r="H453" s="249">
        <v>6.753</v>
      </c>
      <c r="I453" s="250"/>
      <c r="J453" s="246"/>
      <c r="K453" s="246"/>
      <c r="L453" s="251"/>
      <c r="M453" s="252"/>
      <c r="N453" s="253"/>
      <c r="O453" s="253"/>
      <c r="P453" s="253"/>
      <c r="Q453" s="253"/>
      <c r="R453" s="253"/>
      <c r="S453" s="253"/>
      <c r="T453" s="254"/>
      <c r="AT453" s="255" t="s">
        <v>198</v>
      </c>
      <c r="AU453" s="255" t="s">
        <v>92</v>
      </c>
      <c r="AV453" s="15" t="s">
        <v>106</v>
      </c>
      <c r="AW453" s="15" t="s">
        <v>38</v>
      </c>
      <c r="AX453" s="15" t="s">
        <v>90</v>
      </c>
      <c r="AY453" s="255" t="s">
        <v>189</v>
      </c>
    </row>
    <row r="454" spans="1:65" s="2" customFormat="1" ht="16.5" customHeight="1">
      <c r="A454" s="36"/>
      <c r="B454" s="37"/>
      <c r="C454" s="210" t="s">
        <v>603</v>
      </c>
      <c r="D454" s="210" t="s">
        <v>192</v>
      </c>
      <c r="E454" s="211" t="s">
        <v>1122</v>
      </c>
      <c r="F454" s="212" t="s">
        <v>1123</v>
      </c>
      <c r="G454" s="213" t="s">
        <v>195</v>
      </c>
      <c r="H454" s="214">
        <v>35.28</v>
      </c>
      <c r="I454" s="215"/>
      <c r="J454" s="216">
        <f>ROUND(I454*H454,2)</f>
        <v>0</v>
      </c>
      <c r="K454" s="212" t="s">
        <v>196</v>
      </c>
      <c r="L454" s="41"/>
      <c r="M454" s="217" t="s">
        <v>1</v>
      </c>
      <c r="N454" s="218" t="s">
        <v>48</v>
      </c>
      <c r="O454" s="73"/>
      <c r="P454" s="219">
        <f>O454*H454</f>
        <v>0</v>
      </c>
      <c r="Q454" s="219">
        <v>0.084</v>
      </c>
      <c r="R454" s="219">
        <f>Q454*H454</f>
        <v>2.9635200000000004</v>
      </c>
      <c r="S454" s="219">
        <v>0</v>
      </c>
      <c r="T454" s="220">
        <f>S454*H454</f>
        <v>0</v>
      </c>
      <c r="U454" s="36"/>
      <c r="V454" s="36"/>
      <c r="W454" s="36"/>
      <c r="X454" s="36"/>
      <c r="Y454" s="36"/>
      <c r="Z454" s="36"/>
      <c r="AA454" s="36"/>
      <c r="AB454" s="36"/>
      <c r="AC454" s="36"/>
      <c r="AD454" s="36"/>
      <c r="AE454" s="36"/>
      <c r="AR454" s="221" t="s">
        <v>106</v>
      </c>
      <c r="AT454" s="221" t="s">
        <v>192</v>
      </c>
      <c r="AU454" s="221" t="s">
        <v>92</v>
      </c>
      <c r="AY454" s="18" t="s">
        <v>189</v>
      </c>
      <c r="BE454" s="222">
        <f>IF(N454="základní",J454,0)</f>
        <v>0</v>
      </c>
      <c r="BF454" s="222">
        <f>IF(N454="snížená",J454,0)</f>
        <v>0</v>
      </c>
      <c r="BG454" s="222">
        <f>IF(N454="zákl. přenesená",J454,0)</f>
        <v>0</v>
      </c>
      <c r="BH454" s="222">
        <f>IF(N454="sníž. přenesená",J454,0)</f>
        <v>0</v>
      </c>
      <c r="BI454" s="222">
        <f>IF(N454="nulová",J454,0)</f>
        <v>0</v>
      </c>
      <c r="BJ454" s="18" t="s">
        <v>90</v>
      </c>
      <c r="BK454" s="222">
        <f>ROUND(I454*H454,2)</f>
        <v>0</v>
      </c>
      <c r="BL454" s="18" t="s">
        <v>106</v>
      </c>
      <c r="BM454" s="221" t="s">
        <v>1124</v>
      </c>
    </row>
    <row r="455" spans="2:51" s="13" customFormat="1" ht="12">
      <c r="B455" s="223"/>
      <c r="C455" s="224"/>
      <c r="D455" s="225" t="s">
        <v>198</v>
      </c>
      <c r="E455" s="226" t="s">
        <v>1</v>
      </c>
      <c r="F455" s="227" t="s">
        <v>1064</v>
      </c>
      <c r="G455" s="224"/>
      <c r="H455" s="226" t="s">
        <v>1</v>
      </c>
      <c r="I455" s="228"/>
      <c r="J455" s="224"/>
      <c r="K455" s="224"/>
      <c r="L455" s="229"/>
      <c r="M455" s="230"/>
      <c r="N455" s="231"/>
      <c r="O455" s="231"/>
      <c r="P455" s="231"/>
      <c r="Q455" s="231"/>
      <c r="R455" s="231"/>
      <c r="S455" s="231"/>
      <c r="T455" s="232"/>
      <c r="AT455" s="233" t="s">
        <v>198</v>
      </c>
      <c r="AU455" s="233" t="s">
        <v>92</v>
      </c>
      <c r="AV455" s="13" t="s">
        <v>90</v>
      </c>
      <c r="AW455" s="13" t="s">
        <v>38</v>
      </c>
      <c r="AX455" s="13" t="s">
        <v>83</v>
      </c>
      <c r="AY455" s="233" t="s">
        <v>189</v>
      </c>
    </row>
    <row r="456" spans="2:51" s="14" customFormat="1" ht="12">
      <c r="B456" s="234"/>
      <c r="C456" s="235"/>
      <c r="D456" s="225" t="s">
        <v>198</v>
      </c>
      <c r="E456" s="236" t="s">
        <v>1</v>
      </c>
      <c r="F456" s="237" t="s">
        <v>1125</v>
      </c>
      <c r="G456" s="235"/>
      <c r="H456" s="238">
        <v>35.28</v>
      </c>
      <c r="I456" s="239"/>
      <c r="J456" s="235"/>
      <c r="K456" s="235"/>
      <c r="L456" s="240"/>
      <c r="M456" s="241"/>
      <c r="N456" s="242"/>
      <c r="O456" s="242"/>
      <c r="P456" s="242"/>
      <c r="Q456" s="242"/>
      <c r="R456" s="242"/>
      <c r="S456" s="242"/>
      <c r="T456" s="243"/>
      <c r="AT456" s="244" t="s">
        <v>198</v>
      </c>
      <c r="AU456" s="244" t="s">
        <v>92</v>
      </c>
      <c r="AV456" s="14" t="s">
        <v>92</v>
      </c>
      <c r="AW456" s="14" t="s">
        <v>38</v>
      </c>
      <c r="AX456" s="14" t="s">
        <v>83</v>
      </c>
      <c r="AY456" s="244" t="s">
        <v>189</v>
      </c>
    </row>
    <row r="457" spans="2:51" s="15" customFormat="1" ht="12">
      <c r="B457" s="245"/>
      <c r="C457" s="246"/>
      <c r="D457" s="225" t="s">
        <v>198</v>
      </c>
      <c r="E457" s="247" t="s">
        <v>1</v>
      </c>
      <c r="F457" s="248" t="s">
        <v>203</v>
      </c>
      <c r="G457" s="246"/>
      <c r="H457" s="249">
        <v>35.28</v>
      </c>
      <c r="I457" s="250"/>
      <c r="J457" s="246"/>
      <c r="K457" s="246"/>
      <c r="L457" s="251"/>
      <c r="M457" s="252"/>
      <c r="N457" s="253"/>
      <c r="O457" s="253"/>
      <c r="P457" s="253"/>
      <c r="Q457" s="253"/>
      <c r="R457" s="253"/>
      <c r="S457" s="253"/>
      <c r="T457" s="254"/>
      <c r="AT457" s="255" t="s">
        <v>198</v>
      </c>
      <c r="AU457" s="255" t="s">
        <v>92</v>
      </c>
      <c r="AV457" s="15" t="s">
        <v>106</v>
      </c>
      <c r="AW457" s="15" t="s">
        <v>38</v>
      </c>
      <c r="AX457" s="15" t="s">
        <v>90</v>
      </c>
      <c r="AY457" s="255" t="s">
        <v>189</v>
      </c>
    </row>
    <row r="458" spans="1:65" s="2" customFormat="1" ht="16.5" customHeight="1">
      <c r="A458" s="36"/>
      <c r="B458" s="37"/>
      <c r="C458" s="210" t="s">
        <v>609</v>
      </c>
      <c r="D458" s="210" t="s">
        <v>192</v>
      </c>
      <c r="E458" s="211" t="s">
        <v>1126</v>
      </c>
      <c r="F458" s="212" t="s">
        <v>1127</v>
      </c>
      <c r="G458" s="213" t="s">
        <v>195</v>
      </c>
      <c r="H458" s="214">
        <v>402.4</v>
      </c>
      <c r="I458" s="215"/>
      <c r="J458" s="216">
        <f>ROUND(I458*H458,2)</f>
        <v>0</v>
      </c>
      <c r="K458" s="212" t="s">
        <v>196</v>
      </c>
      <c r="L458" s="41"/>
      <c r="M458" s="217" t="s">
        <v>1</v>
      </c>
      <c r="N458" s="218" t="s">
        <v>48</v>
      </c>
      <c r="O458" s="73"/>
      <c r="P458" s="219">
        <f>O458*H458</f>
        <v>0</v>
      </c>
      <c r="Q458" s="219">
        <v>0.0204</v>
      </c>
      <c r="R458" s="219">
        <f>Q458*H458</f>
        <v>8.20896</v>
      </c>
      <c r="S458" s="219">
        <v>0</v>
      </c>
      <c r="T458" s="220">
        <f>S458*H458</f>
        <v>0</v>
      </c>
      <c r="U458" s="36"/>
      <c r="V458" s="36"/>
      <c r="W458" s="36"/>
      <c r="X458" s="36"/>
      <c r="Y458" s="36"/>
      <c r="Z458" s="36"/>
      <c r="AA458" s="36"/>
      <c r="AB458" s="36"/>
      <c r="AC458" s="36"/>
      <c r="AD458" s="36"/>
      <c r="AE458" s="36"/>
      <c r="AR458" s="221" t="s">
        <v>106</v>
      </c>
      <c r="AT458" s="221" t="s">
        <v>192</v>
      </c>
      <c r="AU458" s="221" t="s">
        <v>92</v>
      </c>
      <c r="AY458" s="18" t="s">
        <v>189</v>
      </c>
      <c r="BE458" s="222">
        <f>IF(N458="základní",J458,0)</f>
        <v>0</v>
      </c>
      <c r="BF458" s="222">
        <f>IF(N458="snížená",J458,0)</f>
        <v>0</v>
      </c>
      <c r="BG458" s="222">
        <f>IF(N458="zákl. přenesená",J458,0)</f>
        <v>0</v>
      </c>
      <c r="BH458" s="222">
        <f>IF(N458="sníž. přenesená",J458,0)</f>
        <v>0</v>
      </c>
      <c r="BI458" s="222">
        <f>IF(N458="nulová",J458,0)</f>
        <v>0</v>
      </c>
      <c r="BJ458" s="18" t="s">
        <v>90</v>
      </c>
      <c r="BK458" s="222">
        <f>ROUND(I458*H458,2)</f>
        <v>0</v>
      </c>
      <c r="BL458" s="18" t="s">
        <v>106</v>
      </c>
      <c r="BM458" s="221" t="s">
        <v>1128</v>
      </c>
    </row>
    <row r="459" spans="2:51" s="13" customFormat="1" ht="12">
      <c r="B459" s="223"/>
      <c r="C459" s="224"/>
      <c r="D459" s="225" t="s">
        <v>198</v>
      </c>
      <c r="E459" s="226" t="s">
        <v>1</v>
      </c>
      <c r="F459" s="227" t="s">
        <v>199</v>
      </c>
      <c r="G459" s="224"/>
      <c r="H459" s="226" t="s">
        <v>1</v>
      </c>
      <c r="I459" s="228"/>
      <c r="J459" s="224"/>
      <c r="K459" s="224"/>
      <c r="L459" s="229"/>
      <c r="M459" s="230"/>
      <c r="N459" s="231"/>
      <c r="O459" s="231"/>
      <c r="P459" s="231"/>
      <c r="Q459" s="231"/>
      <c r="R459" s="231"/>
      <c r="S459" s="231"/>
      <c r="T459" s="232"/>
      <c r="AT459" s="233" t="s">
        <v>198</v>
      </c>
      <c r="AU459" s="233" t="s">
        <v>92</v>
      </c>
      <c r="AV459" s="13" t="s">
        <v>90</v>
      </c>
      <c r="AW459" s="13" t="s">
        <v>38</v>
      </c>
      <c r="AX459" s="13" t="s">
        <v>83</v>
      </c>
      <c r="AY459" s="233" t="s">
        <v>189</v>
      </c>
    </row>
    <row r="460" spans="2:51" s="13" customFormat="1" ht="12">
      <c r="B460" s="223"/>
      <c r="C460" s="224"/>
      <c r="D460" s="225" t="s">
        <v>198</v>
      </c>
      <c r="E460" s="226" t="s">
        <v>1</v>
      </c>
      <c r="F460" s="227" t="s">
        <v>1129</v>
      </c>
      <c r="G460" s="224"/>
      <c r="H460" s="226" t="s">
        <v>1</v>
      </c>
      <c r="I460" s="228"/>
      <c r="J460" s="224"/>
      <c r="K460" s="224"/>
      <c r="L460" s="229"/>
      <c r="M460" s="230"/>
      <c r="N460" s="231"/>
      <c r="O460" s="231"/>
      <c r="P460" s="231"/>
      <c r="Q460" s="231"/>
      <c r="R460" s="231"/>
      <c r="S460" s="231"/>
      <c r="T460" s="232"/>
      <c r="AT460" s="233" t="s">
        <v>198</v>
      </c>
      <c r="AU460" s="233" t="s">
        <v>92</v>
      </c>
      <c r="AV460" s="13" t="s">
        <v>90</v>
      </c>
      <c r="AW460" s="13" t="s">
        <v>38</v>
      </c>
      <c r="AX460" s="13" t="s">
        <v>83</v>
      </c>
      <c r="AY460" s="233" t="s">
        <v>189</v>
      </c>
    </row>
    <row r="461" spans="2:51" s="14" customFormat="1" ht="12">
      <c r="B461" s="234"/>
      <c r="C461" s="235"/>
      <c r="D461" s="225" t="s">
        <v>198</v>
      </c>
      <c r="E461" s="236" t="s">
        <v>1</v>
      </c>
      <c r="F461" s="237" t="s">
        <v>1130</v>
      </c>
      <c r="G461" s="235"/>
      <c r="H461" s="238">
        <v>402.4</v>
      </c>
      <c r="I461" s="239"/>
      <c r="J461" s="235"/>
      <c r="K461" s="235"/>
      <c r="L461" s="240"/>
      <c r="M461" s="241"/>
      <c r="N461" s="242"/>
      <c r="O461" s="242"/>
      <c r="P461" s="242"/>
      <c r="Q461" s="242"/>
      <c r="R461" s="242"/>
      <c r="S461" s="242"/>
      <c r="T461" s="243"/>
      <c r="AT461" s="244" t="s">
        <v>198</v>
      </c>
      <c r="AU461" s="244" t="s">
        <v>92</v>
      </c>
      <c r="AV461" s="14" t="s">
        <v>92</v>
      </c>
      <c r="AW461" s="14" t="s">
        <v>38</v>
      </c>
      <c r="AX461" s="14" t="s">
        <v>83</v>
      </c>
      <c r="AY461" s="244" t="s">
        <v>189</v>
      </c>
    </row>
    <row r="462" spans="2:51" s="15" customFormat="1" ht="12">
      <c r="B462" s="245"/>
      <c r="C462" s="246"/>
      <c r="D462" s="225" t="s">
        <v>198</v>
      </c>
      <c r="E462" s="247" t="s">
        <v>1</v>
      </c>
      <c r="F462" s="248" t="s">
        <v>203</v>
      </c>
      <c r="G462" s="246"/>
      <c r="H462" s="249">
        <v>402.4</v>
      </c>
      <c r="I462" s="250"/>
      <c r="J462" s="246"/>
      <c r="K462" s="246"/>
      <c r="L462" s="251"/>
      <c r="M462" s="252"/>
      <c r="N462" s="253"/>
      <c r="O462" s="253"/>
      <c r="P462" s="253"/>
      <c r="Q462" s="253"/>
      <c r="R462" s="253"/>
      <c r="S462" s="253"/>
      <c r="T462" s="254"/>
      <c r="AT462" s="255" t="s">
        <v>198</v>
      </c>
      <c r="AU462" s="255" t="s">
        <v>92</v>
      </c>
      <c r="AV462" s="15" t="s">
        <v>106</v>
      </c>
      <c r="AW462" s="15" t="s">
        <v>38</v>
      </c>
      <c r="AX462" s="15" t="s">
        <v>90</v>
      </c>
      <c r="AY462" s="255" t="s">
        <v>189</v>
      </c>
    </row>
    <row r="463" spans="1:65" s="2" customFormat="1" ht="16.5" customHeight="1">
      <c r="A463" s="36"/>
      <c r="B463" s="37"/>
      <c r="C463" s="210" t="s">
        <v>615</v>
      </c>
      <c r="D463" s="210" t="s">
        <v>192</v>
      </c>
      <c r="E463" s="211" t="s">
        <v>1131</v>
      </c>
      <c r="F463" s="212" t="s">
        <v>1132</v>
      </c>
      <c r="G463" s="213" t="s">
        <v>195</v>
      </c>
      <c r="H463" s="214">
        <v>603.6</v>
      </c>
      <c r="I463" s="215"/>
      <c r="J463" s="216">
        <f>ROUND(I463*H463,2)</f>
        <v>0</v>
      </c>
      <c r="K463" s="212" t="s">
        <v>196</v>
      </c>
      <c r="L463" s="41"/>
      <c r="M463" s="217" t="s">
        <v>1</v>
      </c>
      <c r="N463" s="218" t="s">
        <v>48</v>
      </c>
      <c r="O463" s="73"/>
      <c r="P463" s="219">
        <f>O463*H463</f>
        <v>0</v>
      </c>
      <c r="Q463" s="219">
        <v>0.0612</v>
      </c>
      <c r="R463" s="219">
        <f>Q463*H463</f>
        <v>36.94032</v>
      </c>
      <c r="S463" s="219">
        <v>0</v>
      </c>
      <c r="T463" s="220">
        <f>S463*H463</f>
        <v>0</v>
      </c>
      <c r="U463" s="36"/>
      <c r="V463" s="36"/>
      <c r="W463" s="36"/>
      <c r="X463" s="36"/>
      <c r="Y463" s="36"/>
      <c r="Z463" s="36"/>
      <c r="AA463" s="36"/>
      <c r="AB463" s="36"/>
      <c r="AC463" s="36"/>
      <c r="AD463" s="36"/>
      <c r="AE463" s="36"/>
      <c r="AR463" s="221" t="s">
        <v>106</v>
      </c>
      <c r="AT463" s="221" t="s">
        <v>192</v>
      </c>
      <c r="AU463" s="221" t="s">
        <v>92</v>
      </c>
      <c r="AY463" s="18" t="s">
        <v>189</v>
      </c>
      <c r="BE463" s="222">
        <f>IF(N463="základní",J463,0)</f>
        <v>0</v>
      </c>
      <c r="BF463" s="222">
        <f>IF(N463="snížená",J463,0)</f>
        <v>0</v>
      </c>
      <c r="BG463" s="222">
        <f>IF(N463="zákl. přenesená",J463,0)</f>
        <v>0</v>
      </c>
      <c r="BH463" s="222">
        <f>IF(N463="sníž. přenesená",J463,0)</f>
        <v>0</v>
      </c>
      <c r="BI463" s="222">
        <f>IF(N463="nulová",J463,0)</f>
        <v>0</v>
      </c>
      <c r="BJ463" s="18" t="s">
        <v>90</v>
      </c>
      <c r="BK463" s="222">
        <f>ROUND(I463*H463,2)</f>
        <v>0</v>
      </c>
      <c r="BL463" s="18" t="s">
        <v>106</v>
      </c>
      <c r="BM463" s="221" t="s">
        <v>1133</v>
      </c>
    </row>
    <row r="464" spans="2:51" s="13" customFormat="1" ht="12">
      <c r="B464" s="223"/>
      <c r="C464" s="224"/>
      <c r="D464" s="225" t="s">
        <v>198</v>
      </c>
      <c r="E464" s="226" t="s">
        <v>1</v>
      </c>
      <c r="F464" s="227" t="s">
        <v>199</v>
      </c>
      <c r="G464" s="224"/>
      <c r="H464" s="226" t="s">
        <v>1</v>
      </c>
      <c r="I464" s="228"/>
      <c r="J464" s="224"/>
      <c r="K464" s="224"/>
      <c r="L464" s="229"/>
      <c r="M464" s="230"/>
      <c r="N464" s="231"/>
      <c r="O464" s="231"/>
      <c r="P464" s="231"/>
      <c r="Q464" s="231"/>
      <c r="R464" s="231"/>
      <c r="S464" s="231"/>
      <c r="T464" s="232"/>
      <c r="AT464" s="233" t="s">
        <v>198</v>
      </c>
      <c r="AU464" s="233" t="s">
        <v>92</v>
      </c>
      <c r="AV464" s="13" t="s">
        <v>90</v>
      </c>
      <c r="AW464" s="13" t="s">
        <v>38</v>
      </c>
      <c r="AX464" s="13" t="s">
        <v>83</v>
      </c>
      <c r="AY464" s="233" t="s">
        <v>189</v>
      </c>
    </row>
    <row r="465" spans="2:51" s="13" customFormat="1" ht="12">
      <c r="B465" s="223"/>
      <c r="C465" s="224"/>
      <c r="D465" s="225" t="s">
        <v>198</v>
      </c>
      <c r="E465" s="226" t="s">
        <v>1</v>
      </c>
      <c r="F465" s="227" t="s">
        <v>1129</v>
      </c>
      <c r="G465" s="224"/>
      <c r="H465" s="226" t="s">
        <v>1</v>
      </c>
      <c r="I465" s="228"/>
      <c r="J465" s="224"/>
      <c r="K465" s="224"/>
      <c r="L465" s="229"/>
      <c r="M465" s="230"/>
      <c r="N465" s="231"/>
      <c r="O465" s="231"/>
      <c r="P465" s="231"/>
      <c r="Q465" s="231"/>
      <c r="R465" s="231"/>
      <c r="S465" s="231"/>
      <c r="T465" s="232"/>
      <c r="AT465" s="233" t="s">
        <v>198</v>
      </c>
      <c r="AU465" s="233" t="s">
        <v>92</v>
      </c>
      <c r="AV465" s="13" t="s">
        <v>90</v>
      </c>
      <c r="AW465" s="13" t="s">
        <v>38</v>
      </c>
      <c r="AX465" s="13" t="s">
        <v>83</v>
      </c>
      <c r="AY465" s="233" t="s">
        <v>189</v>
      </c>
    </row>
    <row r="466" spans="2:51" s="14" customFormat="1" ht="12">
      <c r="B466" s="234"/>
      <c r="C466" s="235"/>
      <c r="D466" s="225" t="s">
        <v>198</v>
      </c>
      <c r="E466" s="236" t="s">
        <v>1</v>
      </c>
      <c r="F466" s="237" t="s">
        <v>1134</v>
      </c>
      <c r="G466" s="235"/>
      <c r="H466" s="238">
        <v>603.6</v>
      </c>
      <c r="I466" s="239"/>
      <c r="J466" s="235"/>
      <c r="K466" s="235"/>
      <c r="L466" s="240"/>
      <c r="M466" s="241"/>
      <c r="N466" s="242"/>
      <c r="O466" s="242"/>
      <c r="P466" s="242"/>
      <c r="Q466" s="242"/>
      <c r="R466" s="242"/>
      <c r="S466" s="242"/>
      <c r="T466" s="243"/>
      <c r="AT466" s="244" t="s">
        <v>198</v>
      </c>
      <c r="AU466" s="244" t="s">
        <v>92</v>
      </c>
      <c r="AV466" s="14" t="s">
        <v>92</v>
      </c>
      <c r="AW466" s="14" t="s">
        <v>38</v>
      </c>
      <c r="AX466" s="14" t="s">
        <v>83</v>
      </c>
      <c r="AY466" s="244" t="s">
        <v>189</v>
      </c>
    </row>
    <row r="467" spans="2:51" s="15" customFormat="1" ht="12">
      <c r="B467" s="245"/>
      <c r="C467" s="246"/>
      <c r="D467" s="225" t="s">
        <v>198</v>
      </c>
      <c r="E467" s="247" t="s">
        <v>1</v>
      </c>
      <c r="F467" s="248" t="s">
        <v>203</v>
      </c>
      <c r="G467" s="246"/>
      <c r="H467" s="249">
        <v>603.6</v>
      </c>
      <c r="I467" s="250"/>
      <c r="J467" s="246"/>
      <c r="K467" s="246"/>
      <c r="L467" s="251"/>
      <c r="M467" s="252"/>
      <c r="N467" s="253"/>
      <c r="O467" s="253"/>
      <c r="P467" s="253"/>
      <c r="Q467" s="253"/>
      <c r="R467" s="253"/>
      <c r="S467" s="253"/>
      <c r="T467" s="254"/>
      <c r="AT467" s="255" t="s">
        <v>198</v>
      </c>
      <c r="AU467" s="255" t="s">
        <v>92</v>
      </c>
      <c r="AV467" s="15" t="s">
        <v>106</v>
      </c>
      <c r="AW467" s="15" t="s">
        <v>38</v>
      </c>
      <c r="AX467" s="15" t="s">
        <v>90</v>
      </c>
      <c r="AY467" s="255" t="s">
        <v>189</v>
      </c>
    </row>
    <row r="468" spans="1:65" s="2" customFormat="1" ht="16.5" customHeight="1">
      <c r="A468" s="36"/>
      <c r="B468" s="37"/>
      <c r="C468" s="210" t="s">
        <v>621</v>
      </c>
      <c r="D468" s="210" t="s">
        <v>192</v>
      </c>
      <c r="E468" s="211" t="s">
        <v>1135</v>
      </c>
      <c r="F468" s="212" t="s">
        <v>1136</v>
      </c>
      <c r="G468" s="213" t="s">
        <v>606</v>
      </c>
      <c r="H468" s="214">
        <v>50.715</v>
      </c>
      <c r="I468" s="215"/>
      <c r="J468" s="216">
        <f>ROUND(I468*H468,2)</f>
        <v>0</v>
      </c>
      <c r="K468" s="212" t="s">
        <v>196</v>
      </c>
      <c r="L468" s="41"/>
      <c r="M468" s="217" t="s">
        <v>1</v>
      </c>
      <c r="N468" s="218" t="s">
        <v>48</v>
      </c>
      <c r="O468" s="73"/>
      <c r="P468" s="219">
        <f>O468*H468</f>
        <v>0</v>
      </c>
      <c r="Q468" s="219">
        <v>2.16</v>
      </c>
      <c r="R468" s="219">
        <f>Q468*H468</f>
        <v>109.54440000000001</v>
      </c>
      <c r="S468" s="219">
        <v>0</v>
      </c>
      <c r="T468" s="220">
        <f>S468*H468</f>
        <v>0</v>
      </c>
      <c r="U468" s="36"/>
      <c r="V468" s="36"/>
      <c r="W468" s="36"/>
      <c r="X468" s="36"/>
      <c r="Y468" s="36"/>
      <c r="Z468" s="36"/>
      <c r="AA468" s="36"/>
      <c r="AB468" s="36"/>
      <c r="AC468" s="36"/>
      <c r="AD468" s="36"/>
      <c r="AE468" s="36"/>
      <c r="AR468" s="221" t="s">
        <v>106</v>
      </c>
      <c r="AT468" s="221" t="s">
        <v>192</v>
      </c>
      <c r="AU468" s="221" t="s">
        <v>92</v>
      </c>
      <c r="AY468" s="18" t="s">
        <v>189</v>
      </c>
      <c r="BE468" s="222">
        <f>IF(N468="základní",J468,0)</f>
        <v>0</v>
      </c>
      <c r="BF468" s="222">
        <f>IF(N468="snížená",J468,0)</f>
        <v>0</v>
      </c>
      <c r="BG468" s="222">
        <f>IF(N468="zákl. přenesená",J468,0)</f>
        <v>0</v>
      </c>
      <c r="BH468" s="222">
        <f>IF(N468="sníž. přenesená",J468,0)</f>
        <v>0</v>
      </c>
      <c r="BI468" s="222">
        <f>IF(N468="nulová",J468,0)</f>
        <v>0</v>
      </c>
      <c r="BJ468" s="18" t="s">
        <v>90</v>
      </c>
      <c r="BK468" s="222">
        <f>ROUND(I468*H468,2)</f>
        <v>0</v>
      </c>
      <c r="BL468" s="18" t="s">
        <v>106</v>
      </c>
      <c r="BM468" s="221" t="s">
        <v>1137</v>
      </c>
    </row>
    <row r="469" spans="2:51" s="13" customFormat="1" ht="12">
      <c r="B469" s="223"/>
      <c r="C469" s="224"/>
      <c r="D469" s="225" t="s">
        <v>198</v>
      </c>
      <c r="E469" s="226" t="s">
        <v>1</v>
      </c>
      <c r="F469" s="227" t="s">
        <v>199</v>
      </c>
      <c r="G469" s="224"/>
      <c r="H469" s="226" t="s">
        <v>1</v>
      </c>
      <c r="I469" s="228"/>
      <c r="J469" s="224"/>
      <c r="K469" s="224"/>
      <c r="L469" s="229"/>
      <c r="M469" s="230"/>
      <c r="N469" s="231"/>
      <c r="O469" s="231"/>
      <c r="P469" s="231"/>
      <c r="Q469" s="231"/>
      <c r="R469" s="231"/>
      <c r="S469" s="231"/>
      <c r="T469" s="232"/>
      <c r="AT469" s="233" t="s">
        <v>198</v>
      </c>
      <c r="AU469" s="233" t="s">
        <v>92</v>
      </c>
      <c r="AV469" s="13" t="s">
        <v>90</v>
      </c>
      <c r="AW469" s="13" t="s">
        <v>38</v>
      </c>
      <c r="AX469" s="13" t="s">
        <v>83</v>
      </c>
      <c r="AY469" s="233" t="s">
        <v>189</v>
      </c>
    </row>
    <row r="470" spans="2:51" s="14" customFormat="1" ht="12">
      <c r="B470" s="234"/>
      <c r="C470" s="235"/>
      <c r="D470" s="225" t="s">
        <v>198</v>
      </c>
      <c r="E470" s="236" t="s">
        <v>1</v>
      </c>
      <c r="F470" s="237" t="s">
        <v>1138</v>
      </c>
      <c r="G470" s="235"/>
      <c r="H470" s="238">
        <v>8.89</v>
      </c>
      <c r="I470" s="239"/>
      <c r="J470" s="235"/>
      <c r="K470" s="235"/>
      <c r="L470" s="240"/>
      <c r="M470" s="241"/>
      <c r="N470" s="242"/>
      <c r="O470" s="242"/>
      <c r="P470" s="242"/>
      <c r="Q470" s="242"/>
      <c r="R470" s="242"/>
      <c r="S470" s="242"/>
      <c r="T470" s="243"/>
      <c r="AT470" s="244" t="s">
        <v>198</v>
      </c>
      <c r="AU470" s="244" t="s">
        <v>92</v>
      </c>
      <c r="AV470" s="14" t="s">
        <v>92</v>
      </c>
      <c r="AW470" s="14" t="s">
        <v>38</v>
      </c>
      <c r="AX470" s="14" t="s">
        <v>83</v>
      </c>
      <c r="AY470" s="244" t="s">
        <v>189</v>
      </c>
    </row>
    <row r="471" spans="2:51" s="14" customFormat="1" ht="12">
      <c r="B471" s="234"/>
      <c r="C471" s="235"/>
      <c r="D471" s="225" t="s">
        <v>198</v>
      </c>
      <c r="E471" s="236" t="s">
        <v>1</v>
      </c>
      <c r="F471" s="237" t="s">
        <v>1139</v>
      </c>
      <c r="G471" s="235"/>
      <c r="H471" s="238">
        <v>41.825</v>
      </c>
      <c r="I471" s="239"/>
      <c r="J471" s="235"/>
      <c r="K471" s="235"/>
      <c r="L471" s="240"/>
      <c r="M471" s="241"/>
      <c r="N471" s="242"/>
      <c r="O471" s="242"/>
      <c r="P471" s="242"/>
      <c r="Q471" s="242"/>
      <c r="R471" s="242"/>
      <c r="S471" s="242"/>
      <c r="T471" s="243"/>
      <c r="AT471" s="244" t="s">
        <v>198</v>
      </c>
      <c r="AU471" s="244" t="s">
        <v>92</v>
      </c>
      <c r="AV471" s="14" t="s">
        <v>92</v>
      </c>
      <c r="AW471" s="14" t="s">
        <v>38</v>
      </c>
      <c r="AX471" s="14" t="s">
        <v>83</v>
      </c>
      <c r="AY471" s="244" t="s">
        <v>189</v>
      </c>
    </row>
    <row r="472" spans="2:51" s="15" customFormat="1" ht="12">
      <c r="B472" s="245"/>
      <c r="C472" s="246"/>
      <c r="D472" s="225" t="s">
        <v>198</v>
      </c>
      <c r="E472" s="247" t="s">
        <v>1</v>
      </c>
      <c r="F472" s="248" t="s">
        <v>203</v>
      </c>
      <c r="G472" s="246"/>
      <c r="H472" s="249">
        <v>50.715</v>
      </c>
      <c r="I472" s="250"/>
      <c r="J472" s="246"/>
      <c r="K472" s="246"/>
      <c r="L472" s="251"/>
      <c r="M472" s="252"/>
      <c r="N472" s="253"/>
      <c r="O472" s="253"/>
      <c r="P472" s="253"/>
      <c r="Q472" s="253"/>
      <c r="R472" s="253"/>
      <c r="S472" s="253"/>
      <c r="T472" s="254"/>
      <c r="AT472" s="255" t="s">
        <v>198</v>
      </c>
      <c r="AU472" s="255" t="s">
        <v>92</v>
      </c>
      <c r="AV472" s="15" t="s">
        <v>106</v>
      </c>
      <c r="AW472" s="15" t="s">
        <v>38</v>
      </c>
      <c r="AX472" s="15" t="s">
        <v>90</v>
      </c>
      <c r="AY472" s="255" t="s">
        <v>189</v>
      </c>
    </row>
    <row r="473" spans="1:65" s="2" customFormat="1" ht="16.5" customHeight="1">
      <c r="A473" s="36"/>
      <c r="B473" s="37"/>
      <c r="C473" s="210" t="s">
        <v>625</v>
      </c>
      <c r="D473" s="210" t="s">
        <v>192</v>
      </c>
      <c r="E473" s="211" t="s">
        <v>1140</v>
      </c>
      <c r="F473" s="212" t="s">
        <v>1141</v>
      </c>
      <c r="G473" s="213" t="s">
        <v>606</v>
      </c>
      <c r="H473" s="214">
        <v>95.771</v>
      </c>
      <c r="I473" s="215"/>
      <c r="J473" s="216">
        <f>ROUND(I473*H473,2)</f>
        <v>0</v>
      </c>
      <c r="K473" s="212" t="s">
        <v>196</v>
      </c>
      <c r="L473" s="41"/>
      <c r="M473" s="217" t="s">
        <v>1</v>
      </c>
      <c r="N473" s="218" t="s">
        <v>48</v>
      </c>
      <c r="O473" s="73"/>
      <c r="P473" s="219">
        <f>O473*H473</f>
        <v>0</v>
      </c>
      <c r="Q473" s="219">
        <v>0.42</v>
      </c>
      <c r="R473" s="219">
        <f>Q473*H473</f>
        <v>40.223819999999996</v>
      </c>
      <c r="S473" s="219">
        <v>0</v>
      </c>
      <c r="T473" s="220">
        <f>S473*H473</f>
        <v>0</v>
      </c>
      <c r="U473" s="36"/>
      <c r="V473" s="36"/>
      <c r="W473" s="36"/>
      <c r="X473" s="36"/>
      <c r="Y473" s="36"/>
      <c r="Z473" s="36"/>
      <c r="AA473" s="36"/>
      <c r="AB473" s="36"/>
      <c r="AC473" s="36"/>
      <c r="AD473" s="36"/>
      <c r="AE473" s="36"/>
      <c r="AR473" s="221" t="s">
        <v>106</v>
      </c>
      <c r="AT473" s="221" t="s">
        <v>192</v>
      </c>
      <c r="AU473" s="221" t="s">
        <v>92</v>
      </c>
      <c r="AY473" s="18" t="s">
        <v>189</v>
      </c>
      <c r="BE473" s="222">
        <f>IF(N473="základní",J473,0)</f>
        <v>0</v>
      </c>
      <c r="BF473" s="222">
        <f>IF(N473="snížená",J473,0)</f>
        <v>0</v>
      </c>
      <c r="BG473" s="222">
        <f>IF(N473="zákl. přenesená",J473,0)</f>
        <v>0</v>
      </c>
      <c r="BH473" s="222">
        <f>IF(N473="sníž. přenesená",J473,0)</f>
        <v>0</v>
      </c>
      <c r="BI473" s="222">
        <f>IF(N473="nulová",J473,0)</f>
        <v>0</v>
      </c>
      <c r="BJ473" s="18" t="s">
        <v>90</v>
      </c>
      <c r="BK473" s="222">
        <f>ROUND(I473*H473,2)</f>
        <v>0</v>
      </c>
      <c r="BL473" s="18" t="s">
        <v>106</v>
      </c>
      <c r="BM473" s="221" t="s">
        <v>1142</v>
      </c>
    </row>
    <row r="474" spans="2:51" s="13" customFormat="1" ht="12">
      <c r="B474" s="223"/>
      <c r="C474" s="224"/>
      <c r="D474" s="225" t="s">
        <v>198</v>
      </c>
      <c r="E474" s="226" t="s">
        <v>1</v>
      </c>
      <c r="F474" s="227" t="s">
        <v>199</v>
      </c>
      <c r="G474" s="224"/>
      <c r="H474" s="226" t="s">
        <v>1</v>
      </c>
      <c r="I474" s="228"/>
      <c r="J474" s="224"/>
      <c r="K474" s="224"/>
      <c r="L474" s="229"/>
      <c r="M474" s="230"/>
      <c r="N474" s="231"/>
      <c r="O474" s="231"/>
      <c r="P474" s="231"/>
      <c r="Q474" s="231"/>
      <c r="R474" s="231"/>
      <c r="S474" s="231"/>
      <c r="T474" s="232"/>
      <c r="AT474" s="233" t="s">
        <v>198</v>
      </c>
      <c r="AU474" s="233" t="s">
        <v>92</v>
      </c>
      <c r="AV474" s="13" t="s">
        <v>90</v>
      </c>
      <c r="AW474" s="13" t="s">
        <v>38</v>
      </c>
      <c r="AX474" s="13" t="s">
        <v>83</v>
      </c>
      <c r="AY474" s="233" t="s">
        <v>189</v>
      </c>
    </row>
    <row r="475" spans="2:51" s="14" customFormat="1" ht="12">
      <c r="B475" s="234"/>
      <c r="C475" s="235"/>
      <c r="D475" s="225" t="s">
        <v>198</v>
      </c>
      <c r="E475" s="236" t="s">
        <v>1</v>
      </c>
      <c r="F475" s="237" t="s">
        <v>1143</v>
      </c>
      <c r="G475" s="235"/>
      <c r="H475" s="238">
        <v>37.83</v>
      </c>
      <c r="I475" s="239"/>
      <c r="J475" s="235"/>
      <c r="K475" s="235"/>
      <c r="L475" s="240"/>
      <c r="M475" s="241"/>
      <c r="N475" s="242"/>
      <c r="O475" s="242"/>
      <c r="P475" s="242"/>
      <c r="Q475" s="242"/>
      <c r="R475" s="242"/>
      <c r="S475" s="242"/>
      <c r="T475" s="243"/>
      <c r="AT475" s="244" t="s">
        <v>198</v>
      </c>
      <c r="AU475" s="244" t="s">
        <v>92</v>
      </c>
      <c r="AV475" s="14" t="s">
        <v>92</v>
      </c>
      <c r="AW475" s="14" t="s">
        <v>38</v>
      </c>
      <c r="AX475" s="14" t="s">
        <v>83</v>
      </c>
      <c r="AY475" s="244" t="s">
        <v>189</v>
      </c>
    </row>
    <row r="476" spans="2:51" s="14" customFormat="1" ht="12">
      <c r="B476" s="234"/>
      <c r="C476" s="235"/>
      <c r="D476" s="225" t="s">
        <v>198</v>
      </c>
      <c r="E476" s="236" t="s">
        <v>1</v>
      </c>
      <c r="F476" s="237" t="s">
        <v>1144</v>
      </c>
      <c r="G476" s="235"/>
      <c r="H476" s="238">
        <v>25.42</v>
      </c>
      <c r="I476" s="239"/>
      <c r="J476" s="235"/>
      <c r="K476" s="235"/>
      <c r="L476" s="240"/>
      <c r="M476" s="241"/>
      <c r="N476" s="242"/>
      <c r="O476" s="242"/>
      <c r="P476" s="242"/>
      <c r="Q476" s="242"/>
      <c r="R476" s="242"/>
      <c r="S476" s="242"/>
      <c r="T476" s="243"/>
      <c r="AT476" s="244" t="s">
        <v>198</v>
      </c>
      <c r="AU476" s="244" t="s">
        <v>92</v>
      </c>
      <c r="AV476" s="14" t="s">
        <v>92</v>
      </c>
      <c r="AW476" s="14" t="s">
        <v>38</v>
      </c>
      <c r="AX476" s="14" t="s">
        <v>83</v>
      </c>
      <c r="AY476" s="244" t="s">
        <v>189</v>
      </c>
    </row>
    <row r="477" spans="2:51" s="14" customFormat="1" ht="12">
      <c r="B477" s="234"/>
      <c r="C477" s="235"/>
      <c r="D477" s="225" t="s">
        <v>198</v>
      </c>
      <c r="E477" s="236" t="s">
        <v>1</v>
      </c>
      <c r="F477" s="237" t="s">
        <v>1145</v>
      </c>
      <c r="G477" s="235"/>
      <c r="H477" s="238">
        <v>12.655</v>
      </c>
      <c r="I477" s="239"/>
      <c r="J477" s="235"/>
      <c r="K477" s="235"/>
      <c r="L477" s="240"/>
      <c r="M477" s="241"/>
      <c r="N477" s="242"/>
      <c r="O477" s="242"/>
      <c r="P477" s="242"/>
      <c r="Q477" s="242"/>
      <c r="R477" s="242"/>
      <c r="S477" s="242"/>
      <c r="T477" s="243"/>
      <c r="AT477" s="244" t="s">
        <v>198</v>
      </c>
      <c r="AU477" s="244" t="s">
        <v>92</v>
      </c>
      <c r="AV477" s="14" t="s">
        <v>92</v>
      </c>
      <c r="AW477" s="14" t="s">
        <v>38</v>
      </c>
      <c r="AX477" s="14" t="s">
        <v>83</v>
      </c>
      <c r="AY477" s="244" t="s">
        <v>189</v>
      </c>
    </row>
    <row r="478" spans="2:51" s="16" customFormat="1" ht="12">
      <c r="B478" s="270"/>
      <c r="C478" s="271"/>
      <c r="D478" s="225" t="s">
        <v>198</v>
      </c>
      <c r="E478" s="272" t="s">
        <v>1</v>
      </c>
      <c r="F478" s="273" t="s">
        <v>488</v>
      </c>
      <c r="G478" s="271"/>
      <c r="H478" s="274">
        <v>75.905</v>
      </c>
      <c r="I478" s="275"/>
      <c r="J478" s="271"/>
      <c r="K478" s="271"/>
      <c r="L478" s="276"/>
      <c r="M478" s="277"/>
      <c r="N478" s="278"/>
      <c r="O478" s="278"/>
      <c r="P478" s="278"/>
      <c r="Q478" s="278"/>
      <c r="R478" s="278"/>
      <c r="S478" s="278"/>
      <c r="T478" s="279"/>
      <c r="AT478" s="280" t="s">
        <v>198</v>
      </c>
      <c r="AU478" s="280" t="s">
        <v>92</v>
      </c>
      <c r="AV478" s="16" t="s">
        <v>99</v>
      </c>
      <c r="AW478" s="16" t="s">
        <v>38</v>
      </c>
      <c r="AX478" s="16" t="s">
        <v>83</v>
      </c>
      <c r="AY478" s="280" t="s">
        <v>189</v>
      </c>
    </row>
    <row r="479" spans="2:51" s="14" customFormat="1" ht="12">
      <c r="B479" s="234"/>
      <c r="C479" s="235"/>
      <c r="D479" s="225" t="s">
        <v>198</v>
      </c>
      <c r="E479" s="236" t="s">
        <v>1</v>
      </c>
      <c r="F479" s="237" t="s">
        <v>1146</v>
      </c>
      <c r="G479" s="235"/>
      <c r="H479" s="238">
        <v>19.866</v>
      </c>
      <c r="I479" s="239"/>
      <c r="J479" s="235"/>
      <c r="K479" s="235"/>
      <c r="L479" s="240"/>
      <c r="M479" s="241"/>
      <c r="N479" s="242"/>
      <c r="O479" s="242"/>
      <c r="P479" s="242"/>
      <c r="Q479" s="242"/>
      <c r="R479" s="242"/>
      <c r="S479" s="242"/>
      <c r="T479" s="243"/>
      <c r="AT479" s="244" t="s">
        <v>198</v>
      </c>
      <c r="AU479" s="244" t="s">
        <v>92</v>
      </c>
      <c r="AV479" s="14" t="s">
        <v>92</v>
      </c>
      <c r="AW479" s="14" t="s">
        <v>38</v>
      </c>
      <c r="AX479" s="14" t="s">
        <v>83</v>
      </c>
      <c r="AY479" s="244" t="s">
        <v>189</v>
      </c>
    </row>
    <row r="480" spans="2:51" s="15" customFormat="1" ht="12">
      <c r="B480" s="245"/>
      <c r="C480" s="246"/>
      <c r="D480" s="225" t="s">
        <v>198</v>
      </c>
      <c r="E480" s="247" t="s">
        <v>1</v>
      </c>
      <c r="F480" s="248" t="s">
        <v>203</v>
      </c>
      <c r="G480" s="246"/>
      <c r="H480" s="249">
        <v>95.771</v>
      </c>
      <c r="I480" s="250"/>
      <c r="J480" s="246"/>
      <c r="K480" s="246"/>
      <c r="L480" s="251"/>
      <c r="M480" s="252"/>
      <c r="N480" s="253"/>
      <c r="O480" s="253"/>
      <c r="P480" s="253"/>
      <c r="Q480" s="253"/>
      <c r="R480" s="253"/>
      <c r="S480" s="253"/>
      <c r="T480" s="254"/>
      <c r="AT480" s="255" t="s">
        <v>198</v>
      </c>
      <c r="AU480" s="255" t="s">
        <v>92</v>
      </c>
      <c r="AV480" s="15" t="s">
        <v>106</v>
      </c>
      <c r="AW480" s="15" t="s">
        <v>38</v>
      </c>
      <c r="AX480" s="15" t="s">
        <v>90</v>
      </c>
      <c r="AY480" s="255" t="s">
        <v>189</v>
      </c>
    </row>
    <row r="481" spans="1:65" s="2" customFormat="1" ht="16.5" customHeight="1">
      <c r="A481" s="36"/>
      <c r="B481" s="37"/>
      <c r="C481" s="210" t="s">
        <v>629</v>
      </c>
      <c r="D481" s="210" t="s">
        <v>192</v>
      </c>
      <c r="E481" s="211" t="s">
        <v>1147</v>
      </c>
      <c r="F481" s="212" t="s">
        <v>1148</v>
      </c>
      <c r="G481" s="213" t="s">
        <v>195</v>
      </c>
      <c r="H481" s="214">
        <v>59.8</v>
      </c>
      <c r="I481" s="215"/>
      <c r="J481" s="216">
        <f>ROUND(I481*H481,2)</f>
        <v>0</v>
      </c>
      <c r="K481" s="212" t="s">
        <v>196</v>
      </c>
      <c r="L481" s="41"/>
      <c r="M481" s="217" t="s">
        <v>1</v>
      </c>
      <c r="N481" s="218" t="s">
        <v>48</v>
      </c>
      <c r="O481" s="73"/>
      <c r="P481" s="219">
        <f>O481*H481</f>
        <v>0</v>
      </c>
      <c r="Q481" s="219">
        <v>0.0025</v>
      </c>
      <c r="R481" s="219">
        <f>Q481*H481</f>
        <v>0.1495</v>
      </c>
      <c r="S481" s="219">
        <v>0</v>
      </c>
      <c r="T481" s="220">
        <f>S481*H481</f>
        <v>0</v>
      </c>
      <c r="U481" s="36"/>
      <c r="V481" s="36"/>
      <c r="W481" s="36"/>
      <c r="X481" s="36"/>
      <c r="Y481" s="36"/>
      <c r="Z481" s="36"/>
      <c r="AA481" s="36"/>
      <c r="AB481" s="36"/>
      <c r="AC481" s="36"/>
      <c r="AD481" s="36"/>
      <c r="AE481" s="36"/>
      <c r="AR481" s="221" t="s">
        <v>106</v>
      </c>
      <c r="AT481" s="221" t="s">
        <v>192</v>
      </c>
      <c r="AU481" s="221" t="s">
        <v>92</v>
      </c>
      <c r="AY481" s="18" t="s">
        <v>189</v>
      </c>
      <c r="BE481" s="222">
        <f>IF(N481="základní",J481,0)</f>
        <v>0</v>
      </c>
      <c r="BF481" s="222">
        <f>IF(N481="snížená",J481,0)</f>
        <v>0</v>
      </c>
      <c r="BG481" s="222">
        <f>IF(N481="zákl. přenesená",J481,0)</f>
        <v>0</v>
      </c>
      <c r="BH481" s="222">
        <f>IF(N481="sníž. přenesená",J481,0)</f>
        <v>0</v>
      </c>
      <c r="BI481" s="222">
        <f>IF(N481="nulová",J481,0)</f>
        <v>0</v>
      </c>
      <c r="BJ481" s="18" t="s">
        <v>90</v>
      </c>
      <c r="BK481" s="222">
        <f>ROUND(I481*H481,2)</f>
        <v>0</v>
      </c>
      <c r="BL481" s="18" t="s">
        <v>106</v>
      </c>
      <c r="BM481" s="221" t="s">
        <v>1149</v>
      </c>
    </row>
    <row r="482" spans="2:51" s="13" customFormat="1" ht="12">
      <c r="B482" s="223"/>
      <c r="C482" s="224"/>
      <c r="D482" s="225" t="s">
        <v>198</v>
      </c>
      <c r="E482" s="226" t="s">
        <v>1</v>
      </c>
      <c r="F482" s="227" t="s">
        <v>199</v>
      </c>
      <c r="G482" s="224"/>
      <c r="H482" s="226" t="s">
        <v>1</v>
      </c>
      <c r="I482" s="228"/>
      <c r="J482" s="224"/>
      <c r="K482" s="224"/>
      <c r="L482" s="229"/>
      <c r="M482" s="230"/>
      <c r="N482" s="231"/>
      <c r="O482" s="231"/>
      <c r="P482" s="231"/>
      <c r="Q482" s="231"/>
      <c r="R482" s="231"/>
      <c r="S482" s="231"/>
      <c r="T482" s="232"/>
      <c r="AT482" s="233" t="s">
        <v>198</v>
      </c>
      <c r="AU482" s="233" t="s">
        <v>92</v>
      </c>
      <c r="AV482" s="13" t="s">
        <v>90</v>
      </c>
      <c r="AW482" s="13" t="s">
        <v>38</v>
      </c>
      <c r="AX482" s="13" t="s">
        <v>83</v>
      </c>
      <c r="AY482" s="233" t="s">
        <v>189</v>
      </c>
    </row>
    <row r="483" spans="2:51" s="14" customFormat="1" ht="12">
      <c r="B483" s="234"/>
      <c r="C483" s="235"/>
      <c r="D483" s="225" t="s">
        <v>198</v>
      </c>
      <c r="E483" s="236" t="s">
        <v>1</v>
      </c>
      <c r="F483" s="237" t="s">
        <v>463</v>
      </c>
      <c r="G483" s="235"/>
      <c r="H483" s="238">
        <v>59.8</v>
      </c>
      <c r="I483" s="239"/>
      <c r="J483" s="235"/>
      <c r="K483" s="235"/>
      <c r="L483" s="240"/>
      <c r="M483" s="241"/>
      <c r="N483" s="242"/>
      <c r="O483" s="242"/>
      <c r="P483" s="242"/>
      <c r="Q483" s="242"/>
      <c r="R483" s="242"/>
      <c r="S483" s="242"/>
      <c r="T483" s="243"/>
      <c r="AT483" s="244" t="s">
        <v>198</v>
      </c>
      <c r="AU483" s="244" t="s">
        <v>92</v>
      </c>
      <c r="AV483" s="14" t="s">
        <v>92</v>
      </c>
      <c r="AW483" s="14" t="s">
        <v>38</v>
      </c>
      <c r="AX483" s="14" t="s">
        <v>83</v>
      </c>
      <c r="AY483" s="244" t="s">
        <v>189</v>
      </c>
    </row>
    <row r="484" spans="2:51" s="15" customFormat="1" ht="12">
      <c r="B484" s="245"/>
      <c r="C484" s="246"/>
      <c r="D484" s="225" t="s">
        <v>198</v>
      </c>
      <c r="E484" s="247" t="s">
        <v>1</v>
      </c>
      <c r="F484" s="248" t="s">
        <v>203</v>
      </c>
      <c r="G484" s="246"/>
      <c r="H484" s="249">
        <v>59.8</v>
      </c>
      <c r="I484" s="250"/>
      <c r="J484" s="246"/>
      <c r="K484" s="246"/>
      <c r="L484" s="251"/>
      <c r="M484" s="252"/>
      <c r="N484" s="253"/>
      <c r="O484" s="253"/>
      <c r="P484" s="253"/>
      <c r="Q484" s="253"/>
      <c r="R484" s="253"/>
      <c r="S484" s="253"/>
      <c r="T484" s="254"/>
      <c r="AT484" s="255" t="s">
        <v>198</v>
      </c>
      <c r="AU484" s="255" t="s">
        <v>92</v>
      </c>
      <c r="AV484" s="15" t="s">
        <v>106</v>
      </c>
      <c r="AW484" s="15" t="s">
        <v>38</v>
      </c>
      <c r="AX484" s="15" t="s">
        <v>90</v>
      </c>
      <c r="AY484" s="255" t="s">
        <v>189</v>
      </c>
    </row>
    <row r="485" spans="1:65" s="2" customFormat="1" ht="16.5" customHeight="1">
      <c r="A485" s="36"/>
      <c r="B485" s="37"/>
      <c r="C485" s="256" t="s">
        <v>635</v>
      </c>
      <c r="D485" s="256" t="s">
        <v>217</v>
      </c>
      <c r="E485" s="257" t="s">
        <v>1150</v>
      </c>
      <c r="F485" s="258" t="s">
        <v>1151</v>
      </c>
      <c r="G485" s="259" t="s">
        <v>195</v>
      </c>
      <c r="H485" s="260">
        <v>65.78</v>
      </c>
      <c r="I485" s="261"/>
      <c r="J485" s="262">
        <f>ROUND(I485*H485,2)</f>
        <v>0</v>
      </c>
      <c r="K485" s="258" t="s">
        <v>196</v>
      </c>
      <c r="L485" s="263"/>
      <c r="M485" s="264" t="s">
        <v>1</v>
      </c>
      <c r="N485" s="265" t="s">
        <v>48</v>
      </c>
      <c r="O485" s="73"/>
      <c r="P485" s="219">
        <f>O485*H485</f>
        <v>0</v>
      </c>
      <c r="Q485" s="219">
        <v>0.135</v>
      </c>
      <c r="R485" s="219">
        <f>Q485*H485</f>
        <v>8.8803</v>
      </c>
      <c r="S485" s="219">
        <v>0</v>
      </c>
      <c r="T485" s="220">
        <f>S485*H485</f>
        <v>0</v>
      </c>
      <c r="U485" s="36"/>
      <c r="V485" s="36"/>
      <c r="W485" s="36"/>
      <c r="X485" s="36"/>
      <c r="Y485" s="36"/>
      <c r="Z485" s="36"/>
      <c r="AA485" s="36"/>
      <c r="AB485" s="36"/>
      <c r="AC485" s="36"/>
      <c r="AD485" s="36"/>
      <c r="AE485" s="36"/>
      <c r="AR485" s="221" t="s">
        <v>220</v>
      </c>
      <c r="AT485" s="221" t="s">
        <v>217</v>
      </c>
      <c r="AU485" s="221" t="s">
        <v>92</v>
      </c>
      <c r="AY485" s="18" t="s">
        <v>189</v>
      </c>
      <c r="BE485" s="222">
        <f>IF(N485="základní",J485,0)</f>
        <v>0</v>
      </c>
      <c r="BF485" s="222">
        <f>IF(N485="snížená",J485,0)</f>
        <v>0</v>
      </c>
      <c r="BG485" s="222">
        <f>IF(N485="zákl. přenesená",J485,0)</f>
        <v>0</v>
      </c>
      <c r="BH485" s="222">
        <f>IF(N485="sníž. přenesená",J485,0)</f>
        <v>0</v>
      </c>
      <c r="BI485" s="222">
        <f>IF(N485="nulová",J485,0)</f>
        <v>0</v>
      </c>
      <c r="BJ485" s="18" t="s">
        <v>90</v>
      </c>
      <c r="BK485" s="222">
        <f>ROUND(I485*H485,2)</f>
        <v>0</v>
      </c>
      <c r="BL485" s="18" t="s">
        <v>106</v>
      </c>
      <c r="BM485" s="221" t="s">
        <v>1152</v>
      </c>
    </row>
    <row r="486" spans="2:51" s="14" customFormat="1" ht="12">
      <c r="B486" s="234"/>
      <c r="C486" s="235"/>
      <c r="D486" s="225" t="s">
        <v>198</v>
      </c>
      <c r="E486" s="235"/>
      <c r="F486" s="237" t="s">
        <v>1153</v>
      </c>
      <c r="G486" s="235"/>
      <c r="H486" s="238">
        <v>65.78</v>
      </c>
      <c r="I486" s="239"/>
      <c r="J486" s="235"/>
      <c r="K486" s="235"/>
      <c r="L486" s="240"/>
      <c r="M486" s="241"/>
      <c r="N486" s="242"/>
      <c r="O486" s="242"/>
      <c r="P486" s="242"/>
      <c r="Q486" s="242"/>
      <c r="R486" s="242"/>
      <c r="S486" s="242"/>
      <c r="T486" s="243"/>
      <c r="AT486" s="244" t="s">
        <v>198</v>
      </c>
      <c r="AU486" s="244" t="s">
        <v>92</v>
      </c>
      <c r="AV486" s="14" t="s">
        <v>92</v>
      </c>
      <c r="AW486" s="14" t="s">
        <v>4</v>
      </c>
      <c r="AX486" s="14" t="s">
        <v>90</v>
      </c>
      <c r="AY486" s="244" t="s">
        <v>189</v>
      </c>
    </row>
    <row r="487" spans="2:63" s="12" customFormat="1" ht="22.9" customHeight="1">
      <c r="B487" s="194"/>
      <c r="C487" s="195"/>
      <c r="D487" s="196" t="s">
        <v>82</v>
      </c>
      <c r="E487" s="208" t="s">
        <v>238</v>
      </c>
      <c r="F487" s="208" t="s">
        <v>316</v>
      </c>
      <c r="G487" s="195"/>
      <c r="H487" s="195"/>
      <c r="I487" s="198"/>
      <c r="J487" s="209">
        <f>BK487</f>
        <v>0</v>
      </c>
      <c r="K487" s="195"/>
      <c r="L487" s="200"/>
      <c r="M487" s="201"/>
      <c r="N487" s="202"/>
      <c r="O487" s="202"/>
      <c r="P487" s="203">
        <f>SUM(P488:P694)</f>
        <v>0</v>
      </c>
      <c r="Q487" s="202"/>
      <c r="R487" s="203">
        <f>SUM(R488:R694)</f>
        <v>10.763310000000002</v>
      </c>
      <c r="S487" s="202"/>
      <c r="T487" s="204">
        <f>SUM(T488:T694)</f>
        <v>1121.4341449999997</v>
      </c>
      <c r="AR487" s="205" t="s">
        <v>90</v>
      </c>
      <c r="AT487" s="206" t="s">
        <v>82</v>
      </c>
      <c r="AU487" s="206" t="s">
        <v>90</v>
      </c>
      <c r="AY487" s="205" t="s">
        <v>189</v>
      </c>
      <c r="BK487" s="207">
        <f>SUM(BK488:BK694)</f>
        <v>0</v>
      </c>
    </row>
    <row r="488" spans="1:65" s="2" customFormat="1" ht="16.5" customHeight="1">
      <c r="A488" s="36"/>
      <c r="B488" s="37"/>
      <c r="C488" s="210" t="s">
        <v>641</v>
      </c>
      <c r="D488" s="210" t="s">
        <v>192</v>
      </c>
      <c r="E488" s="211" t="s">
        <v>1154</v>
      </c>
      <c r="F488" s="212" t="s">
        <v>1155</v>
      </c>
      <c r="G488" s="213" t="s">
        <v>225</v>
      </c>
      <c r="H488" s="214">
        <v>10.75</v>
      </c>
      <c r="I488" s="215"/>
      <c r="J488" s="216">
        <f>ROUND(I488*H488,2)</f>
        <v>0</v>
      </c>
      <c r="K488" s="212" t="s">
        <v>281</v>
      </c>
      <c r="L488" s="41"/>
      <c r="M488" s="217" t="s">
        <v>1</v>
      </c>
      <c r="N488" s="218" t="s">
        <v>48</v>
      </c>
      <c r="O488" s="73"/>
      <c r="P488" s="219">
        <f>O488*H488</f>
        <v>0</v>
      </c>
      <c r="Q488" s="219">
        <v>0.26532</v>
      </c>
      <c r="R488" s="219">
        <f>Q488*H488</f>
        <v>2.8521900000000002</v>
      </c>
      <c r="S488" s="219">
        <v>0</v>
      </c>
      <c r="T488" s="220">
        <f>S488*H488</f>
        <v>0</v>
      </c>
      <c r="U488" s="36"/>
      <c r="V488" s="36"/>
      <c r="W488" s="36"/>
      <c r="X488" s="36"/>
      <c r="Y488" s="36"/>
      <c r="Z488" s="36"/>
      <c r="AA488" s="36"/>
      <c r="AB488" s="36"/>
      <c r="AC488" s="36"/>
      <c r="AD488" s="36"/>
      <c r="AE488" s="36"/>
      <c r="AR488" s="221" t="s">
        <v>106</v>
      </c>
      <c r="AT488" s="221" t="s">
        <v>192</v>
      </c>
      <c r="AU488" s="221" t="s">
        <v>92</v>
      </c>
      <c r="AY488" s="18" t="s">
        <v>189</v>
      </c>
      <c r="BE488" s="222">
        <f>IF(N488="základní",J488,0)</f>
        <v>0</v>
      </c>
      <c r="BF488" s="222">
        <f>IF(N488="snížená",J488,0)</f>
        <v>0</v>
      </c>
      <c r="BG488" s="222">
        <f>IF(N488="zákl. přenesená",J488,0)</f>
        <v>0</v>
      </c>
      <c r="BH488" s="222">
        <f>IF(N488="sníž. přenesená",J488,0)</f>
        <v>0</v>
      </c>
      <c r="BI488" s="222">
        <f>IF(N488="nulová",J488,0)</f>
        <v>0</v>
      </c>
      <c r="BJ488" s="18" t="s">
        <v>90</v>
      </c>
      <c r="BK488" s="222">
        <f>ROUND(I488*H488,2)</f>
        <v>0</v>
      </c>
      <c r="BL488" s="18" t="s">
        <v>106</v>
      </c>
      <c r="BM488" s="221" t="s">
        <v>1156</v>
      </c>
    </row>
    <row r="489" spans="1:47" s="2" customFormat="1" ht="39">
      <c r="A489" s="36"/>
      <c r="B489" s="37"/>
      <c r="C489" s="38"/>
      <c r="D489" s="225" t="s">
        <v>305</v>
      </c>
      <c r="E489" s="38"/>
      <c r="F489" s="266" t="s">
        <v>1157</v>
      </c>
      <c r="G489" s="38"/>
      <c r="H489" s="38"/>
      <c r="I489" s="125"/>
      <c r="J489" s="38"/>
      <c r="K489" s="38"/>
      <c r="L489" s="41"/>
      <c r="M489" s="267"/>
      <c r="N489" s="268"/>
      <c r="O489" s="73"/>
      <c r="P489" s="73"/>
      <c r="Q489" s="73"/>
      <c r="R489" s="73"/>
      <c r="S489" s="73"/>
      <c r="T489" s="74"/>
      <c r="U489" s="36"/>
      <c r="V489" s="36"/>
      <c r="W489" s="36"/>
      <c r="X489" s="36"/>
      <c r="Y489" s="36"/>
      <c r="Z489" s="36"/>
      <c r="AA489" s="36"/>
      <c r="AB489" s="36"/>
      <c r="AC489" s="36"/>
      <c r="AD489" s="36"/>
      <c r="AE489" s="36"/>
      <c r="AT489" s="18" t="s">
        <v>305</v>
      </c>
      <c r="AU489" s="18" t="s">
        <v>92</v>
      </c>
    </row>
    <row r="490" spans="2:51" s="13" customFormat="1" ht="12">
      <c r="B490" s="223"/>
      <c r="C490" s="224"/>
      <c r="D490" s="225" t="s">
        <v>198</v>
      </c>
      <c r="E490" s="226" t="s">
        <v>1</v>
      </c>
      <c r="F490" s="227" t="s">
        <v>199</v>
      </c>
      <c r="G490" s="224"/>
      <c r="H490" s="226" t="s">
        <v>1</v>
      </c>
      <c r="I490" s="228"/>
      <c r="J490" s="224"/>
      <c r="K490" s="224"/>
      <c r="L490" s="229"/>
      <c r="M490" s="230"/>
      <c r="N490" s="231"/>
      <c r="O490" s="231"/>
      <c r="P490" s="231"/>
      <c r="Q490" s="231"/>
      <c r="R490" s="231"/>
      <c r="S490" s="231"/>
      <c r="T490" s="232"/>
      <c r="AT490" s="233" t="s">
        <v>198</v>
      </c>
      <c r="AU490" s="233" t="s">
        <v>92</v>
      </c>
      <c r="AV490" s="13" t="s">
        <v>90</v>
      </c>
      <c r="AW490" s="13" t="s">
        <v>38</v>
      </c>
      <c r="AX490" s="13" t="s">
        <v>83</v>
      </c>
      <c r="AY490" s="233" t="s">
        <v>189</v>
      </c>
    </row>
    <row r="491" spans="2:51" s="14" customFormat="1" ht="12">
      <c r="B491" s="234"/>
      <c r="C491" s="235"/>
      <c r="D491" s="225" t="s">
        <v>198</v>
      </c>
      <c r="E491" s="236" t="s">
        <v>1</v>
      </c>
      <c r="F491" s="237" t="s">
        <v>1158</v>
      </c>
      <c r="G491" s="235"/>
      <c r="H491" s="238">
        <v>10.75</v>
      </c>
      <c r="I491" s="239"/>
      <c r="J491" s="235"/>
      <c r="K491" s="235"/>
      <c r="L491" s="240"/>
      <c r="M491" s="241"/>
      <c r="N491" s="242"/>
      <c r="O491" s="242"/>
      <c r="P491" s="242"/>
      <c r="Q491" s="242"/>
      <c r="R491" s="242"/>
      <c r="S491" s="242"/>
      <c r="T491" s="243"/>
      <c r="AT491" s="244" t="s">
        <v>198</v>
      </c>
      <c r="AU491" s="244" t="s">
        <v>92</v>
      </c>
      <c r="AV491" s="14" t="s">
        <v>92</v>
      </c>
      <c r="AW491" s="14" t="s">
        <v>38</v>
      </c>
      <c r="AX491" s="14" t="s">
        <v>83</v>
      </c>
      <c r="AY491" s="244" t="s">
        <v>189</v>
      </c>
    </row>
    <row r="492" spans="2:51" s="15" customFormat="1" ht="12">
      <c r="B492" s="245"/>
      <c r="C492" s="246"/>
      <c r="D492" s="225" t="s">
        <v>198</v>
      </c>
      <c r="E492" s="247" t="s">
        <v>1</v>
      </c>
      <c r="F492" s="248" t="s">
        <v>203</v>
      </c>
      <c r="G492" s="246"/>
      <c r="H492" s="249">
        <v>10.75</v>
      </c>
      <c r="I492" s="250"/>
      <c r="J492" s="246"/>
      <c r="K492" s="246"/>
      <c r="L492" s="251"/>
      <c r="M492" s="252"/>
      <c r="N492" s="253"/>
      <c r="O492" s="253"/>
      <c r="P492" s="253"/>
      <c r="Q492" s="253"/>
      <c r="R492" s="253"/>
      <c r="S492" s="253"/>
      <c r="T492" s="254"/>
      <c r="AT492" s="255" t="s">
        <v>198</v>
      </c>
      <c r="AU492" s="255" t="s">
        <v>92</v>
      </c>
      <c r="AV492" s="15" t="s">
        <v>106</v>
      </c>
      <c r="AW492" s="15" t="s">
        <v>38</v>
      </c>
      <c r="AX492" s="15" t="s">
        <v>90</v>
      </c>
      <c r="AY492" s="255" t="s">
        <v>189</v>
      </c>
    </row>
    <row r="493" spans="1:65" s="2" customFormat="1" ht="16.5" customHeight="1">
      <c r="A493" s="36"/>
      <c r="B493" s="37"/>
      <c r="C493" s="210" t="s">
        <v>645</v>
      </c>
      <c r="D493" s="210" t="s">
        <v>192</v>
      </c>
      <c r="E493" s="211" t="s">
        <v>323</v>
      </c>
      <c r="F493" s="212" t="s">
        <v>324</v>
      </c>
      <c r="G493" s="213" t="s">
        <v>195</v>
      </c>
      <c r="H493" s="214">
        <v>440.143</v>
      </c>
      <c r="I493" s="215"/>
      <c r="J493" s="216">
        <f>ROUND(I493*H493,2)</f>
        <v>0</v>
      </c>
      <c r="K493" s="212" t="s">
        <v>196</v>
      </c>
      <c r="L493" s="41"/>
      <c r="M493" s="217" t="s">
        <v>1</v>
      </c>
      <c r="N493" s="218" t="s">
        <v>48</v>
      </c>
      <c r="O493" s="73"/>
      <c r="P493" s="219">
        <f>O493*H493</f>
        <v>0</v>
      </c>
      <c r="Q493" s="219">
        <v>0</v>
      </c>
      <c r="R493" s="219">
        <f>Q493*H493</f>
        <v>0</v>
      </c>
      <c r="S493" s="219">
        <v>0</v>
      </c>
      <c r="T493" s="220">
        <f>S493*H493</f>
        <v>0</v>
      </c>
      <c r="U493" s="36"/>
      <c r="V493" s="36"/>
      <c r="W493" s="36"/>
      <c r="X493" s="36"/>
      <c r="Y493" s="36"/>
      <c r="Z493" s="36"/>
      <c r="AA493" s="36"/>
      <c r="AB493" s="36"/>
      <c r="AC493" s="36"/>
      <c r="AD493" s="36"/>
      <c r="AE493" s="36"/>
      <c r="AR493" s="221" t="s">
        <v>106</v>
      </c>
      <c r="AT493" s="221" t="s">
        <v>192</v>
      </c>
      <c r="AU493" s="221" t="s">
        <v>92</v>
      </c>
      <c r="AY493" s="18" t="s">
        <v>189</v>
      </c>
      <c r="BE493" s="222">
        <f>IF(N493="základní",J493,0)</f>
        <v>0</v>
      </c>
      <c r="BF493" s="222">
        <f>IF(N493="snížená",J493,0)</f>
        <v>0</v>
      </c>
      <c r="BG493" s="222">
        <f>IF(N493="zákl. přenesená",J493,0)</f>
        <v>0</v>
      </c>
      <c r="BH493" s="222">
        <f>IF(N493="sníž. přenesená",J493,0)</f>
        <v>0</v>
      </c>
      <c r="BI493" s="222">
        <f>IF(N493="nulová",J493,0)</f>
        <v>0</v>
      </c>
      <c r="BJ493" s="18" t="s">
        <v>90</v>
      </c>
      <c r="BK493" s="222">
        <f>ROUND(I493*H493,2)</f>
        <v>0</v>
      </c>
      <c r="BL493" s="18" t="s">
        <v>106</v>
      </c>
      <c r="BM493" s="221" t="s">
        <v>1159</v>
      </c>
    </row>
    <row r="494" spans="2:51" s="13" customFormat="1" ht="12">
      <c r="B494" s="223"/>
      <c r="C494" s="224"/>
      <c r="D494" s="225" t="s">
        <v>198</v>
      </c>
      <c r="E494" s="226" t="s">
        <v>1</v>
      </c>
      <c r="F494" s="227" t="s">
        <v>199</v>
      </c>
      <c r="G494" s="224"/>
      <c r="H494" s="226" t="s">
        <v>1</v>
      </c>
      <c r="I494" s="228"/>
      <c r="J494" s="224"/>
      <c r="K494" s="224"/>
      <c r="L494" s="229"/>
      <c r="M494" s="230"/>
      <c r="N494" s="231"/>
      <c r="O494" s="231"/>
      <c r="P494" s="231"/>
      <c r="Q494" s="231"/>
      <c r="R494" s="231"/>
      <c r="S494" s="231"/>
      <c r="T494" s="232"/>
      <c r="AT494" s="233" t="s">
        <v>198</v>
      </c>
      <c r="AU494" s="233" t="s">
        <v>92</v>
      </c>
      <c r="AV494" s="13" t="s">
        <v>90</v>
      </c>
      <c r="AW494" s="13" t="s">
        <v>38</v>
      </c>
      <c r="AX494" s="13" t="s">
        <v>83</v>
      </c>
      <c r="AY494" s="233" t="s">
        <v>189</v>
      </c>
    </row>
    <row r="495" spans="2:51" s="14" customFormat="1" ht="12">
      <c r="B495" s="234"/>
      <c r="C495" s="235"/>
      <c r="D495" s="225" t="s">
        <v>198</v>
      </c>
      <c r="E495" s="236" t="s">
        <v>1</v>
      </c>
      <c r="F495" s="237" t="s">
        <v>1160</v>
      </c>
      <c r="G495" s="235"/>
      <c r="H495" s="238">
        <v>366.786</v>
      </c>
      <c r="I495" s="239"/>
      <c r="J495" s="235"/>
      <c r="K495" s="235"/>
      <c r="L495" s="240"/>
      <c r="M495" s="241"/>
      <c r="N495" s="242"/>
      <c r="O495" s="242"/>
      <c r="P495" s="242"/>
      <c r="Q495" s="242"/>
      <c r="R495" s="242"/>
      <c r="S495" s="242"/>
      <c r="T495" s="243"/>
      <c r="AT495" s="244" t="s">
        <v>198</v>
      </c>
      <c r="AU495" s="244" t="s">
        <v>92</v>
      </c>
      <c r="AV495" s="14" t="s">
        <v>92</v>
      </c>
      <c r="AW495" s="14" t="s">
        <v>38</v>
      </c>
      <c r="AX495" s="14" t="s">
        <v>83</v>
      </c>
      <c r="AY495" s="244" t="s">
        <v>189</v>
      </c>
    </row>
    <row r="496" spans="2:51" s="14" customFormat="1" ht="12">
      <c r="B496" s="234"/>
      <c r="C496" s="235"/>
      <c r="D496" s="225" t="s">
        <v>198</v>
      </c>
      <c r="E496" s="236" t="s">
        <v>1</v>
      </c>
      <c r="F496" s="237" t="s">
        <v>1161</v>
      </c>
      <c r="G496" s="235"/>
      <c r="H496" s="238">
        <v>73.357</v>
      </c>
      <c r="I496" s="239"/>
      <c r="J496" s="235"/>
      <c r="K496" s="235"/>
      <c r="L496" s="240"/>
      <c r="M496" s="241"/>
      <c r="N496" s="242"/>
      <c r="O496" s="242"/>
      <c r="P496" s="242"/>
      <c r="Q496" s="242"/>
      <c r="R496" s="242"/>
      <c r="S496" s="242"/>
      <c r="T496" s="243"/>
      <c r="AT496" s="244" t="s">
        <v>198</v>
      </c>
      <c r="AU496" s="244" t="s">
        <v>92</v>
      </c>
      <c r="AV496" s="14" t="s">
        <v>92</v>
      </c>
      <c r="AW496" s="14" t="s">
        <v>38</v>
      </c>
      <c r="AX496" s="14" t="s">
        <v>83</v>
      </c>
      <c r="AY496" s="244" t="s">
        <v>189</v>
      </c>
    </row>
    <row r="497" spans="2:51" s="15" customFormat="1" ht="12">
      <c r="B497" s="245"/>
      <c r="C497" s="246"/>
      <c r="D497" s="225" t="s">
        <v>198</v>
      </c>
      <c r="E497" s="247" t="s">
        <v>1</v>
      </c>
      <c r="F497" s="248" t="s">
        <v>203</v>
      </c>
      <c r="G497" s="246"/>
      <c r="H497" s="249">
        <v>440.143</v>
      </c>
      <c r="I497" s="250"/>
      <c r="J497" s="246"/>
      <c r="K497" s="246"/>
      <c r="L497" s="251"/>
      <c r="M497" s="252"/>
      <c r="N497" s="253"/>
      <c r="O497" s="253"/>
      <c r="P497" s="253"/>
      <c r="Q497" s="253"/>
      <c r="R497" s="253"/>
      <c r="S497" s="253"/>
      <c r="T497" s="254"/>
      <c r="AT497" s="255" t="s">
        <v>198</v>
      </c>
      <c r="AU497" s="255" t="s">
        <v>92</v>
      </c>
      <c r="AV497" s="15" t="s">
        <v>106</v>
      </c>
      <c r="AW497" s="15" t="s">
        <v>38</v>
      </c>
      <c r="AX497" s="15" t="s">
        <v>90</v>
      </c>
      <c r="AY497" s="255" t="s">
        <v>189</v>
      </c>
    </row>
    <row r="498" spans="1:65" s="2" customFormat="1" ht="16.5" customHeight="1">
      <c r="A498" s="36"/>
      <c r="B498" s="37"/>
      <c r="C498" s="210" t="s">
        <v>649</v>
      </c>
      <c r="D498" s="210" t="s">
        <v>192</v>
      </c>
      <c r="E498" s="211" t="s">
        <v>330</v>
      </c>
      <c r="F498" s="212" t="s">
        <v>331</v>
      </c>
      <c r="G498" s="213" t="s">
        <v>195</v>
      </c>
      <c r="H498" s="214">
        <v>39612.87</v>
      </c>
      <c r="I498" s="215"/>
      <c r="J498" s="216">
        <f>ROUND(I498*H498,2)</f>
        <v>0</v>
      </c>
      <c r="K498" s="212" t="s">
        <v>196</v>
      </c>
      <c r="L498" s="41"/>
      <c r="M498" s="217" t="s">
        <v>1</v>
      </c>
      <c r="N498" s="218" t="s">
        <v>48</v>
      </c>
      <c r="O498" s="73"/>
      <c r="P498" s="219">
        <f>O498*H498</f>
        <v>0</v>
      </c>
      <c r="Q498" s="219">
        <v>0</v>
      </c>
      <c r="R498" s="219">
        <f>Q498*H498</f>
        <v>0</v>
      </c>
      <c r="S498" s="219">
        <v>0</v>
      </c>
      <c r="T498" s="220">
        <f>S498*H498</f>
        <v>0</v>
      </c>
      <c r="U498" s="36"/>
      <c r="V498" s="36"/>
      <c r="W498" s="36"/>
      <c r="X498" s="36"/>
      <c r="Y498" s="36"/>
      <c r="Z498" s="36"/>
      <c r="AA498" s="36"/>
      <c r="AB498" s="36"/>
      <c r="AC498" s="36"/>
      <c r="AD498" s="36"/>
      <c r="AE498" s="36"/>
      <c r="AR498" s="221" t="s">
        <v>106</v>
      </c>
      <c r="AT498" s="221" t="s">
        <v>192</v>
      </c>
      <c r="AU498" s="221" t="s">
        <v>92</v>
      </c>
      <c r="AY498" s="18" t="s">
        <v>189</v>
      </c>
      <c r="BE498" s="222">
        <f>IF(N498="základní",J498,0)</f>
        <v>0</v>
      </c>
      <c r="BF498" s="222">
        <f>IF(N498="snížená",J498,0)</f>
        <v>0</v>
      </c>
      <c r="BG498" s="222">
        <f>IF(N498="zákl. přenesená",J498,0)</f>
        <v>0</v>
      </c>
      <c r="BH498" s="222">
        <f>IF(N498="sníž. přenesená",J498,0)</f>
        <v>0</v>
      </c>
      <c r="BI498" s="222">
        <f>IF(N498="nulová",J498,0)</f>
        <v>0</v>
      </c>
      <c r="BJ498" s="18" t="s">
        <v>90</v>
      </c>
      <c r="BK498" s="222">
        <f>ROUND(I498*H498,2)</f>
        <v>0</v>
      </c>
      <c r="BL498" s="18" t="s">
        <v>106</v>
      </c>
      <c r="BM498" s="221" t="s">
        <v>1162</v>
      </c>
    </row>
    <row r="499" spans="2:51" s="14" customFormat="1" ht="12">
      <c r="B499" s="234"/>
      <c r="C499" s="235"/>
      <c r="D499" s="225" t="s">
        <v>198</v>
      </c>
      <c r="E499" s="235"/>
      <c r="F499" s="237" t="s">
        <v>1163</v>
      </c>
      <c r="G499" s="235"/>
      <c r="H499" s="238">
        <v>39612.87</v>
      </c>
      <c r="I499" s="239"/>
      <c r="J499" s="235"/>
      <c r="K499" s="235"/>
      <c r="L499" s="240"/>
      <c r="M499" s="241"/>
      <c r="N499" s="242"/>
      <c r="O499" s="242"/>
      <c r="P499" s="242"/>
      <c r="Q499" s="242"/>
      <c r="R499" s="242"/>
      <c r="S499" s="242"/>
      <c r="T499" s="243"/>
      <c r="AT499" s="244" t="s">
        <v>198</v>
      </c>
      <c r="AU499" s="244" t="s">
        <v>92</v>
      </c>
      <c r="AV499" s="14" t="s">
        <v>92</v>
      </c>
      <c r="AW499" s="14" t="s">
        <v>4</v>
      </c>
      <c r="AX499" s="14" t="s">
        <v>90</v>
      </c>
      <c r="AY499" s="244" t="s">
        <v>189</v>
      </c>
    </row>
    <row r="500" spans="1:65" s="2" customFormat="1" ht="16.5" customHeight="1">
      <c r="A500" s="36"/>
      <c r="B500" s="37"/>
      <c r="C500" s="210" t="s">
        <v>653</v>
      </c>
      <c r="D500" s="210" t="s">
        <v>192</v>
      </c>
      <c r="E500" s="211" t="s">
        <v>335</v>
      </c>
      <c r="F500" s="212" t="s">
        <v>336</v>
      </c>
      <c r="G500" s="213" t="s">
        <v>195</v>
      </c>
      <c r="H500" s="214">
        <v>440.143</v>
      </c>
      <c r="I500" s="215"/>
      <c r="J500" s="216">
        <f>ROUND(I500*H500,2)</f>
        <v>0</v>
      </c>
      <c r="K500" s="212" t="s">
        <v>196</v>
      </c>
      <c r="L500" s="41"/>
      <c r="M500" s="217" t="s">
        <v>1</v>
      </c>
      <c r="N500" s="218" t="s">
        <v>48</v>
      </c>
      <c r="O500" s="73"/>
      <c r="P500" s="219">
        <f>O500*H500</f>
        <v>0</v>
      </c>
      <c r="Q500" s="219">
        <v>0</v>
      </c>
      <c r="R500" s="219">
        <f>Q500*H500</f>
        <v>0</v>
      </c>
      <c r="S500" s="219">
        <v>0</v>
      </c>
      <c r="T500" s="220">
        <f>S500*H500</f>
        <v>0</v>
      </c>
      <c r="U500" s="36"/>
      <c r="V500" s="36"/>
      <c r="W500" s="36"/>
      <c r="X500" s="36"/>
      <c r="Y500" s="36"/>
      <c r="Z500" s="36"/>
      <c r="AA500" s="36"/>
      <c r="AB500" s="36"/>
      <c r="AC500" s="36"/>
      <c r="AD500" s="36"/>
      <c r="AE500" s="36"/>
      <c r="AR500" s="221" t="s">
        <v>106</v>
      </c>
      <c r="AT500" s="221" t="s">
        <v>192</v>
      </c>
      <c r="AU500" s="221" t="s">
        <v>92</v>
      </c>
      <c r="AY500" s="18" t="s">
        <v>189</v>
      </c>
      <c r="BE500" s="222">
        <f>IF(N500="základní",J500,0)</f>
        <v>0</v>
      </c>
      <c r="BF500" s="222">
        <f>IF(N500="snížená",J500,0)</f>
        <v>0</v>
      </c>
      <c r="BG500" s="222">
        <f>IF(N500="zákl. přenesená",J500,0)</f>
        <v>0</v>
      </c>
      <c r="BH500" s="222">
        <f>IF(N500="sníž. přenesená",J500,0)</f>
        <v>0</v>
      </c>
      <c r="BI500" s="222">
        <f>IF(N500="nulová",J500,0)</f>
        <v>0</v>
      </c>
      <c r="BJ500" s="18" t="s">
        <v>90</v>
      </c>
      <c r="BK500" s="222">
        <f>ROUND(I500*H500,2)</f>
        <v>0</v>
      </c>
      <c r="BL500" s="18" t="s">
        <v>106</v>
      </c>
      <c r="BM500" s="221" t="s">
        <v>1164</v>
      </c>
    </row>
    <row r="501" spans="1:65" s="2" customFormat="1" ht="16.5" customHeight="1">
      <c r="A501" s="36"/>
      <c r="B501" s="37"/>
      <c r="C501" s="210" t="s">
        <v>657</v>
      </c>
      <c r="D501" s="210" t="s">
        <v>192</v>
      </c>
      <c r="E501" s="211" t="s">
        <v>339</v>
      </c>
      <c r="F501" s="212" t="s">
        <v>340</v>
      </c>
      <c r="G501" s="213" t="s">
        <v>225</v>
      </c>
      <c r="H501" s="214">
        <v>125.625</v>
      </c>
      <c r="I501" s="215"/>
      <c r="J501" s="216">
        <f>ROUND(I501*H501,2)</f>
        <v>0</v>
      </c>
      <c r="K501" s="212" t="s">
        <v>196</v>
      </c>
      <c r="L501" s="41"/>
      <c r="M501" s="217" t="s">
        <v>1</v>
      </c>
      <c r="N501" s="218" t="s">
        <v>48</v>
      </c>
      <c r="O501" s="73"/>
      <c r="P501" s="219">
        <f>O501*H501</f>
        <v>0</v>
      </c>
      <c r="Q501" s="219">
        <v>0</v>
      </c>
      <c r="R501" s="219">
        <f>Q501*H501</f>
        <v>0</v>
      </c>
      <c r="S501" s="219">
        <v>0</v>
      </c>
      <c r="T501" s="220">
        <f>S501*H501</f>
        <v>0</v>
      </c>
      <c r="U501" s="36"/>
      <c r="V501" s="36"/>
      <c r="W501" s="36"/>
      <c r="X501" s="36"/>
      <c r="Y501" s="36"/>
      <c r="Z501" s="36"/>
      <c r="AA501" s="36"/>
      <c r="AB501" s="36"/>
      <c r="AC501" s="36"/>
      <c r="AD501" s="36"/>
      <c r="AE501" s="36"/>
      <c r="AR501" s="221" t="s">
        <v>106</v>
      </c>
      <c r="AT501" s="221" t="s">
        <v>192</v>
      </c>
      <c r="AU501" s="221" t="s">
        <v>92</v>
      </c>
      <c r="AY501" s="18" t="s">
        <v>189</v>
      </c>
      <c r="BE501" s="222">
        <f>IF(N501="základní",J501,0)</f>
        <v>0</v>
      </c>
      <c r="BF501" s="222">
        <f>IF(N501="snížená",J501,0)</f>
        <v>0</v>
      </c>
      <c r="BG501" s="222">
        <f>IF(N501="zákl. přenesená",J501,0)</f>
        <v>0</v>
      </c>
      <c r="BH501" s="222">
        <f>IF(N501="sníž. přenesená",J501,0)</f>
        <v>0</v>
      </c>
      <c r="BI501" s="222">
        <f>IF(N501="nulová",J501,0)</f>
        <v>0</v>
      </c>
      <c r="BJ501" s="18" t="s">
        <v>90</v>
      </c>
      <c r="BK501" s="222">
        <f>ROUND(I501*H501,2)</f>
        <v>0</v>
      </c>
      <c r="BL501" s="18" t="s">
        <v>106</v>
      </c>
      <c r="BM501" s="221" t="s">
        <v>1165</v>
      </c>
    </row>
    <row r="502" spans="1:65" s="2" customFormat="1" ht="16.5" customHeight="1">
      <c r="A502" s="36"/>
      <c r="B502" s="37"/>
      <c r="C502" s="210" t="s">
        <v>661</v>
      </c>
      <c r="D502" s="210" t="s">
        <v>192</v>
      </c>
      <c r="E502" s="211" t="s">
        <v>343</v>
      </c>
      <c r="F502" s="212" t="s">
        <v>344</v>
      </c>
      <c r="G502" s="213" t="s">
        <v>225</v>
      </c>
      <c r="H502" s="214">
        <v>11306.25</v>
      </c>
      <c r="I502" s="215"/>
      <c r="J502" s="216">
        <f>ROUND(I502*H502,2)</f>
        <v>0</v>
      </c>
      <c r="K502" s="212" t="s">
        <v>196</v>
      </c>
      <c r="L502" s="41"/>
      <c r="M502" s="217" t="s">
        <v>1</v>
      </c>
      <c r="N502" s="218" t="s">
        <v>48</v>
      </c>
      <c r="O502" s="73"/>
      <c r="P502" s="219">
        <f>O502*H502</f>
        <v>0</v>
      </c>
      <c r="Q502" s="219">
        <v>0</v>
      </c>
      <c r="R502" s="219">
        <f>Q502*H502</f>
        <v>0</v>
      </c>
      <c r="S502" s="219">
        <v>0</v>
      </c>
      <c r="T502" s="220">
        <f>S502*H502</f>
        <v>0</v>
      </c>
      <c r="U502" s="36"/>
      <c r="V502" s="36"/>
      <c r="W502" s="36"/>
      <c r="X502" s="36"/>
      <c r="Y502" s="36"/>
      <c r="Z502" s="36"/>
      <c r="AA502" s="36"/>
      <c r="AB502" s="36"/>
      <c r="AC502" s="36"/>
      <c r="AD502" s="36"/>
      <c r="AE502" s="36"/>
      <c r="AR502" s="221" t="s">
        <v>106</v>
      </c>
      <c r="AT502" s="221" t="s">
        <v>192</v>
      </c>
      <c r="AU502" s="221" t="s">
        <v>92</v>
      </c>
      <c r="AY502" s="18" t="s">
        <v>189</v>
      </c>
      <c r="BE502" s="222">
        <f>IF(N502="základní",J502,0)</f>
        <v>0</v>
      </c>
      <c r="BF502" s="222">
        <f>IF(N502="snížená",J502,0)</f>
        <v>0</v>
      </c>
      <c r="BG502" s="222">
        <f>IF(N502="zákl. přenesená",J502,0)</f>
        <v>0</v>
      </c>
      <c r="BH502" s="222">
        <f>IF(N502="sníž. přenesená",J502,0)</f>
        <v>0</v>
      </c>
      <c r="BI502" s="222">
        <f>IF(N502="nulová",J502,0)</f>
        <v>0</v>
      </c>
      <c r="BJ502" s="18" t="s">
        <v>90</v>
      </c>
      <c r="BK502" s="222">
        <f>ROUND(I502*H502,2)</f>
        <v>0</v>
      </c>
      <c r="BL502" s="18" t="s">
        <v>106</v>
      </c>
      <c r="BM502" s="221" t="s">
        <v>1166</v>
      </c>
    </row>
    <row r="503" spans="2:51" s="14" customFormat="1" ht="12">
      <c r="B503" s="234"/>
      <c r="C503" s="235"/>
      <c r="D503" s="225" t="s">
        <v>198</v>
      </c>
      <c r="E503" s="235"/>
      <c r="F503" s="237" t="s">
        <v>1167</v>
      </c>
      <c r="G503" s="235"/>
      <c r="H503" s="238">
        <v>11306.25</v>
      </c>
      <c r="I503" s="239"/>
      <c r="J503" s="235"/>
      <c r="K503" s="235"/>
      <c r="L503" s="240"/>
      <c r="M503" s="241"/>
      <c r="N503" s="242"/>
      <c r="O503" s="242"/>
      <c r="P503" s="242"/>
      <c r="Q503" s="242"/>
      <c r="R503" s="242"/>
      <c r="S503" s="242"/>
      <c r="T503" s="243"/>
      <c r="AT503" s="244" t="s">
        <v>198</v>
      </c>
      <c r="AU503" s="244" t="s">
        <v>92</v>
      </c>
      <c r="AV503" s="14" t="s">
        <v>92</v>
      </c>
      <c r="AW503" s="14" t="s">
        <v>4</v>
      </c>
      <c r="AX503" s="14" t="s">
        <v>90</v>
      </c>
      <c r="AY503" s="244" t="s">
        <v>189</v>
      </c>
    </row>
    <row r="504" spans="1:65" s="2" customFormat="1" ht="16.5" customHeight="1">
      <c r="A504" s="36"/>
      <c r="B504" s="37"/>
      <c r="C504" s="210" t="s">
        <v>665</v>
      </c>
      <c r="D504" s="210" t="s">
        <v>192</v>
      </c>
      <c r="E504" s="211" t="s">
        <v>348</v>
      </c>
      <c r="F504" s="212" t="s">
        <v>349</v>
      </c>
      <c r="G504" s="213" t="s">
        <v>225</v>
      </c>
      <c r="H504" s="214">
        <v>125.625</v>
      </c>
      <c r="I504" s="215"/>
      <c r="J504" s="216">
        <f>ROUND(I504*H504,2)</f>
        <v>0</v>
      </c>
      <c r="K504" s="212" t="s">
        <v>196</v>
      </c>
      <c r="L504" s="41"/>
      <c r="M504" s="217" t="s">
        <v>1</v>
      </c>
      <c r="N504" s="218" t="s">
        <v>48</v>
      </c>
      <c r="O504" s="73"/>
      <c r="P504" s="219">
        <f>O504*H504</f>
        <v>0</v>
      </c>
      <c r="Q504" s="219">
        <v>0</v>
      </c>
      <c r="R504" s="219">
        <f>Q504*H504</f>
        <v>0</v>
      </c>
      <c r="S504" s="219">
        <v>0</v>
      </c>
      <c r="T504" s="220">
        <f>S504*H504</f>
        <v>0</v>
      </c>
      <c r="U504" s="36"/>
      <c r="V504" s="36"/>
      <c r="W504" s="36"/>
      <c r="X504" s="36"/>
      <c r="Y504" s="36"/>
      <c r="Z504" s="36"/>
      <c r="AA504" s="36"/>
      <c r="AB504" s="36"/>
      <c r="AC504" s="36"/>
      <c r="AD504" s="36"/>
      <c r="AE504" s="36"/>
      <c r="AR504" s="221" t="s">
        <v>106</v>
      </c>
      <c r="AT504" s="221" t="s">
        <v>192</v>
      </c>
      <c r="AU504" s="221" t="s">
        <v>92</v>
      </c>
      <c r="AY504" s="18" t="s">
        <v>189</v>
      </c>
      <c r="BE504" s="222">
        <f>IF(N504="základní",J504,0)</f>
        <v>0</v>
      </c>
      <c r="BF504" s="222">
        <f>IF(N504="snížená",J504,0)</f>
        <v>0</v>
      </c>
      <c r="BG504" s="222">
        <f>IF(N504="zákl. přenesená",J504,0)</f>
        <v>0</v>
      </c>
      <c r="BH504" s="222">
        <f>IF(N504="sníž. přenesená",J504,0)</f>
        <v>0</v>
      </c>
      <c r="BI504" s="222">
        <f>IF(N504="nulová",J504,0)</f>
        <v>0</v>
      </c>
      <c r="BJ504" s="18" t="s">
        <v>90</v>
      </c>
      <c r="BK504" s="222">
        <f>ROUND(I504*H504,2)</f>
        <v>0</v>
      </c>
      <c r="BL504" s="18" t="s">
        <v>106</v>
      </c>
      <c r="BM504" s="221" t="s">
        <v>1168</v>
      </c>
    </row>
    <row r="505" spans="1:65" s="2" customFormat="1" ht="16.5" customHeight="1">
      <c r="A505" s="36"/>
      <c r="B505" s="37"/>
      <c r="C505" s="210" t="s">
        <v>669</v>
      </c>
      <c r="D505" s="210" t="s">
        <v>192</v>
      </c>
      <c r="E505" s="211" t="s">
        <v>352</v>
      </c>
      <c r="F505" s="212" t="s">
        <v>353</v>
      </c>
      <c r="G505" s="213" t="s">
        <v>195</v>
      </c>
      <c r="H505" s="214">
        <v>440.143</v>
      </c>
      <c r="I505" s="215"/>
      <c r="J505" s="216">
        <f>ROUND(I505*H505,2)</f>
        <v>0</v>
      </c>
      <c r="K505" s="212" t="s">
        <v>196</v>
      </c>
      <c r="L505" s="41"/>
      <c r="M505" s="217" t="s">
        <v>1</v>
      </c>
      <c r="N505" s="218" t="s">
        <v>48</v>
      </c>
      <c r="O505" s="73"/>
      <c r="P505" s="219">
        <f>O505*H505</f>
        <v>0</v>
      </c>
      <c r="Q505" s="219">
        <v>0</v>
      </c>
      <c r="R505" s="219">
        <f>Q505*H505</f>
        <v>0</v>
      </c>
      <c r="S505" s="219">
        <v>0</v>
      </c>
      <c r="T505" s="220">
        <f>S505*H505</f>
        <v>0</v>
      </c>
      <c r="U505" s="36"/>
      <c r="V505" s="36"/>
      <c r="W505" s="36"/>
      <c r="X505" s="36"/>
      <c r="Y505" s="36"/>
      <c r="Z505" s="36"/>
      <c r="AA505" s="36"/>
      <c r="AB505" s="36"/>
      <c r="AC505" s="36"/>
      <c r="AD505" s="36"/>
      <c r="AE505" s="36"/>
      <c r="AR505" s="221" t="s">
        <v>106</v>
      </c>
      <c r="AT505" s="221" t="s">
        <v>192</v>
      </c>
      <c r="AU505" s="221" t="s">
        <v>92</v>
      </c>
      <c r="AY505" s="18" t="s">
        <v>189</v>
      </c>
      <c r="BE505" s="222">
        <f>IF(N505="základní",J505,0)</f>
        <v>0</v>
      </c>
      <c r="BF505" s="222">
        <f>IF(N505="snížená",J505,0)</f>
        <v>0</v>
      </c>
      <c r="BG505" s="222">
        <f>IF(N505="zákl. přenesená",J505,0)</f>
        <v>0</v>
      </c>
      <c r="BH505" s="222">
        <f>IF(N505="sníž. přenesená",J505,0)</f>
        <v>0</v>
      </c>
      <c r="BI505" s="222">
        <f>IF(N505="nulová",J505,0)</f>
        <v>0</v>
      </c>
      <c r="BJ505" s="18" t="s">
        <v>90</v>
      </c>
      <c r="BK505" s="222">
        <f>ROUND(I505*H505,2)</f>
        <v>0</v>
      </c>
      <c r="BL505" s="18" t="s">
        <v>106</v>
      </c>
      <c r="BM505" s="221" t="s">
        <v>1169</v>
      </c>
    </row>
    <row r="506" spans="1:65" s="2" customFormat="1" ht="16.5" customHeight="1">
      <c r="A506" s="36"/>
      <c r="B506" s="37"/>
      <c r="C506" s="210" t="s">
        <v>673</v>
      </c>
      <c r="D506" s="210" t="s">
        <v>192</v>
      </c>
      <c r="E506" s="211" t="s">
        <v>356</v>
      </c>
      <c r="F506" s="212" t="s">
        <v>357</v>
      </c>
      <c r="G506" s="213" t="s">
        <v>195</v>
      </c>
      <c r="H506" s="214">
        <v>39612.87</v>
      </c>
      <c r="I506" s="215"/>
      <c r="J506" s="216">
        <f>ROUND(I506*H506,2)</f>
        <v>0</v>
      </c>
      <c r="K506" s="212" t="s">
        <v>196</v>
      </c>
      <c r="L506" s="41"/>
      <c r="M506" s="217" t="s">
        <v>1</v>
      </c>
      <c r="N506" s="218" t="s">
        <v>48</v>
      </c>
      <c r="O506" s="73"/>
      <c r="P506" s="219">
        <f>O506*H506</f>
        <v>0</v>
      </c>
      <c r="Q506" s="219">
        <v>0</v>
      </c>
      <c r="R506" s="219">
        <f>Q506*H506</f>
        <v>0</v>
      </c>
      <c r="S506" s="219">
        <v>0</v>
      </c>
      <c r="T506" s="220">
        <f>S506*H506</f>
        <v>0</v>
      </c>
      <c r="U506" s="36"/>
      <c r="V506" s="36"/>
      <c r="W506" s="36"/>
      <c r="X506" s="36"/>
      <c r="Y506" s="36"/>
      <c r="Z506" s="36"/>
      <c r="AA506" s="36"/>
      <c r="AB506" s="36"/>
      <c r="AC506" s="36"/>
      <c r="AD506" s="36"/>
      <c r="AE506" s="36"/>
      <c r="AR506" s="221" t="s">
        <v>106</v>
      </c>
      <c r="AT506" s="221" t="s">
        <v>192</v>
      </c>
      <c r="AU506" s="221" t="s">
        <v>92</v>
      </c>
      <c r="AY506" s="18" t="s">
        <v>189</v>
      </c>
      <c r="BE506" s="222">
        <f>IF(N506="základní",J506,0)</f>
        <v>0</v>
      </c>
      <c r="BF506" s="222">
        <f>IF(N506="snížená",J506,0)</f>
        <v>0</v>
      </c>
      <c r="BG506" s="222">
        <f>IF(N506="zákl. přenesená",J506,0)</f>
        <v>0</v>
      </c>
      <c r="BH506" s="222">
        <f>IF(N506="sníž. přenesená",J506,0)</f>
        <v>0</v>
      </c>
      <c r="BI506" s="222">
        <f>IF(N506="nulová",J506,0)</f>
        <v>0</v>
      </c>
      <c r="BJ506" s="18" t="s">
        <v>90</v>
      </c>
      <c r="BK506" s="222">
        <f>ROUND(I506*H506,2)</f>
        <v>0</v>
      </c>
      <c r="BL506" s="18" t="s">
        <v>106</v>
      </c>
      <c r="BM506" s="221" t="s">
        <v>1170</v>
      </c>
    </row>
    <row r="507" spans="2:51" s="14" customFormat="1" ht="12">
      <c r="B507" s="234"/>
      <c r="C507" s="235"/>
      <c r="D507" s="225" t="s">
        <v>198</v>
      </c>
      <c r="E507" s="235"/>
      <c r="F507" s="237" t="s">
        <v>1163</v>
      </c>
      <c r="G507" s="235"/>
      <c r="H507" s="238">
        <v>39612.87</v>
      </c>
      <c r="I507" s="239"/>
      <c r="J507" s="235"/>
      <c r="K507" s="235"/>
      <c r="L507" s="240"/>
      <c r="M507" s="241"/>
      <c r="N507" s="242"/>
      <c r="O507" s="242"/>
      <c r="P507" s="242"/>
      <c r="Q507" s="242"/>
      <c r="R507" s="242"/>
      <c r="S507" s="242"/>
      <c r="T507" s="243"/>
      <c r="AT507" s="244" t="s">
        <v>198</v>
      </c>
      <c r="AU507" s="244" t="s">
        <v>92</v>
      </c>
      <c r="AV507" s="14" t="s">
        <v>92</v>
      </c>
      <c r="AW507" s="14" t="s">
        <v>4</v>
      </c>
      <c r="AX507" s="14" t="s">
        <v>90</v>
      </c>
      <c r="AY507" s="244" t="s">
        <v>189</v>
      </c>
    </row>
    <row r="508" spans="1:65" s="2" customFormat="1" ht="16.5" customHeight="1">
      <c r="A508" s="36"/>
      <c r="B508" s="37"/>
      <c r="C508" s="210" t="s">
        <v>677</v>
      </c>
      <c r="D508" s="210" t="s">
        <v>192</v>
      </c>
      <c r="E508" s="211" t="s">
        <v>360</v>
      </c>
      <c r="F508" s="212" t="s">
        <v>361</v>
      </c>
      <c r="G508" s="213" t="s">
        <v>195</v>
      </c>
      <c r="H508" s="214">
        <v>440.143</v>
      </c>
      <c r="I508" s="215"/>
      <c r="J508" s="216">
        <f>ROUND(I508*H508,2)</f>
        <v>0</v>
      </c>
      <c r="K508" s="212" t="s">
        <v>196</v>
      </c>
      <c r="L508" s="41"/>
      <c r="M508" s="217" t="s">
        <v>1</v>
      </c>
      <c r="N508" s="218" t="s">
        <v>48</v>
      </c>
      <c r="O508" s="73"/>
      <c r="P508" s="219">
        <f>O508*H508</f>
        <v>0</v>
      </c>
      <c r="Q508" s="219">
        <v>0</v>
      </c>
      <c r="R508" s="219">
        <f>Q508*H508</f>
        <v>0</v>
      </c>
      <c r="S508" s="219">
        <v>0</v>
      </c>
      <c r="T508" s="220">
        <f>S508*H508</f>
        <v>0</v>
      </c>
      <c r="U508" s="36"/>
      <c r="V508" s="36"/>
      <c r="W508" s="36"/>
      <c r="X508" s="36"/>
      <c r="Y508" s="36"/>
      <c r="Z508" s="36"/>
      <c r="AA508" s="36"/>
      <c r="AB508" s="36"/>
      <c r="AC508" s="36"/>
      <c r="AD508" s="36"/>
      <c r="AE508" s="36"/>
      <c r="AR508" s="221" t="s">
        <v>106</v>
      </c>
      <c r="AT508" s="221" t="s">
        <v>192</v>
      </c>
      <c r="AU508" s="221" t="s">
        <v>92</v>
      </c>
      <c r="AY508" s="18" t="s">
        <v>189</v>
      </c>
      <c r="BE508" s="222">
        <f>IF(N508="základní",J508,0)</f>
        <v>0</v>
      </c>
      <c r="BF508" s="222">
        <f>IF(N508="snížená",J508,0)</f>
        <v>0</v>
      </c>
      <c r="BG508" s="222">
        <f>IF(N508="zákl. přenesená",J508,0)</f>
        <v>0</v>
      </c>
      <c r="BH508" s="222">
        <f>IF(N508="sníž. přenesená",J508,0)</f>
        <v>0</v>
      </c>
      <c r="BI508" s="222">
        <f>IF(N508="nulová",J508,0)</f>
        <v>0</v>
      </c>
      <c r="BJ508" s="18" t="s">
        <v>90</v>
      </c>
      <c r="BK508" s="222">
        <f>ROUND(I508*H508,2)</f>
        <v>0</v>
      </c>
      <c r="BL508" s="18" t="s">
        <v>106</v>
      </c>
      <c r="BM508" s="221" t="s">
        <v>1171</v>
      </c>
    </row>
    <row r="509" spans="1:65" s="2" customFormat="1" ht="16.5" customHeight="1">
      <c r="A509" s="36"/>
      <c r="B509" s="37"/>
      <c r="C509" s="210" t="s">
        <v>681</v>
      </c>
      <c r="D509" s="210" t="s">
        <v>192</v>
      </c>
      <c r="E509" s="211" t="s">
        <v>1172</v>
      </c>
      <c r="F509" s="212" t="s">
        <v>1173</v>
      </c>
      <c r="G509" s="213" t="s">
        <v>195</v>
      </c>
      <c r="H509" s="214">
        <v>1919.2</v>
      </c>
      <c r="I509" s="215"/>
      <c r="J509" s="216">
        <f>ROUND(I509*H509,2)</f>
        <v>0</v>
      </c>
      <c r="K509" s="212" t="s">
        <v>196</v>
      </c>
      <c r="L509" s="41"/>
      <c r="M509" s="217" t="s">
        <v>1</v>
      </c>
      <c r="N509" s="218" t="s">
        <v>48</v>
      </c>
      <c r="O509" s="73"/>
      <c r="P509" s="219">
        <f>O509*H509</f>
        <v>0</v>
      </c>
      <c r="Q509" s="219">
        <v>0.00013</v>
      </c>
      <c r="R509" s="219">
        <f>Q509*H509</f>
        <v>0.249496</v>
      </c>
      <c r="S509" s="219">
        <v>0</v>
      </c>
      <c r="T509" s="220">
        <f>S509*H509</f>
        <v>0</v>
      </c>
      <c r="U509" s="36"/>
      <c r="V509" s="36"/>
      <c r="W509" s="36"/>
      <c r="X509" s="36"/>
      <c r="Y509" s="36"/>
      <c r="Z509" s="36"/>
      <c r="AA509" s="36"/>
      <c r="AB509" s="36"/>
      <c r="AC509" s="36"/>
      <c r="AD509" s="36"/>
      <c r="AE509" s="36"/>
      <c r="AR509" s="221" t="s">
        <v>106</v>
      </c>
      <c r="AT509" s="221" t="s">
        <v>192</v>
      </c>
      <c r="AU509" s="221" t="s">
        <v>92</v>
      </c>
      <c r="AY509" s="18" t="s">
        <v>189</v>
      </c>
      <c r="BE509" s="222">
        <f>IF(N509="základní",J509,0)</f>
        <v>0</v>
      </c>
      <c r="BF509" s="222">
        <f>IF(N509="snížená",J509,0)</f>
        <v>0</v>
      </c>
      <c r="BG509" s="222">
        <f>IF(N509="zákl. přenesená",J509,0)</f>
        <v>0</v>
      </c>
      <c r="BH509" s="222">
        <f>IF(N509="sníž. přenesená",J509,0)</f>
        <v>0</v>
      </c>
      <c r="BI509" s="222">
        <f>IF(N509="nulová",J509,0)</f>
        <v>0</v>
      </c>
      <c r="BJ509" s="18" t="s">
        <v>90</v>
      </c>
      <c r="BK509" s="222">
        <f>ROUND(I509*H509,2)</f>
        <v>0</v>
      </c>
      <c r="BL509" s="18" t="s">
        <v>106</v>
      </c>
      <c r="BM509" s="221" t="s">
        <v>1174</v>
      </c>
    </row>
    <row r="510" spans="2:51" s="13" customFormat="1" ht="12">
      <c r="B510" s="223"/>
      <c r="C510" s="224"/>
      <c r="D510" s="225" t="s">
        <v>198</v>
      </c>
      <c r="E510" s="226" t="s">
        <v>1</v>
      </c>
      <c r="F510" s="227" t="s">
        <v>199</v>
      </c>
      <c r="G510" s="224"/>
      <c r="H510" s="226" t="s">
        <v>1</v>
      </c>
      <c r="I510" s="228"/>
      <c r="J510" s="224"/>
      <c r="K510" s="224"/>
      <c r="L510" s="229"/>
      <c r="M510" s="230"/>
      <c r="N510" s="231"/>
      <c r="O510" s="231"/>
      <c r="P510" s="231"/>
      <c r="Q510" s="231"/>
      <c r="R510" s="231"/>
      <c r="S510" s="231"/>
      <c r="T510" s="232"/>
      <c r="AT510" s="233" t="s">
        <v>198</v>
      </c>
      <c r="AU510" s="233" t="s">
        <v>92</v>
      </c>
      <c r="AV510" s="13" t="s">
        <v>90</v>
      </c>
      <c r="AW510" s="13" t="s">
        <v>38</v>
      </c>
      <c r="AX510" s="13" t="s">
        <v>83</v>
      </c>
      <c r="AY510" s="233" t="s">
        <v>189</v>
      </c>
    </row>
    <row r="511" spans="2:51" s="14" customFormat="1" ht="12">
      <c r="B511" s="234"/>
      <c r="C511" s="235"/>
      <c r="D511" s="225" t="s">
        <v>198</v>
      </c>
      <c r="E511" s="236" t="s">
        <v>1</v>
      </c>
      <c r="F511" s="237" t="s">
        <v>1175</v>
      </c>
      <c r="G511" s="235"/>
      <c r="H511" s="238">
        <v>806.6</v>
      </c>
      <c r="I511" s="239"/>
      <c r="J511" s="235"/>
      <c r="K511" s="235"/>
      <c r="L511" s="240"/>
      <c r="M511" s="241"/>
      <c r="N511" s="242"/>
      <c r="O511" s="242"/>
      <c r="P511" s="242"/>
      <c r="Q511" s="242"/>
      <c r="R511" s="242"/>
      <c r="S511" s="242"/>
      <c r="T511" s="243"/>
      <c r="AT511" s="244" t="s">
        <v>198</v>
      </c>
      <c r="AU511" s="244" t="s">
        <v>92</v>
      </c>
      <c r="AV511" s="14" t="s">
        <v>92</v>
      </c>
      <c r="AW511" s="14" t="s">
        <v>38</v>
      </c>
      <c r="AX511" s="14" t="s">
        <v>83</v>
      </c>
      <c r="AY511" s="244" t="s">
        <v>189</v>
      </c>
    </row>
    <row r="512" spans="2:51" s="14" customFormat="1" ht="12">
      <c r="B512" s="234"/>
      <c r="C512" s="235"/>
      <c r="D512" s="225" t="s">
        <v>198</v>
      </c>
      <c r="E512" s="236" t="s">
        <v>1</v>
      </c>
      <c r="F512" s="237" t="s">
        <v>1176</v>
      </c>
      <c r="G512" s="235"/>
      <c r="H512" s="238">
        <v>1112.6</v>
      </c>
      <c r="I512" s="239"/>
      <c r="J512" s="235"/>
      <c r="K512" s="235"/>
      <c r="L512" s="240"/>
      <c r="M512" s="241"/>
      <c r="N512" s="242"/>
      <c r="O512" s="242"/>
      <c r="P512" s="242"/>
      <c r="Q512" s="242"/>
      <c r="R512" s="242"/>
      <c r="S512" s="242"/>
      <c r="T512" s="243"/>
      <c r="AT512" s="244" t="s">
        <v>198</v>
      </c>
      <c r="AU512" s="244" t="s">
        <v>92</v>
      </c>
      <c r="AV512" s="14" t="s">
        <v>92</v>
      </c>
      <c r="AW512" s="14" t="s">
        <v>38</v>
      </c>
      <c r="AX512" s="14" t="s">
        <v>83</v>
      </c>
      <c r="AY512" s="244" t="s">
        <v>189</v>
      </c>
    </row>
    <row r="513" spans="2:51" s="15" customFormat="1" ht="12">
      <c r="B513" s="245"/>
      <c r="C513" s="246"/>
      <c r="D513" s="225" t="s">
        <v>198</v>
      </c>
      <c r="E513" s="247" t="s">
        <v>1</v>
      </c>
      <c r="F513" s="248" t="s">
        <v>203</v>
      </c>
      <c r="G513" s="246"/>
      <c r="H513" s="249">
        <v>1919.2</v>
      </c>
      <c r="I513" s="250"/>
      <c r="J513" s="246"/>
      <c r="K513" s="246"/>
      <c r="L513" s="251"/>
      <c r="M513" s="252"/>
      <c r="N513" s="253"/>
      <c r="O513" s="253"/>
      <c r="P513" s="253"/>
      <c r="Q513" s="253"/>
      <c r="R513" s="253"/>
      <c r="S513" s="253"/>
      <c r="T513" s="254"/>
      <c r="AT513" s="255" t="s">
        <v>198</v>
      </c>
      <c r="AU513" s="255" t="s">
        <v>92</v>
      </c>
      <c r="AV513" s="15" t="s">
        <v>106</v>
      </c>
      <c r="AW513" s="15" t="s">
        <v>38</v>
      </c>
      <c r="AX513" s="15" t="s">
        <v>90</v>
      </c>
      <c r="AY513" s="255" t="s">
        <v>189</v>
      </c>
    </row>
    <row r="514" spans="1:65" s="2" customFormat="1" ht="16.5" customHeight="1">
      <c r="A514" s="36"/>
      <c r="B514" s="37"/>
      <c r="C514" s="210" t="s">
        <v>686</v>
      </c>
      <c r="D514" s="210" t="s">
        <v>192</v>
      </c>
      <c r="E514" s="211" t="s">
        <v>1177</v>
      </c>
      <c r="F514" s="212" t="s">
        <v>1178</v>
      </c>
      <c r="G514" s="213" t="s">
        <v>225</v>
      </c>
      <c r="H514" s="214">
        <v>15.35</v>
      </c>
      <c r="I514" s="215"/>
      <c r="J514" s="216">
        <f>ROUND(I514*H514,2)</f>
        <v>0</v>
      </c>
      <c r="K514" s="212" t="s">
        <v>196</v>
      </c>
      <c r="L514" s="41"/>
      <c r="M514" s="217" t="s">
        <v>1</v>
      </c>
      <c r="N514" s="218" t="s">
        <v>48</v>
      </c>
      <c r="O514" s="73"/>
      <c r="P514" s="219">
        <f>O514*H514</f>
        <v>0</v>
      </c>
      <c r="Q514" s="219">
        <v>0</v>
      </c>
      <c r="R514" s="219">
        <f>Q514*H514</f>
        <v>0</v>
      </c>
      <c r="S514" s="219">
        <v>0</v>
      </c>
      <c r="T514" s="220">
        <f>S514*H514</f>
        <v>0</v>
      </c>
      <c r="U514" s="36"/>
      <c r="V514" s="36"/>
      <c r="W514" s="36"/>
      <c r="X514" s="36"/>
      <c r="Y514" s="36"/>
      <c r="Z514" s="36"/>
      <c r="AA514" s="36"/>
      <c r="AB514" s="36"/>
      <c r="AC514" s="36"/>
      <c r="AD514" s="36"/>
      <c r="AE514" s="36"/>
      <c r="AR514" s="221" t="s">
        <v>106</v>
      </c>
      <c r="AT514" s="221" t="s">
        <v>192</v>
      </c>
      <c r="AU514" s="221" t="s">
        <v>92</v>
      </c>
      <c r="AY514" s="18" t="s">
        <v>189</v>
      </c>
      <c r="BE514" s="222">
        <f>IF(N514="základní",J514,0)</f>
        <v>0</v>
      </c>
      <c r="BF514" s="222">
        <f>IF(N514="snížená",J514,0)</f>
        <v>0</v>
      </c>
      <c r="BG514" s="222">
        <f>IF(N514="zákl. přenesená",J514,0)</f>
        <v>0</v>
      </c>
      <c r="BH514" s="222">
        <f>IF(N514="sníž. přenesená",J514,0)</f>
        <v>0</v>
      </c>
      <c r="BI514" s="222">
        <f>IF(N514="nulová",J514,0)</f>
        <v>0</v>
      </c>
      <c r="BJ514" s="18" t="s">
        <v>90</v>
      </c>
      <c r="BK514" s="222">
        <f>ROUND(I514*H514,2)</f>
        <v>0</v>
      </c>
      <c r="BL514" s="18" t="s">
        <v>106</v>
      </c>
      <c r="BM514" s="221" t="s">
        <v>1179</v>
      </c>
    </row>
    <row r="515" spans="1:65" s="2" customFormat="1" ht="16.5" customHeight="1">
      <c r="A515" s="36"/>
      <c r="B515" s="37"/>
      <c r="C515" s="210" t="s">
        <v>690</v>
      </c>
      <c r="D515" s="210" t="s">
        <v>192</v>
      </c>
      <c r="E515" s="211" t="s">
        <v>1180</v>
      </c>
      <c r="F515" s="212" t="s">
        <v>1181</v>
      </c>
      <c r="G515" s="213" t="s">
        <v>225</v>
      </c>
      <c r="H515" s="214">
        <v>460.5</v>
      </c>
      <c r="I515" s="215"/>
      <c r="J515" s="216">
        <f>ROUND(I515*H515,2)</f>
        <v>0</v>
      </c>
      <c r="K515" s="212" t="s">
        <v>196</v>
      </c>
      <c r="L515" s="41"/>
      <c r="M515" s="217" t="s">
        <v>1</v>
      </c>
      <c r="N515" s="218" t="s">
        <v>48</v>
      </c>
      <c r="O515" s="73"/>
      <c r="P515" s="219">
        <f>O515*H515</f>
        <v>0</v>
      </c>
      <c r="Q515" s="219">
        <v>0</v>
      </c>
      <c r="R515" s="219">
        <f>Q515*H515</f>
        <v>0</v>
      </c>
      <c r="S515" s="219">
        <v>0</v>
      </c>
      <c r="T515" s="220">
        <f>S515*H515</f>
        <v>0</v>
      </c>
      <c r="U515" s="36"/>
      <c r="V515" s="36"/>
      <c r="W515" s="36"/>
      <c r="X515" s="36"/>
      <c r="Y515" s="36"/>
      <c r="Z515" s="36"/>
      <c r="AA515" s="36"/>
      <c r="AB515" s="36"/>
      <c r="AC515" s="36"/>
      <c r="AD515" s="36"/>
      <c r="AE515" s="36"/>
      <c r="AR515" s="221" t="s">
        <v>106</v>
      </c>
      <c r="AT515" s="221" t="s">
        <v>192</v>
      </c>
      <c r="AU515" s="221" t="s">
        <v>92</v>
      </c>
      <c r="AY515" s="18" t="s">
        <v>189</v>
      </c>
      <c r="BE515" s="222">
        <f>IF(N515="základní",J515,0)</f>
        <v>0</v>
      </c>
      <c r="BF515" s="222">
        <f>IF(N515="snížená",J515,0)</f>
        <v>0</v>
      </c>
      <c r="BG515" s="222">
        <f>IF(N515="zákl. přenesená",J515,0)</f>
        <v>0</v>
      </c>
      <c r="BH515" s="222">
        <f>IF(N515="sníž. přenesená",J515,0)</f>
        <v>0</v>
      </c>
      <c r="BI515" s="222">
        <f>IF(N515="nulová",J515,0)</f>
        <v>0</v>
      </c>
      <c r="BJ515" s="18" t="s">
        <v>90</v>
      </c>
      <c r="BK515" s="222">
        <f>ROUND(I515*H515,2)</f>
        <v>0</v>
      </c>
      <c r="BL515" s="18" t="s">
        <v>106</v>
      </c>
      <c r="BM515" s="221" t="s">
        <v>1182</v>
      </c>
    </row>
    <row r="516" spans="2:51" s="14" customFormat="1" ht="12">
      <c r="B516" s="234"/>
      <c r="C516" s="235"/>
      <c r="D516" s="225" t="s">
        <v>198</v>
      </c>
      <c r="E516" s="235"/>
      <c r="F516" s="237" t="s">
        <v>1183</v>
      </c>
      <c r="G516" s="235"/>
      <c r="H516" s="238">
        <v>460.5</v>
      </c>
      <c r="I516" s="239"/>
      <c r="J516" s="235"/>
      <c r="K516" s="235"/>
      <c r="L516" s="240"/>
      <c r="M516" s="241"/>
      <c r="N516" s="242"/>
      <c r="O516" s="242"/>
      <c r="P516" s="242"/>
      <c r="Q516" s="242"/>
      <c r="R516" s="242"/>
      <c r="S516" s="242"/>
      <c r="T516" s="243"/>
      <c r="AT516" s="244" t="s">
        <v>198</v>
      </c>
      <c r="AU516" s="244" t="s">
        <v>92</v>
      </c>
      <c r="AV516" s="14" t="s">
        <v>92</v>
      </c>
      <c r="AW516" s="14" t="s">
        <v>4</v>
      </c>
      <c r="AX516" s="14" t="s">
        <v>90</v>
      </c>
      <c r="AY516" s="244" t="s">
        <v>189</v>
      </c>
    </row>
    <row r="517" spans="1:65" s="2" customFormat="1" ht="16.5" customHeight="1">
      <c r="A517" s="36"/>
      <c r="B517" s="37"/>
      <c r="C517" s="210" t="s">
        <v>694</v>
      </c>
      <c r="D517" s="210" t="s">
        <v>192</v>
      </c>
      <c r="E517" s="211" t="s">
        <v>1184</v>
      </c>
      <c r="F517" s="212" t="s">
        <v>1185</v>
      </c>
      <c r="G517" s="213" t="s">
        <v>225</v>
      </c>
      <c r="H517" s="214">
        <v>15.35</v>
      </c>
      <c r="I517" s="215"/>
      <c r="J517" s="216">
        <f>ROUND(I517*H517,2)</f>
        <v>0</v>
      </c>
      <c r="K517" s="212" t="s">
        <v>196</v>
      </c>
      <c r="L517" s="41"/>
      <c r="M517" s="217" t="s">
        <v>1</v>
      </c>
      <c r="N517" s="218" t="s">
        <v>48</v>
      </c>
      <c r="O517" s="73"/>
      <c r="P517" s="219">
        <f>O517*H517</f>
        <v>0</v>
      </c>
      <c r="Q517" s="219">
        <v>0</v>
      </c>
      <c r="R517" s="219">
        <f>Q517*H517</f>
        <v>0</v>
      </c>
      <c r="S517" s="219">
        <v>0</v>
      </c>
      <c r="T517" s="220">
        <f>S517*H517</f>
        <v>0</v>
      </c>
      <c r="U517" s="36"/>
      <c r="V517" s="36"/>
      <c r="W517" s="36"/>
      <c r="X517" s="36"/>
      <c r="Y517" s="36"/>
      <c r="Z517" s="36"/>
      <c r="AA517" s="36"/>
      <c r="AB517" s="36"/>
      <c r="AC517" s="36"/>
      <c r="AD517" s="36"/>
      <c r="AE517" s="36"/>
      <c r="AR517" s="221" t="s">
        <v>106</v>
      </c>
      <c r="AT517" s="221" t="s">
        <v>192</v>
      </c>
      <c r="AU517" s="221" t="s">
        <v>92</v>
      </c>
      <c r="AY517" s="18" t="s">
        <v>189</v>
      </c>
      <c r="BE517" s="222">
        <f>IF(N517="základní",J517,0)</f>
        <v>0</v>
      </c>
      <c r="BF517" s="222">
        <f>IF(N517="snížená",J517,0)</f>
        <v>0</v>
      </c>
      <c r="BG517" s="222">
        <f>IF(N517="zákl. přenesená",J517,0)</f>
        <v>0</v>
      </c>
      <c r="BH517" s="222">
        <f>IF(N517="sníž. přenesená",J517,0)</f>
        <v>0</v>
      </c>
      <c r="BI517" s="222">
        <f>IF(N517="nulová",J517,0)</f>
        <v>0</v>
      </c>
      <c r="BJ517" s="18" t="s">
        <v>90</v>
      </c>
      <c r="BK517" s="222">
        <f>ROUND(I517*H517,2)</f>
        <v>0</v>
      </c>
      <c r="BL517" s="18" t="s">
        <v>106</v>
      </c>
      <c r="BM517" s="221" t="s">
        <v>1186</v>
      </c>
    </row>
    <row r="518" spans="1:65" s="2" customFormat="1" ht="16.5" customHeight="1">
      <c r="A518" s="36"/>
      <c r="B518" s="37"/>
      <c r="C518" s="210" t="s">
        <v>700</v>
      </c>
      <c r="D518" s="210" t="s">
        <v>192</v>
      </c>
      <c r="E518" s="211" t="s">
        <v>1187</v>
      </c>
      <c r="F518" s="212" t="s">
        <v>1188</v>
      </c>
      <c r="G518" s="213" t="s">
        <v>195</v>
      </c>
      <c r="H518" s="214">
        <v>1529.8</v>
      </c>
      <c r="I518" s="215"/>
      <c r="J518" s="216">
        <f>ROUND(I518*H518,2)</f>
        <v>0</v>
      </c>
      <c r="K518" s="212" t="s">
        <v>196</v>
      </c>
      <c r="L518" s="41"/>
      <c r="M518" s="217" t="s">
        <v>1</v>
      </c>
      <c r="N518" s="218" t="s">
        <v>48</v>
      </c>
      <c r="O518" s="73"/>
      <c r="P518" s="219">
        <f>O518*H518</f>
        <v>0</v>
      </c>
      <c r="Q518" s="219">
        <v>4E-05</v>
      </c>
      <c r="R518" s="219">
        <f>Q518*H518</f>
        <v>0.061192</v>
      </c>
      <c r="S518" s="219">
        <v>0</v>
      </c>
      <c r="T518" s="220">
        <f>S518*H518</f>
        <v>0</v>
      </c>
      <c r="U518" s="36"/>
      <c r="V518" s="36"/>
      <c r="W518" s="36"/>
      <c r="X518" s="36"/>
      <c r="Y518" s="36"/>
      <c r="Z518" s="36"/>
      <c r="AA518" s="36"/>
      <c r="AB518" s="36"/>
      <c r="AC518" s="36"/>
      <c r="AD518" s="36"/>
      <c r="AE518" s="36"/>
      <c r="AR518" s="221" t="s">
        <v>106</v>
      </c>
      <c r="AT518" s="221" t="s">
        <v>192</v>
      </c>
      <c r="AU518" s="221" t="s">
        <v>92</v>
      </c>
      <c r="AY518" s="18" t="s">
        <v>189</v>
      </c>
      <c r="BE518" s="222">
        <f>IF(N518="základní",J518,0)</f>
        <v>0</v>
      </c>
      <c r="BF518" s="222">
        <f>IF(N518="snížená",J518,0)</f>
        <v>0</v>
      </c>
      <c r="BG518" s="222">
        <f>IF(N518="zákl. přenesená",J518,0)</f>
        <v>0</v>
      </c>
      <c r="BH518" s="222">
        <f>IF(N518="sníž. přenesená",J518,0)</f>
        <v>0</v>
      </c>
      <c r="BI518" s="222">
        <f>IF(N518="nulová",J518,0)</f>
        <v>0</v>
      </c>
      <c r="BJ518" s="18" t="s">
        <v>90</v>
      </c>
      <c r="BK518" s="222">
        <f>ROUND(I518*H518,2)</f>
        <v>0</v>
      </c>
      <c r="BL518" s="18" t="s">
        <v>106</v>
      </c>
      <c r="BM518" s="221" t="s">
        <v>1189</v>
      </c>
    </row>
    <row r="519" spans="1:65" s="2" customFormat="1" ht="16.5" customHeight="1">
      <c r="A519" s="36"/>
      <c r="B519" s="37"/>
      <c r="C519" s="210" t="s">
        <v>705</v>
      </c>
      <c r="D519" s="210" t="s">
        <v>192</v>
      </c>
      <c r="E519" s="211" t="s">
        <v>1190</v>
      </c>
      <c r="F519" s="212" t="s">
        <v>1191</v>
      </c>
      <c r="G519" s="213" t="s">
        <v>606</v>
      </c>
      <c r="H519" s="214">
        <v>51.48</v>
      </c>
      <c r="I519" s="215"/>
      <c r="J519" s="216">
        <f>ROUND(I519*H519,2)</f>
        <v>0</v>
      </c>
      <c r="K519" s="212" t="s">
        <v>196</v>
      </c>
      <c r="L519" s="41"/>
      <c r="M519" s="217" t="s">
        <v>1</v>
      </c>
      <c r="N519" s="218" t="s">
        <v>48</v>
      </c>
      <c r="O519" s="73"/>
      <c r="P519" s="219">
        <f>O519*H519</f>
        <v>0</v>
      </c>
      <c r="Q519" s="219">
        <v>0</v>
      </c>
      <c r="R519" s="219">
        <f>Q519*H519</f>
        <v>0</v>
      </c>
      <c r="S519" s="219">
        <v>2.4</v>
      </c>
      <c r="T519" s="220">
        <f>S519*H519</f>
        <v>123.55199999999999</v>
      </c>
      <c r="U519" s="36"/>
      <c r="V519" s="36"/>
      <c r="W519" s="36"/>
      <c r="X519" s="36"/>
      <c r="Y519" s="36"/>
      <c r="Z519" s="36"/>
      <c r="AA519" s="36"/>
      <c r="AB519" s="36"/>
      <c r="AC519" s="36"/>
      <c r="AD519" s="36"/>
      <c r="AE519" s="36"/>
      <c r="AR519" s="221" t="s">
        <v>106</v>
      </c>
      <c r="AT519" s="221" t="s">
        <v>192</v>
      </c>
      <c r="AU519" s="221" t="s">
        <v>92</v>
      </c>
      <c r="AY519" s="18" t="s">
        <v>189</v>
      </c>
      <c r="BE519" s="222">
        <f>IF(N519="základní",J519,0)</f>
        <v>0</v>
      </c>
      <c r="BF519" s="222">
        <f>IF(N519="snížená",J519,0)</f>
        <v>0</v>
      </c>
      <c r="BG519" s="222">
        <f>IF(N519="zákl. přenesená",J519,0)</f>
        <v>0</v>
      </c>
      <c r="BH519" s="222">
        <f>IF(N519="sníž. přenesená",J519,0)</f>
        <v>0</v>
      </c>
      <c r="BI519" s="222">
        <f>IF(N519="nulová",J519,0)</f>
        <v>0</v>
      </c>
      <c r="BJ519" s="18" t="s">
        <v>90</v>
      </c>
      <c r="BK519" s="222">
        <f>ROUND(I519*H519,2)</f>
        <v>0</v>
      </c>
      <c r="BL519" s="18" t="s">
        <v>106</v>
      </c>
      <c r="BM519" s="221" t="s">
        <v>1192</v>
      </c>
    </row>
    <row r="520" spans="2:51" s="13" customFormat="1" ht="12">
      <c r="B520" s="223"/>
      <c r="C520" s="224"/>
      <c r="D520" s="225" t="s">
        <v>198</v>
      </c>
      <c r="E520" s="226" t="s">
        <v>1</v>
      </c>
      <c r="F520" s="227" t="s">
        <v>199</v>
      </c>
      <c r="G520" s="224"/>
      <c r="H520" s="226" t="s">
        <v>1</v>
      </c>
      <c r="I520" s="228"/>
      <c r="J520" s="224"/>
      <c r="K520" s="224"/>
      <c r="L520" s="229"/>
      <c r="M520" s="230"/>
      <c r="N520" s="231"/>
      <c r="O520" s="231"/>
      <c r="P520" s="231"/>
      <c r="Q520" s="231"/>
      <c r="R520" s="231"/>
      <c r="S520" s="231"/>
      <c r="T520" s="232"/>
      <c r="AT520" s="233" t="s">
        <v>198</v>
      </c>
      <c r="AU520" s="233" t="s">
        <v>92</v>
      </c>
      <c r="AV520" s="13" t="s">
        <v>90</v>
      </c>
      <c r="AW520" s="13" t="s">
        <v>38</v>
      </c>
      <c r="AX520" s="13" t="s">
        <v>83</v>
      </c>
      <c r="AY520" s="233" t="s">
        <v>189</v>
      </c>
    </row>
    <row r="521" spans="2:51" s="14" customFormat="1" ht="12">
      <c r="B521" s="234"/>
      <c r="C521" s="235"/>
      <c r="D521" s="225" t="s">
        <v>198</v>
      </c>
      <c r="E521" s="236" t="s">
        <v>1</v>
      </c>
      <c r="F521" s="237" t="s">
        <v>1193</v>
      </c>
      <c r="G521" s="235"/>
      <c r="H521" s="238">
        <v>42.9</v>
      </c>
      <c r="I521" s="239"/>
      <c r="J521" s="235"/>
      <c r="K521" s="235"/>
      <c r="L521" s="240"/>
      <c r="M521" s="241"/>
      <c r="N521" s="242"/>
      <c r="O521" s="242"/>
      <c r="P521" s="242"/>
      <c r="Q521" s="242"/>
      <c r="R521" s="242"/>
      <c r="S521" s="242"/>
      <c r="T521" s="243"/>
      <c r="AT521" s="244" t="s">
        <v>198</v>
      </c>
      <c r="AU521" s="244" t="s">
        <v>92</v>
      </c>
      <c r="AV521" s="14" t="s">
        <v>92</v>
      </c>
      <c r="AW521" s="14" t="s">
        <v>38</v>
      </c>
      <c r="AX521" s="14" t="s">
        <v>83</v>
      </c>
      <c r="AY521" s="244" t="s">
        <v>189</v>
      </c>
    </row>
    <row r="522" spans="2:51" s="16" customFormat="1" ht="12">
      <c r="B522" s="270"/>
      <c r="C522" s="271"/>
      <c r="D522" s="225" t="s">
        <v>198</v>
      </c>
      <c r="E522" s="272" t="s">
        <v>1</v>
      </c>
      <c r="F522" s="273" t="s">
        <v>488</v>
      </c>
      <c r="G522" s="271"/>
      <c r="H522" s="274">
        <v>42.9</v>
      </c>
      <c r="I522" s="275"/>
      <c r="J522" s="271"/>
      <c r="K522" s="271"/>
      <c r="L522" s="276"/>
      <c r="M522" s="277"/>
      <c r="N522" s="278"/>
      <c r="O522" s="278"/>
      <c r="P522" s="278"/>
      <c r="Q522" s="278"/>
      <c r="R522" s="278"/>
      <c r="S522" s="278"/>
      <c r="T522" s="279"/>
      <c r="AT522" s="280" t="s">
        <v>198</v>
      </c>
      <c r="AU522" s="280" t="s">
        <v>92</v>
      </c>
      <c r="AV522" s="16" t="s">
        <v>99</v>
      </c>
      <c r="AW522" s="16" t="s">
        <v>38</v>
      </c>
      <c r="AX522" s="16" t="s">
        <v>83</v>
      </c>
      <c r="AY522" s="280" t="s">
        <v>189</v>
      </c>
    </row>
    <row r="523" spans="2:51" s="14" customFormat="1" ht="12">
      <c r="B523" s="234"/>
      <c r="C523" s="235"/>
      <c r="D523" s="225" t="s">
        <v>198</v>
      </c>
      <c r="E523" s="236" t="s">
        <v>1</v>
      </c>
      <c r="F523" s="237" t="s">
        <v>1194</v>
      </c>
      <c r="G523" s="235"/>
      <c r="H523" s="238">
        <v>8.58</v>
      </c>
      <c r="I523" s="239"/>
      <c r="J523" s="235"/>
      <c r="K523" s="235"/>
      <c r="L523" s="240"/>
      <c r="M523" s="241"/>
      <c r="N523" s="242"/>
      <c r="O523" s="242"/>
      <c r="P523" s="242"/>
      <c r="Q523" s="242"/>
      <c r="R523" s="242"/>
      <c r="S523" s="242"/>
      <c r="T523" s="243"/>
      <c r="AT523" s="244" t="s">
        <v>198</v>
      </c>
      <c r="AU523" s="244" t="s">
        <v>92</v>
      </c>
      <c r="AV523" s="14" t="s">
        <v>92</v>
      </c>
      <c r="AW523" s="14" t="s">
        <v>38</v>
      </c>
      <c r="AX523" s="14" t="s">
        <v>83</v>
      </c>
      <c r="AY523" s="244" t="s">
        <v>189</v>
      </c>
    </row>
    <row r="524" spans="2:51" s="15" customFormat="1" ht="12">
      <c r="B524" s="245"/>
      <c r="C524" s="246"/>
      <c r="D524" s="225" t="s">
        <v>198</v>
      </c>
      <c r="E524" s="247" t="s">
        <v>1</v>
      </c>
      <c r="F524" s="248" t="s">
        <v>203</v>
      </c>
      <c r="G524" s="246"/>
      <c r="H524" s="249">
        <v>51.48</v>
      </c>
      <c r="I524" s="250"/>
      <c r="J524" s="246"/>
      <c r="K524" s="246"/>
      <c r="L524" s="251"/>
      <c r="M524" s="252"/>
      <c r="N524" s="253"/>
      <c r="O524" s="253"/>
      <c r="P524" s="253"/>
      <c r="Q524" s="253"/>
      <c r="R524" s="253"/>
      <c r="S524" s="253"/>
      <c r="T524" s="254"/>
      <c r="AT524" s="255" t="s">
        <v>198</v>
      </c>
      <c r="AU524" s="255" t="s">
        <v>92</v>
      </c>
      <c r="AV524" s="15" t="s">
        <v>106</v>
      </c>
      <c r="AW524" s="15" t="s">
        <v>38</v>
      </c>
      <c r="AX524" s="15" t="s">
        <v>90</v>
      </c>
      <c r="AY524" s="255" t="s">
        <v>189</v>
      </c>
    </row>
    <row r="525" spans="1:65" s="2" customFormat="1" ht="16.5" customHeight="1">
      <c r="A525" s="36"/>
      <c r="B525" s="37"/>
      <c r="C525" s="210" t="s">
        <v>1195</v>
      </c>
      <c r="D525" s="210" t="s">
        <v>192</v>
      </c>
      <c r="E525" s="211" t="s">
        <v>1196</v>
      </c>
      <c r="F525" s="212" t="s">
        <v>1197</v>
      </c>
      <c r="G525" s="213" t="s">
        <v>195</v>
      </c>
      <c r="H525" s="214">
        <v>61.367</v>
      </c>
      <c r="I525" s="215"/>
      <c r="J525" s="216">
        <f>ROUND(I525*H525,2)</f>
        <v>0</v>
      </c>
      <c r="K525" s="212" t="s">
        <v>196</v>
      </c>
      <c r="L525" s="41"/>
      <c r="M525" s="217" t="s">
        <v>1</v>
      </c>
      <c r="N525" s="218" t="s">
        <v>48</v>
      </c>
      <c r="O525" s="73"/>
      <c r="P525" s="219">
        <f>O525*H525</f>
        <v>0</v>
      </c>
      <c r="Q525" s="219">
        <v>0</v>
      </c>
      <c r="R525" s="219">
        <f>Q525*H525</f>
        <v>0</v>
      </c>
      <c r="S525" s="219">
        <v>0.131</v>
      </c>
      <c r="T525" s="220">
        <f>S525*H525</f>
        <v>8.039077</v>
      </c>
      <c r="U525" s="36"/>
      <c r="V525" s="36"/>
      <c r="W525" s="36"/>
      <c r="X525" s="36"/>
      <c r="Y525" s="36"/>
      <c r="Z525" s="36"/>
      <c r="AA525" s="36"/>
      <c r="AB525" s="36"/>
      <c r="AC525" s="36"/>
      <c r="AD525" s="36"/>
      <c r="AE525" s="36"/>
      <c r="AR525" s="221" t="s">
        <v>106</v>
      </c>
      <c r="AT525" s="221" t="s">
        <v>192</v>
      </c>
      <c r="AU525" s="221" t="s">
        <v>92</v>
      </c>
      <c r="AY525" s="18" t="s">
        <v>189</v>
      </c>
      <c r="BE525" s="222">
        <f>IF(N525="základní",J525,0)</f>
        <v>0</v>
      </c>
      <c r="BF525" s="222">
        <f>IF(N525="snížená",J525,0)</f>
        <v>0</v>
      </c>
      <c r="BG525" s="222">
        <f>IF(N525="zákl. přenesená",J525,0)</f>
        <v>0</v>
      </c>
      <c r="BH525" s="222">
        <f>IF(N525="sníž. přenesená",J525,0)</f>
        <v>0</v>
      </c>
      <c r="BI525" s="222">
        <f>IF(N525="nulová",J525,0)</f>
        <v>0</v>
      </c>
      <c r="BJ525" s="18" t="s">
        <v>90</v>
      </c>
      <c r="BK525" s="222">
        <f>ROUND(I525*H525,2)</f>
        <v>0</v>
      </c>
      <c r="BL525" s="18" t="s">
        <v>106</v>
      </c>
      <c r="BM525" s="221" t="s">
        <v>1198</v>
      </c>
    </row>
    <row r="526" spans="2:51" s="13" customFormat="1" ht="12">
      <c r="B526" s="223"/>
      <c r="C526" s="224"/>
      <c r="D526" s="225" t="s">
        <v>198</v>
      </c>
      <c r="E526" s="226" t="s">
        <v>1</v>
      </c>
      <c r="F526" s="227" t="s">
        <v>199</v>
      </c>
      <c r="G526" s="224"/>
      <c r="H526" s="226" t="s">
        <v>1</v>
      </c>
      <c r="I526" s="228"/>
      <c r="J526" s="224"/>
      <c r="K526" s="224"/>
      <c r="L526" s="229"/>
      <c r="M526" s="230"/>
      <c r="N526" s="231"/>
      <c r="O526" s="231"/>
      <c r="P526" s="231"/>
      <c r="Q526" s="231"/>
      <c r="R526" s="231"/>
      <c r="S526" s="231"/>
      <c r="T526" s="232"/>
      <c r="AT526" s="233" t="s">
        <v>198</v>
      </c>
      <c r="AU526" s="233" t="s">
        <v>92</v>
      </c>
      <c r="AV526" s="13" t="s">
        <v>90</v>
      </c>
      <c r="AW526" s="13" t="s">
        <v>38</v>
      </c>
      <c r="AX526" s="13" t="s">
        <v>83</v>
      </c>
      <c r="AY526" s="233" t="s">
        <v>189</v>
      </c>
    </row>
    <row r="527" spans="2:51" s="13" customFormat="1" ht="12">
      <c r="B527" s="223"/>
      <c r="C527" s="224"/>
      <c r="D527" s="225" t="s">
        <v>198</v>
      </c>
      <c r="E527" s="226" t="s">
        <v>1</v>
      </c>
      <c r="F527" s="227" t="s">
        <v>1199</v>
      </c>
      <c r="G527" s="224"/>
      <c r="H527" s="226" t="s">
        <v>1</v>
      </c>
      <c r="I527" s="228"/>
      <c r="J527" s="224"/>
      <c r="K527" s="224"/>
      <c r="L527" s="229"/>
      <c r="M527" s="230"/>
      <c r="N527" s="231"/>
      <c r="O527" s="231"/>
      <c r="P527" s="231"/>
      <c r="Q527" s="231"/>
      <c r="R527" s="231"/>
      <c r="S527" s="231"/>
      <c r="T527" s="232"/>
      <c r="AT527" s="233" t="s">
        <v>198</v>
      </c>
      <c r="AU527" s="233" t="s">
        <v>92</v>
      </c>
      <c r="AV527" s="13" t="s">
        <v>90</v>
      </c>
      <c r="AW527" s="13" t="s">
        <v>38</v>
      </c>
      <c r="AX527" s="13" t="s">
        <v>83</v>
      </c>
      <c r="AY527" s="233" t="s">
        <v>189</v>
      </c>
    </row>
    <row r="528" spans="2:51" s="14" customFormat="1" ht="12">
      <c r="B528" s="234"/>
      <c r="C528" s="235"/>
      <c r="D528" s="225" t="s">
        <v>198</v>
      </c>
      <c r="E528" s="236" t="s">
        <v>1</v>
      </c>
      <c r="F528" s="237" t="s">
        <v>1200</v>
      </c>
      <c r="G528" s="235"/>
      <c r="H528" s="238">
        <v>61.367</v>
      </c>
      <c r="I528" s="239"/>
      <c r="J528" s="235"/>
      <c r="K528" s="235"/>
      <c r="L528" s="240"/>
      <c r="M528" s="241"/>
      <c r="N528" s="242"/>
      <c r="O528" s="242"/>
      <c r="P528" s="242"/>
      <c r="Q528" s="242"/>
      <c r="R528" s="242"/>
      <c r="S528" s="242"/>
      <c r="T528" s="243"/>
      <c r="AT528" s="244" t="s">
        <v>198</v>
      </c>
      <c r="AU528" s="244" t="s">
        <v>92</v>
      </c>
      <c r="AV528" s="14" t="s">
        <v>92</v>
      </c>
      <c r="AW528" s="14" t="s">
        <v>38</v>
      </c>
      <c r="AX528" s="14" t="s">
        <v>83</v>
      </c>
      <c r="AY528" s="244" t="s">
        <v>189</v>
      </c>
    </row>
    <row r="529" spans="2:51" s="15" customFormat="1" ht="12">
      <c r="B529" s="245"/>
      <c r="C529" s="246"/>
      <c r="D529" s="225" t="s">
        <v>198</v>
      </c>
      <c r="E529" s="247" t="s">
        <v>1</v>
      </c>
      <c r="F529" s="248" t="s">
        <v>203</v>
      </c>
      <c r="G529" s="246"/>
      <c r="H529" s="249">
        <v>61.367</v>
      </c>
      <c r="I529" s="250"/>
      <c r="J529" s="246"/>
      <c r="K529" s="246"/>
      <c r="L529" s="251"/>
      <c r="M529" s="252"/>
      <c r="N529" s="253"/>
      <c r="O529" s="253"/>
      <c r="P529" s="253"/>
      <c r="Q529" s="253"/>
      <c r="R529" s="253"/>
      <c r="S529" s="253"/>
      <c r="T529" s="254"/>
      <c r="AT529" s="255" t="s">
        <v>198</v>
      </c>
      <c r="AU529" s="255" t="s">
        <v>92</v>
      </c>
      <c r="AV529" s="15" t="s">
        <v>106</v>
      </c>
      <c r="AW529" s="15" t="s">
        <v>38</v>
      </c>
      <c r="AX529" s="15" t="s">
        <v>90</v>
      </c>
      <c r="AY529" s="255" t="s">
        <v>189</v>
      </c>
    </row>
    <row r="530" spans="1:65" s="2" customFormat="1" ht="16.5" customHeight="1">
      <c r="A530" s="36"/>
      <c r="B530" s="37"/>
      <c r="C530" s="210" t="s">
        <v>1201</v>
      </c>
      <c r="D530" s="210" t="s">
        <v>192</v>
      </c>
      <c r="E530" s="211" t="s">
        <v>1202</v>
      </c>
      <c r="F530" s="212" t="s">
        <v>1203</v>
      </c>
      <c r="G530" s="213" t="s">
        <v>195</v>
      </c>
      <c r="H530" s="214">
        <v>14.548</v>
      </c>
      <c r="I530" s="215"/>
      <c r="J530" s="216">
        <f>ROUND(I530*H530,2)</f>
        <v>0</v>
      </c>
      <c r="K530" s="212" t="s">
        <v>196</v>
      </c>
      <c r="L530" s="41"/>
      <c r="M530" s="217" t="s">
        <v>1</v>
      </c>
      <c r="N530" s="218" t="s">
        <v>48</v>
      </c>
      <c r="O530" s="73"/>
      <c r="P530" s="219">
        <f>O530*H530</f>
        <v>0</v>
      </c>
      <c r="Q530" s="219">
        <v>0</v>
      </c>
      <c r="R530" s="219">
        <f>Q530*H530</f>
        <v>0</v>
      </c>
      <c r="S530" s="219">
        <v>0.261</v>
      </c>
      <c r="T530" s="220">
        <f>S530*H530</f>
        <v>3.797028</v>
      </c>
      <c r="U530" s="36"/>
      <c r="V530" s="36"/>
      <c r="W530" s="36"/>
      <c r="X530" s="36"/>
      <c r="Y530" s="36"/>
      <c r="Z530" s="36"/>
      <c r="AA530" s="36"/>
      <c r="AB530" s="36"/>
      <c r="AC530" s="36"/>
      <c r="AD530" s="36"/>
      <c r="AE530" s="36"/>
      <c r="AR530" s="221" t="s">
        <v>106</v>
      </c>
      <c r="AT530" s="221" t="s">
        <v>192</v>
      </c>
      <c r="AU530" s="221" t="s">
        <v>92</v>
      </c>
      <c r="AY530" s="18" t="s">
        <v>189</v>
      </c>
      <c r="BE530" s="222">
        <f>IF(N530="základní",J530,0)</f>
        <v>0</v>
      </c>
      <c r="BF530" s="222">
        <f>IF(N530="snížená",J530,0)</f>
        <v>0</v>
      </c>
      <c r="BG530" s="222">
        <f>IF(N530="zákl. přenesená",J530,0)</f>
        <v>0</v>
      </c>
      <c r="BH530" s="222">
        <f>IF(N530="sníž. přenesená",J530,0)</f>
        <v>0</v>
      </c>
      <c r="BI530" s="222">
        <f>IF(N530="nulová",J530,0)</f>
        <v>0</v>
      </c>
      <c r="BJ530" s="18" t="s">
        <v>90</v>
      </c>
      <c r="BK530" s="222">
        <f>ROUND(I530*H530,2)</f>
        <v>0</v>
      </c>
      <c r="BL530" s="18" t="s">
        <v>106</v>
      </c>
      <c r="BM530" s="221" t="s">
        <v>1204</v>
      </c>
    </row>
    <row r="531" spans="2:51" s="13" customFormat="1" ht="12">
      <c r="B531" s="223"/>
      <c r="C531" s="224"/>
      <c r="D531" s="225" t="s">
        <v>198</v>
      </c>
      <c r="E531" s="226" t="s">
        <v>1</v>
      </c>
      <c r="F531" s="227" t="s">
        <v>199</v>
      </c>
      <c r="G531" s="224"/>
      <c r="H531" s="226" t="s">
        <v>1</v>
      </c>
      <c r="I531" s="228"/>
      <c r="J531" s="224"/>
      <c r="K531" s="224"/>
      <c r="L531" s="229"/>
      <c r="M531" s="230"/>
      <c r="N531" s="231"/>
      <c r="O531" s="231"/>
      <c r="P531" s="231"/>
      <c r="Q531" s="231"/>
      <c r="R531" s="231"/>
      <c r="S531" s="231"/>
      <c r="T531" s="232"/>
      <c r="AT531" s="233" t="s">
        <v>198</v>
      </c>
      <c r="AU531" s="233" t="s">
        <v>92</v>
      </c>
      <c r="AV531" s="13" t="s">
        <v>90</v>
      </c>
      <c r="AW531" s="13" t="s">
        <v>38</v>
      </c>
      <c r="AX531" s="13" t="s">
        <v>83</v>
      </c>
      <c r="AY531" s="233" t="s">
        <v>189</v>
      </c>
    </row>
    <row r="532" spans="2:51" s="14" customFormat="1" ht="12">
      <c r="B532" s="234"/>
      <c r="C532" s="235"/>
      <c r="D532" s="225" t="s">
        <v>198</v>
      </c>
      <c r="E532" s="236" t="s">
        <v>1</v>
      </c>
      <c r="F532" s="237" t="s">
        <v>1205</v>
      </c>
      <c r="G532" s="235"/>
      <c r="H532" s="238">
        <v>14.548</v>
      </c>
      <c r="I532" s="239"/>
      <c r="J532" s="235"/>
      <c r="K532" s="235"/>
      <c r="L532" s="240"/>
      <c r="M532" s="241"/>
      <c r="N532" s="242"/>
      <c r="O532" s="242"/>
      <c r="P532" s="242"/>
      <c r="Q532" s="242"/>
      <c r="R532" s="242"/>
      <c r="S532" s="242"/>
      <c r="T532" s="243"/>
      <c r="AT532" s="244" t="s">
        <v>198</v>
      </c>
      <c r="AU532" s="244" t="s">
        <v>92</v>
      </c>
      <c r="AV532" s="14" t="s">
        <v>92</v>
      </c>
      <c r="AW532" s="14" t="s">
        <v>38</v>
      </c>
      <c r="AX532" s="14" t="s">
        <v>83</v>
      </c>
      <c r="AY532" s="244" t="s">
        <v>189</v>
      </c>
    </row>
    <row r="533" spans="2:51" s="15" customFormat="1" ht="12">
      <c r="B533" s="245"/>
      <c r="C533" s="246"/>
      <c r="D533" s="225" t="s">
        <v>198</v>
      </c>
      <c r="E533" s="247" t="s">
        <v>1</v>
      </c>
      <c r="F533" s="248" t="s">
        <v>203</v>
      </c>
      <c r="G533" s="246"/>
      <c r="H533" s="249">
        <v>14.548</v>
      </c>
      <c r="I533" s="250"/>
      <c r="J533" s="246"/>
      <c r="K533" s="246"/>
      <c r="L533" s="251"/>
      <c r="M533" s="252"/>
      <c r="N533" s="253"/>
      <c r="O533" s="253"/>
      <c r="P533" s="253"/>
      <c r="Q533" s="253"/>
      <c r="R533" s="253"/>
      <c r="S533" s="253"/>
      <c r="T533" s="254"/>
      <c r="AT533" s="255" t="s">
        <v>198</v>
      </c>
      <c r="AU533" s="255" t="s">
        <v>92</v>
      </c>
      <c r="AV533" s="15" t="s">
        <v>106</v>
      </c>
      <c r="AW533" s="15" t="s">
        <v>38</v>
      </c>
      <c r="AX533" s="15" t="s">
        <v>90</v>
      </c>
      <c r="AY533" s="255" t="s">
        <v>189</v>
      </c>
    </row>
    <row r="534" spans="1:65" s="2" customFormat="1" ht="16.5" customHeight="1">
      <c r="A534" s="36"/>
      <c r="B534" s="37"/>
      <c r="C534" s="210" t="s">
        <v>1206</v>
      </c>
      <c r="D534" s="210" t="s">
        <v>192</v>
      </c>
      <c r="E534" s="211" t="s">
        <v>1207</v>
      </c>
      <c r="F534" s="212" t="s">
        <v>1208</v>
      </c>
      <c r="G534" s="213" t="s">
        <v>606</v>
      </c>
      <c r="H534" s="214">
        <v>66.902</v>
      </c>
      <c r="I534" s="215"/>
      <c r="J534" s="216">
        <f>ROUND(I534*H534,2)</f>
        <v>0</v>
      </c>
      <c r="K534" s="212" t="s">
        <v>196</v>
      </c>
      <c r="L534" s="41"/>
      <c r="M534" s="217" t="s">
        <v>1</v>
      </c>
      <c r="N534" s="218" t="s">
        <v>48</v>
      </c>
      <c r="O534" s="73"/>
      <c r="P534" s="219">
        <f>O534*H534</f>
        <v>0</v>
      </c>
      <c r="Q534" s="219">
        <v>0</v>
      </c>
      <c r="R534" s="219">
        <f>Q534*H534</f>
        <v>0</v>
      </c>
      <c r="S534" s="219">
        <v>1.8</v>
      </c>
      <c r="T534" s="220">
        <f>S534*H534</f>
        <v>120.42360000000001</v>
      </c>
      <c r="U534" s="36"/>
      <c r="V534" s="36"/>
      <c r="W534" s="36"/>
      <c r="X534" s="36"/>
      <c r="Y534" s="36"/>
      <c r="Z534" s="36"/>
      <c r="AA534" s="36"/>
      <c r="AB534" s="36"/>
      <c r="AC534" s="36"/>
      <c r="AD534" s="36"/>
      <c r="AE534" s="36"/>
      <c r="AR534" s="221" t="s">
        <v>106</v>
      </c>
      <c r="AT534" s="221" t="s">
        <v>192</v>
      </c>
      <c r="AU534" s="221" t="s">
        <v>92</v>
      </c>
      <c r="AY534" s="18" t="s">
        <v>189</v>
      </c>
      <c r="BE534" s="222">
        <f>IF(N534="základní",J534,0)</f>
        <v>0</v>
      </c>
      <c r="BF534" s="222">
        <f>IF(N534="snížená",J534,0)</f>
        <v>0</v>
      </c>
      <c r="BG534" s="222">
        <f>IF(N534="zákl. přenesená",J534,0)</f>
        <v>0</v>
      </c>
      <c r="BH534" s="222">
        <f>IF(N534="sníž. přenesená",J534,0)</f>
        <v>0</v>
      </c>
      <c r="BI534" s="222">
        <f>IF(N534="nulová",J534,0)</f>
        <v>0</v>
      </c>
      <c r="BJ534" s="18" t="s">
        <v>90</v>
      </c>
      <c r="BK534" s="222">
        <f>ROUND(I534*H534,2)</f>
        <v>0</v>
      </c>
      <c r="BL534" s="18" t="s">
        <v>106</v>
      </c>
      <c r="BM534" s="221" t="s">
        <v>1209</v>
      </c>
    </row>
    <row r="535" spans="2:51" s="13" customFormat="1" ht="12">
      <c r="B535" s="223"/>
      <c r="C535" s="224"/>
      <c r="D535" s="225" t="s">
        <v>198</v>
      </c>
      <c r="E535" s="226" t="s">
        <v>1</v>
      </c>
      <c r="F535" s="227" t="s">
        <v>199</v>
      </c>
      <c r="G535" s="224"/>
      <c r="H535" s="226" t="s">
        <v>1</v>
      </c>
      <c r="I535" s="228"/>
      <c r="J535" s="224"/>
      <c r="K535" s="224"/>
      <c r="L535" s="229"/>
      <c r="M535" s="230"/>
      <c r="N535" s="231"/>
      <c r="O535" s="231"/>
      <c r="P535" s="231"/>
      <c r="Q535" s="231"/>
      <c r="R535" s="231"/>
      <c r="S535" s="231"/>
      <c r="T535" s="232"/>
      <c r="AT535" s="233" t="s">
        <v>198</v>
      </c>
      <c r="AU535" s="233" t="s">
        <v>92</v>
      </c>
      <c r="AV535" s="13" t="s">
        <v>90</v>
      </c>
      <c r="AW535" s="13" t="s">
        <v>38</v>
      </c>
      <c r="AX535" s="13" t="s">
        <v>83</v>
      </c>
      <c r="AY535" s="233" t="s">
        <v>189</v>
      </c>
    </row>
    <row r="536" spans="2:51" s="13" customFormat="1" ht="12">
      <c r="B536" s="223"/>
      <c r="C536" s="224"/>
      <c r="D536" s="225" t="s">
        <v>198</v>
      </c>
      <c r="E536" s="226" t="s">
        <v>1</v>
      </c>
      <c r="F536" s="227" t="s">
        <v>1199</v>
      </c>
      <c r="G536" s="224"/>
      <c r="H536" s="226" t="s">
        <v>1</v>
      </c>
      <c r="I536" s="228"/>
      <c r="J536" s="224"/>
      <c r="K536" s="224"/>
      <c r="L536" s="229"/>
      <c r="M536" s="230"/>
      <c r="N536" s="231"/>
      <c r="O536" s="231"/>
      <c r="P536" s="231"/>
      <c r="Q536" s="231"/>
      <c r="R536" s="231"/>
      <c r="S536" s="231"/>
      <c r="T536" s="232"/>
      <c r="AT536" s="233" t="s">
        <v>198</v>
      </c>
      <c r="AU536" s="233" t="s">
        <v>92</v>
      </c>
      <c r="AV536" s="13" t="s">
        <v>90</v>
      </c>
      <c r="AW536" s="13" t="s">
        <v>38</v>
      </c>
      <c r="AX536" s="13" t="s">
        <v>83</v>
      </c>
      <c r="AY536" s="233" t="s">
        <v>189</v>
      </c>
    </row>
    <row r="537" spans="2:51" s="14" customFormat="1" ht="12">
      <c r="B537" s="234"/>
      <c r="C537" s="235"/>
      <c r="D537" s="225" t="s">
        <v>198</v>
      </c>
      <c r="E537" s="236" t="s">
        <v>1</v>
      </c>
      <c r="F537" s="237" t="s">
        <v>1210</v>
      </c>
      <c r="G537" s="235"/>
      <c r="H537" s="238">
        <v>20.52</v>
      </c>
      <c r="I537" s="239"/>
      <c r="J537" s="235"/>
      <c r="K537" s="235"/>
      <c r="L537" s="240"/>
      <c r="M537" s="241"/>
      <c r="N537" s="242"/>
      <c r="O537" s="242"/>
      <c r="P537" s="242"/>
      <c r="Q537" s="242"/>
      <c r="R537" s="242"/>
      <c r="S537" s="242"/>
      <c r="T537" s="243"/>
      <c r="AT537" s="244" t="s">
        <v>198</v>
      </c>
      <c r="AU537" s="244" t="s">
        <v>92</v>
      </c>
      <c r="AV537" s="14" t="s">
        <v>92</v>
      </c>
      <c r="AW537" s="14" t="s">
        <v>38</v>
      </c>
      <c r="AX537" s="14" t="s">
        <v>83</v>
      </c>
      <c r="AY537" s="244" t="s">
        <v>189</v>
      </c>
    </row>
    <row r="538" spans="2:51" s="14" customFormat="1" ht="12">
      <c r="B538" s="234"/>
      <c r="C538" s="235"/>
      <c r="D538" s="225" t="s">
        <v>198</v>
      </c>
      <c r="E538" s="236" t="s">
        <v>1</v>
      </c>
      <c r="F538" s="237" t="s">
        <v>1211</v>
      </c>
      <c r="G538" s="235"/>
      <c r="H538" s="238">
        <v>11.55</v>
      </c>
      <c r="I538" s="239"/>
      <c r="J538" s="235"/>
      <c r="K538" s="235"/>
      <c r="L538" s="240"/>
      <c r="M538" s="241"/>
      <c r="N538" s="242"/>
      <c r="O538" s="242"/>
      <c r="P538" s="242"/>
      <c r="Q538" s="242"/>
      <c r="R538" s="242"/>
      <c r="S538" s="242"/>
      <c r="T538" s="243"/>
      <c r="AT538" s="244" t="s">
        <v>198</v>
      </c>
      <c r="AU538" s="244" t="s">
        <v>92</v>
      </c>
      <c r="AV538" s="14" t="s">
        <v>92</v>
      </c>
      <c r="AW538" s="14" t="s">
        <v>38</v>
      </c>
      <c r="AX538" s="14" t="s">
        <v>83</v>
      </c>
      <c r="AY538" s="244" t="s">
        <v>189</v>
      </c>
    </row>
    <row r="539" spans="2:51" s="14" customFormat="1" ht="12">
      <c r="B539" s="234"/>
      <c r="C539" s="235"/>
      <c r="D539" s="225" t="s">
        <v>198</v>
      </c>
      <c r="E539" s="236" t="s">
        <v>1</v>
      </c>
      <c r="F539" s="237" t="s">
        <v>1212</v>
      </c>
      <c r="G539" s="235"/>
      <c r="H539" s="238">
        <v>10.025</v>
      </c>
      <c r="I539" s="239"/>
      <c r="J539" s="235"/>
      <c r="K539" s="235"/>
      <c r="L539" s="240"/>
      <c r="M539" s="241"/>
      <c r="N539" s="242"/>
      <c r="O539" s="242"/>
      <c r="P539" s="242"/>
      <c r="Q539" s="242"/>
      <c r="R539" s="242"/>
      <c r="S539" s="242"/>
      <c r="T539" s="243"/>
      <c r="AT539" s="244" t="s">
        <v>198</v>
      </c>
      <c r="AU539" s="244" t="s">
        <v>92</v>
      </c>
      <c r="AV539" s="14" t="s">
        <v>92</v>
      </c>
      <c r="AW539" s="14" t="s">
        <v>38</v>
      </c>
      <c r="AX539" s="14" t="s">
        <v>83</v>
      </c>
      <c r="AY539" s="244" t="s">
        <v>189</v>
      </c>
    </row>
    <row r="540" spans="2:51" s="14" customFormat="1" ht="12">
      <c r="B540" s="234"/>
      <c r="C540" s="235"/>
      <c r="D540" s="225" t="s">
        <v>198</v>
      </c>
      <c r="E540" s="236" t="s">
        <v>1</v>
      </c>
      <c r="F540" s="237" t="s">
        <v>1213</v>
      </c>
      <c r="G540" s="235"/>
      <c r="H540" s="238">
        <v>16.081</v>
      </c>
      <c r="I540" s="239"/>
      <c r="J540" s="235"/>
      <c r="K540" s="235"/>
      <c r="L540" s="240"/>
      <c r="M540" s="241"/>
      <c r="N540" s="242"/>
      <c r="O540" s="242"/>
      <c r="P540" s="242"/>
      <c r="Q540" s="242"/>
      <c r="R540" s="242"/>
      <c r="S540" s="242"/>
      <c r="T540" s="243"/>
      <c r="AT540" s="244" t="s">
        <v>198</v>
      </c>
      <c r="AU540" s="244" t="s">
        <v>92</v>
      </c>
      <c r="AV540" s="14" t="s">
        <v>92</v>
      </c>
      <c r="AW540" s="14" t="s">
        <v>38</v>
      </c>
      <c r="AX540" s="14" t="s">
        <v>83</v>
      </c>
      <c r="AY540" s="244" t="s">
        <v>189</v>
      </c>
    </row>
    <row r="541" spans="2:51" s="16" customFormat="1" ht="12">
      <c r="B541" s="270"/>
      <c r="C541" s="271"/>
      <c r="D541" s="225" t="s">
        <v>198</v>
      </c>
      <c r="E541" s="272" t="s">
        <v>1</v>
      </c>
      <c r="F541" s="273" t="s">
        <v>488</v>
      </c>
      <c r="G541" s="271"/>
      <c r="H541" s="274">
        <v>58.176</v>
      </c>
      <c r="I541" s="275"/>
      <c r="J541" s="271"/>
      <c r="K541" s="271"/>
      <c r="L541" s="276"/>
      <c r="M541" s="277"/>
      <c r="N541" s="278"/>
      <c r="O541" s="278"/>
      <c r="P541" s="278"/>
      <c r="Q541" s="278"/>
      <c r="R541" s="278"/>
      <c r="S541" s="278"/>
      <c r="T541" s="279"/>
      <c r="AT541" s="280" t="s">
        <v>198</v>
      </c>
      <c r="AU541" s="280" t="s">
        <v>92</v>
      </c>
      <c r="AV541" s="16" t="s">
        <v>99</v>
      </c>
      <c r="AW541" s="16" t="s">
        <v>38</v>
      </c>
      <c r="AX541" s="16" t="s">
        <v>83</v>
      </c>
      <c r="AY541" s="280" t="s">
        <v>189</v>
      </c>
    </row>
    <row r="542" spans="2:51" s="14" customFormat="1" ht="12">
      <c r="B542" s="234"/>
      <c r="C542" s="235"/>
      <c r="D542" s="225" t="s">
        <v>198</v>
      </c>
      <c r="E542" s="236" t="s">
        <v>1</v>
      </c>
      <c r="F542" s="237" t="s">
        <v>912</v>
      </c>
      <c r="G542" s="235"/>
      <c r="H542" s="238">
        <v>8.726</v>
      </c>
      <c r="I542" s="239"/>
      <c r="J542" s="235"/>
      <c r="K542" s="235"/>
      <c r="L542" s="240"/>
      <c r="M542" s="241"/>
      <c r="N542" s="242"/>
      <c r="O542" s="242"/>
      <c r="P542" s="242"/>
      <c r="Q542" s="242"/>
      <c r="R542" s="242"/>
      <c r="S542" s="242"/>
      <c r="T542" s="243"/>
      <c r="AT542" s="244" t="s">
        <v>198</v>
      </c>
      <c r="AU542" s="244" t="s">
        <v>92</v>
      </c>
      <c r="AV542" s="14" t="s">
        <v>92</v>
      </c>
      <c r="AW542" s="14" t="s">
        <v>38</v>
      </c>
      <c r="AX542" s="14" t="s">
        <v>83</v>
      </c>
      <c r="AY542" s="244" t="s">
        <v>189</v>
      </c>
    </row>
    <row r="543" spans="2:51" s="15" customFormat="1" ht="12">
      <c r="B543" s="245"/>
      <c r="C543" s="246"/>
      <c r="D543" s="225" t="s">
        <v>198</v>
      </c>
      <c r="E543" s="247" t="s">
        <v>1</v>
      </c>
      <c r="F543" s="248" t="s">
        <v>203</v>
      </c>
      <c r="G543" s="246"/>
      <c r="H543" s="249">
        <v>66.902</v>
      </c>
      <c r="I543" s="250"/>
      <c r="J543" s="246"/>
      <c r="K543" s="246"/>
      <c r="L543" s="251"/>
      <c r="M543" s="252"/>
      <c r="N543" s="253"/>
      <c r="O543" s="253"/>
      <c r="P543" s="253"/>
      <c r="Q543" s="253"/>
      <c r="R543" s="253"/>
      <c r="S543" s="253"/>
      <c r="T543" s="254"/>
      <c r="AT543" s="255" t="s">
        <v>198</v>
      </c>
      <c r="AU543" s="255" t="s">
        <v>92</v>
      </c>
      <c r="AV543" s="15" t="s">
        <v>106</v>
      </c>
      <c r="AW543" s="15" t="s">
        <v>38</v>
      </c>
      <c r="AX543" s="15" t="s">
        <v>90</v>
      </c>
      <c r="AY543" s="255" t="s">
        <v>189</v>
      </c>
    </row>
    <row r="544" spans="1:65" s="2" customFormat="1" ht="16.5" customHeight="1">
      <c r="A544" s="36"/>
      <c r="B544" s="37"/>
      <c r="C544" s="210" t="s">
        <v>1214</v>
      </c>
      <c r="D544" s="210" t="s">
        <v>192</v>
      </c>
      <c r="E544" s="211" t="s">
        <v>1215</v>
      </c>
      <c r="F544" s="212" t="s">
        <v>1216</v>
      </c>
      <c r="G544" s="213" t="s">
        <v>606</v>
      </c>
      <c r="H544" s="214">
        <v>5.623</v>
      </c>
      <c r="I544" s="215"/>
      <c r="J544" s="216">
        <f>ROUND(I544*H544,2)</f>
        <v>0</v>
      </c>
      <c r="K544" s="212" t="s">
        <v>196</v>
      </c>
      <c r="L544" s="41"/>
      <c r="M544" s="217" t="s">
        <v>1</v>
      </c>
      <c r="N544" s="218" t="s">
        <v>48</v>
      </c>
      <c r="O544" s="73"/>
      <c r="P544" s="219">
        <f>O544*H544</f>
        <v>0</v>
      </c>
      <c r="Q544" s="219">
        <v>0</v>
      </c>
      <c r="R544" s="219">
        <f>Q544*H544</f>
        <v>0</v>
      </c>
      <c r="S544" s="219">
        <v>1.594</v>
      </c>
      <c r="T544" s="220">
        <f>S544*H544</f>
        <v>8.963062</v>
      </c>
      <c r="U544" s="36"/>
      <c r="V544" s="36"/>
      <c r="W544" s="36"/>
      <c r="X544" s="36"/>
      <c r="Y544" s="36"/>
      <c r="Z544" s="36"/>
      <c r="AA544" s="36"/>
      <c r="AB544" s="36"/>
      <c r="AC544" s="36"/>
      <c r="AD544" s="36"/>
      <c r="AE544" s="36"/>
      <c r="AR544" s="221" t="s">
        <v>106</v>
      </c>
      <c r="AT544" s="221" t="s">
        <v>192</v>
      </c>
      <c r="AU544" s="221" t="s">
        <v>92</v>
      </c>
      <c r="AY544" s="18" t="s">
        <v>189</v>
      </c>
      <c r="BE544" s="222">
        <f>IF(N544="základní",J544,0)</f>
        <v>0</v>
      </c>
      <c r="BF544" s="222">
        <f>IF(N544="snížená",J544,0)</f>
        <v>0</v>
      </c>
      <c r="BG544" s="222">
        <f>IF(N544="zákl. přenesená",J544,0)</f>
        <v>0</v>
      </c>
      <c r="BH544" s="222">
        <f>IF(N544="sníž. přenesená",J544,0)</f>
        <v>0</v>
      </c>
      <c r="BI544" s="222">
        <f>IF(N544="nulová",J544,0)</f>
        <v>0</v>
      </c>
      <c r="BJ544" s="18" t="s">
        <v>90</v>
      </c>
      <c r="BK544" s="222">
        <f>ROUND(I544*H544,2)</f>
        <v>0</v>
      </c>
      <c r="BL544" s="18" t="s">
        <v>106</v>
      </c>
      <c r="BM544" s="221" t="s">
        <v>1217</v>
      </c>
    </row>
    <row r="545" spans="2:51" s="13" customFormat="1" ht="12">
      <c r="B545" s="223"/>
      <c r="C545" s="224"/>
      <c r="D545" s="225" t="s">
        <v>198</v>
      </c>
      <c r="E545" s="226" t="s">
        <v>1</v>
      </c>
      <c r="F545" s="227" t="s">
        <v>199</v>
      </c>
      <c r="G545" s="224"/>
      <c r="H545" s="226" t="s">
        <v>1</v>
      </c>
      <c r="I545" s="228"/>
      <c r="J545" s="224"/>
      <c r="K545" s="224"/>
      <c r="L545" s="229"/>
      <c r="M545" s="230"/>
      <c r="N545" s="231"/>
      <c r="O545" s="231"/>
      <c r="P545" s="231"/>
      <c r="Q545" s="231"/>
      <c r="R545" s="231"/>
      <c r="S545" s="231"/>
      <c r="T545" s="232"/>
      <c r="AT545" s="233" t="s">
        <v>198</v>
      </c>
      <c r="AU545" s="233" t="s">
        <v>92</v>
      </c>
      <c r="AV545" s="13" t="s">
        <v>90</v>
      </c>
      <c r="AW545" s="13" t="s">
        <v>38</v>
      </c>
      <c r="AX545" s="13" t="s">
        <v>83</v>
      </c>
      <c r="AY545" s="233" t="s">
        <v>189</v>
      </c>
    </row>
    <row r="546" spans="2:51" s="14" customFormat="1" ht="12">
      <c r="B546" s="234"/>
      <c r="C546" s="235"/>
      <c r="D546" s="225" t="s">
        <v>198</v>
      </c>
      <c r="E546" s="236" t="s">
        <v>1</v>
      </c>
      <c r="F546" s="237" t="s">
        <v>1218</v>
      </c>
      <c r="G546" s="235"/>
      <c r="H546" s="238">
        <v>5.623</v>
      </c>
      <c r="I546" s="239"/>
      <c r="J546" s="235"/>
      <c r="K546" s="235"/>
      <c r="L546" s="240"/>
      <c r="M546" s="241"/>
      <c r="N546" s="242"/>
      <c r="O546" s="242"/>
      <c r="P546" s="242"/>
      <c r="Q546" s="242"/>
      <c r="R546" s="242"/>
      <c r="S546" s="242"/>
      <c r="T546" s="243"/>
      <c r="AT546" s="244" t="s">
        <v>198</v>
      </c>
      <c r="AU546" s="244" t="s">
        <v>92</v>
      </c>
      <c r="AV546" s="14" t="s">
        <v>92</v>
      </c>
      <c r="AW546" s="14" t="s">
        <v>38</v>
      </c>
      <c r="AX546" s="14" t="s">
        <v>83</v>
      </c>
      <c r="AY546" s="244" t="s">
        <v>189</v>
      </c>
    </row>
    <row r="547" spans="2:51" s="15" customFormat="1" ht="12">
      <c r="B547" s="245"/>
      <c r="C547" s="246"/>
      <c r="D547" s="225" t="s">
        <v>198</v>
      </c>
      <c r="E547" s="247" t="s">
        <v>1</v>
      </c>
      <c r="F547" s="248" t="s">
        <v>203</v>
      </c>
      <c r="G547" s="246"/>
      <c r="H547" s="249">
        <v>5.623</v>
      </c>
      <c r="I547" s="250"/>
      <c r="J547" s="246"/>
      <c r="K547" s="246"/>
      <c r="L547" s="251"/>
      <c r="M547" s="252"/>
      <c r="N547" s="253"/>
      <c r="O547" s="253"/>
      <c r="P547" s="253"/>
      <c r="Q547" s="253"/>
      <c r="R547" s="253"/>
      <c r="S547" s="253"/>
      <c r="T547" s="254"/>
      <c r="AT547" s="255" t="s">
        <v>198</v>
      </c>
      <c r="AU547" s="255" t="s">
        <v>92</v>
      </c>
      <c r="AV547" s="15" t="s">
        <v>106</v>
      </c>
      <c r="AW547" s="15" t="s">
        <v>38</v>
      </c>
      <c r="AX547" s="15" t="s">
        <v>90</v>
      </c>
      <c r="AY547" s="255" t="s">
        <v>189</v>
      </c>
    </row>
    <row r="548" spans="1:65" s="2" customFormat="1" ht="16.5" customHeight="1">
      <c r="A548" s="36"/>
      <c r="B548" s="37"/>
      <c r="C548" s="210" t="s">
        <v>1219</v>
      </c>
      <c r="D548" s="210" t="s">
        <v>192</v>
      </c>
      <c r="E548" s="211" t="s">
        <v>1220</v>
      </c>
      <c r="F548" s="212" t="s">
        <v>1221</v>
      </c>
      <c r="G548" s="213" t="s">
        <v>606</v>
      </c>
      <c r="H548" s="214">
        <v>28.38</v>
      </c>
      <c r="I548" s="215"/>
      <c r="J548" s="216">
        <f>ROUND(I548*H548,2)</f>
        <v>0</v>
      </c>
      <c r="K548" s="212" t="s">
        <v>196</v>
      </c>
      <c r="L548" s="41"/>
      <c r="M548" s="217" t="s">
        <v>1</v>
      </c>
      <c r="N548" s="218" t="s">
        <v>48</v>
      </c>
      <c r="O548" s="73"/>
      <c r="P548" s="219">
        <f>O548*H548</f>
        <v>0</v>
      </c>
      <c r="Q548" s="219">
        <v>0</v>
      </c>
      <c r="R548" s="219">
        <f>Q548*H548</f>
        <v>0</v>
      </c>
      <c r="S548" s="219">
        <v>2.4</v>
      </c>
      <c r="T548" s="220">
        <f>S548*H548</f>
        <v>68.112</v>
      </c>
      <c r="U548" s="36"/>
      <c r="V548" s="36"/>
      <c r="W548" s="36"/>
      <c r="X548" s="36"/>
      <c r="Y548" s="36"/>
      <c r="Z548" s="36"/>
      <c r="AA548" s="36"/>
      <c r="AB548" s="36"/>
      <c r="AC548" s="36"/>
      <c r="AD548" s="36"/>
      <c r="AE548" s="36"/>
      <c r="AR548" s="221" t="s">
        <v>106</v>
      </c>
      <c r="AT548" s="221" t="s">
        <v>192</v>
      </c>
      <c r="AU548" s="221" t="s">
        <v>92</v>
      </c>
      <c r="AY548" s="18" t="s">
        <v>189</v>
      </c>
      <c r="BE548" s="222">
        <f>IF(N548="základní",J548,0)</f>
        <v>0</v>
      </c>
      <c r="BF548" s="222">
        <f>IF(N548="snížená",J548,0)</f>
        <v>0</v>
      </c>
      <c r="BG548" s="222">
        <f>IF(N548="zákl. přenesená",J548,0)</f>
        <v>0</v>
      </c>
      <c r="BH548" s="222">
        <f>IF(N548="sníž. přenesená",J548,0)</f>
        <v>0</v>
      </c>
      <c r="BI548" s="222">
        <f>IF(N548="nulová",J548,0)</f>
        <v>0</v>
      </c>
      <c r="BJ548" s="18" t="s">
        <v>90</v>
      </c>
      <c r="BK548" s="222">
        <f>ROUND(I548*H548,2)</f>
        <v>0</v>
      </c>
      <c r="BL548" s="18" t="s">
        <v>106</v>
      </c>
      <c r="BM548" s="221" t="s">
        <v>1222</v>
      </c>
    </row>
    <row r="549" spans="2:51" s="13" customFormat="1" ht="12">
      <c r="B549" s="223"/>
      <c r="C549" s="224"/>
      <c r="D549" s="225" t="s">
        <v>198</v>
      </c>
      <c r="E549" s="226" t="s">
        <v>1</v>
      </c>
      <c r="F549" s="227" t="s">
        <v>199</v>
      </c>
      <c r="G549" s="224"/>
      <c r="H549" s="226" t="s">
        <v>1</v>
      </c>
      <c r="I549" s="228"/>
      <c r="J549" s="224"/>
      <c r="K549" s="224"/>
      <c r="L549" s="229"/>
      <c r="M549" s="230"/>
      <c r="N549" s="231"/>
      <c r="O549" s="231"/>
      <c r="P549" s="231"/>
      <c r="Q549" s="231"/>
      <c r="R549" s="231"/>
      <c r="S549" s="231"/>
      <c r="T549" s="232"/>
      <c r="AT549" s="233" t="s">
        <v>198</v>
      </c>
      <c r="AU549" s="233" t="s">
        <v>92</v>
      </c>
      <c r="AV549" s="13" t="s">
        <v>90</v>
      </c>
      <c r="AW549" s="13" t="s">
        <v>38</v>
      </c>
      <c r="AX549" s="13" t="s">
        <v>83</v>
      </c>
      <c r="AY549" s="233" t="s">
        <v>189</v>
      </c>
    </row>
    <row r="550" spans="2:51" s="14" customFormat="1" ht="12">
      <c r="B550" s="234"/>
      <c r="C550" s="235"/>
      <c r="D550" s="225" t="s">
        <v>198</v>
      </c>
      <c r="E550" s="236" t="s">
        <v>1</v>
      </c>
      <c r="F550" s="237" t="s">
        <v>1223</v>
      </c>
      <c r="G550" s="235"/>
      <c r="H550" s="238">
        <v>23.65</v>
      </c>
      <c r="I550" s="239"/>
      <c r="J550" s="235"/>
      <c r="K550" s="235"/>
      <c r="L550" s="240"/>
      <c r="M550" s="241"/>
      <c r="N550" s="242"/>
      <c r="O550" s="242"/>
      <c r="P550" s="242"/>
      <c r="Q550" s="242"/>
      <c r="R550" s="242"/>
      <c r="S550" s="242"/>
      <c r="T550" s="243"/>
      <c r="AT550" s="244" t="s">
        <v>198</v>
      </c>
      <c r="AU550" s="244" t="s">
        <v>92</v>
      </c>
      <c r="AV550" s="14" t="s">
        <v>92</v>
      </c>
      <c r="AW550" s="14" t="s">
        <v>38</v>
      </c>
      <c r="AX550" s="14" t="s">
        <v>83</v>
      </c>
      <c r="AY550" s="244" t="s">
        <v>189</v>
      </c>
    </row>
    <row r="551" spans="2:51" s="16" customFormat="1" ht="12">
      <c r="B551" s="270"/>
      <c r="C551" s="271"/>
      <c r="D551" s="225" t="s">
        <v>198</v>
      </c>
      <c r="E551" s="272" t="s">
        <v>1</v>
      </c>
      <c r="F551" s="273" t="s">
        <v>488</v>
      </c>
      <c r="G551" s="271"/>
      <c r="H551" s="274">
        <v>23.65</v>
      </c>
      <c r="I551" s="275"/>
      <c r="J551" s="271"/>
      <c r="K551" s="271"/>
      <c r="L551" s="276"/>
      <c r="M551" s="277"/>
      <c r="N551" s="278"/>
      <c r="O551" s="278"/>
      <c r="P551" s="278"/>
      <c r="Q551" s="278"/>
      <c r="R551" s="278"/>
      <c r="S551" s="278"/>
      <c r="T551" s="279"/>
      <c r="AT551" s="280" t="s">
        <v>198</v>
      </c>
      <c r="AU551" s="280" t="s">
        <v>92</v>
      </c>
      <c r="AV551" s="16" t="s">
        <v>99</v>
      </c>
      <c r="AW551" s="16" t="s">
        <v>38</v>
      </c>
      <c r="AX551" s="16" t="s">
        <v>83</v>
      </c>
      <c r="AY551" s="280" t="s">
        <v>189</v>
      </c>
    </row>
    <row r="552" spans="2:51" s="14" customFormat="1" ht="12">
      <c r="B552" s="234"/>
      <c r="C552" s="235"/>
      <c r="D552" s="225" t="s">
        <v>198</v>
      </c>
      <c r="E552" s="236" t="s">
        <v>1</v>
      </c>
      <c r="F552" s="237" t="s">
        <v>1224</v>
      </c>
      <c r="G552" s="235"/>
      <c r="H552" s="238">
        <v>4.73</v>
      </c>
      <c r="I552" s="239"/>
      <c r="J552" s="235"/>
      <c r="K552" s="235"/>
      <c r="L552" s="240"/>
      <c r="M552" s="241"/>
      <c r="N552" s="242"/>
      <c r="O552" s="242"/>
      <c r="P552" s="242"/>
      <c r="Q552" s="242"/>
      <c r="R552" s="242"/>
      <c r="S552" s="242"/>
      <c r="T552" s="243"/>
      <c r="AT552" s="244" t="s">
        <v>198</v>
      </c>
      <c r="AU552" s="244" t="s">
        <v>92</v>
      </c>
      <c r="AV552" s="14" t="s">
        <v>92</v>
      </c>
      <c r="AW552" s="14" t="s">
        <v>38</v>
      </c>
      <c r="AX552" s="14" t="s">
        <v>83</v>
      </c>
      <c r="AY552" s="244" t="s">
        <v>189</v>
      </c>
    </row>
    <row r="553" spans="2:51" s="15" customFormat="1" ht="12">
      <c r="B553" s="245"/>
      <c r="C553" s="246"/>
      <c r="D553" s="225" t="s">
        <v>198</v>
      </c>
      <c r="E553" s="247" t="s">
        <v>1</v>
      </c>
      <c r="F553" s="248" t="s">
        <v>203</v>
      </c>
      <c r="G553" s="246"/>
      <c r="H553" s="249">
        <v>28.38</v>
      </c>
      <c r="I553" s="250"/>
      <c r="J553" s="246"/>
      <c r="K553" s="246"/>
      <c r="L553" s="251"/>
      <c r="M553" s="252"/>
      <c r="N553" s="253"/>
      <c r="O553" s="253"/>
      <c r="P553" s="253"/>
      <c r="Q553" s="253"/>
      <c r="R553" s="253"/>
      <c r="S553" s="253"/>
      <c r="T553" s="254"/>
      <c r="AT553" s="255" t="s">
        <v>198</v>
      </c>
      <c r="AU553" s="255" t="s">
        <v>92</v>
      </c>
      <c r="AV553" s="15" t="s">
        <v>106</v>
      </c>
      <c r="AW553" s="15" t="s">
        <v>38</v>
      </c>
      <c r="AX553" s="15" t="s">
        <v>90</v>
      </c>
      <c r="AY553" s="255" t="s">
        <v>189</v>
      </c>
    </row>
    <row r="554" spans="1:65" s="2" customFormat="1" ht="16.5" customHeight="1">
      <c r="A554" s="36"/>
      <c r="B554" s="37"/>
      <c r="C554" s="210" t="s">
        <v>1225</v>
      </c>
      <c r="D554" s="210" t="s">
        <v>192</v>
      </c>
      <c r="E554" s="211" t="s">
        <v>1226</v>
      </c>
      <c r="F554" s="212" t="s">
        <v>1227</v>
      </c>
      <c r="G554" s="213" t="s">
        <v>606</v>
      </c>
      <c r="H554" s="214">
        <v>1</v>
      </c>
      <c r="I554" s="215"/>
      <c r="J554" s="216">
        <f>ROUND(I554*H554,2)</f>
        <v>0</v>
      </c>
      <c r="K554" s="212" t="s">
        <v>196</v>
      </c>
      <c r="L554" s="41"/>
      <c r="M554" s="217" t="s">
        <v>1</v>
      </c>
      <c r="N554" s="218" t="s">
        <v>48</v>
      </c>
      <c r="O554" s="73"/>
      <c r="P554" s="219">
        <f>O554*H554</f>
        <v>0</v>
      </c>
      <c r="Q554" s="219">
        <v>0</v>
      </c>
      <c r="R554" s="219">
        <f>Q554*H554</f>
        <v>0</v>
      </c>
      <c r="S554" s="219">
        <v>2.4</v>
      </c>
      <c r="T554" s="220">
        <f>S554*H554</f>
        <v>2.4</v>
      </c>
      <c r="U554" s="36"/>
      <c r="V554" s="36"/>
      <c r="W554" s="36"/>
      <c r="X554" s="36"/>
      <c r="Y554" s="36"/>
      <c r="Z554" s="36"/>
      <c r="AA554" s="36"/>
      <c r="AB554" s="36"/>
      <c r="AC554" s="36"/>
      <c r="AD554" s="36"/>
      <c r="AE554" s="36"/>
      <c r="AR554" s="221" t="s">
        <v>106</v>
      </c>
      <c r="AT554" s="221" t="s">
        <v>192</v>
      </c>
      <c r="AU554" s="221" t="s">
        <v>92</v>
      </c>
      <c r="AY554" s="18" t="s">
        <v>189</v>
      </c>
      <c r="BE554" s="222">
        <f>IF(N554="základní",J554,0)</f>
        <v>0</v>
      </c>
      <c r="BF554" s="222">
        <f>IF(N554="snížená",J554,0)</f>
        <v>0</v>
      </c>
      <c r="BG554" s="222">
        <f>IF(N554="zákl. přenesená",J554,0)</f>
        <v>0</v>
      </c>
      <c r="BH554" s="222">
        <f>IF(N554="sníž. přenesená",J554,0)</f>
        <v>0</v>
      </c>
      <c r="BI554" s="222">
        <f>IF(N554="nulová",J554,0)</f>
        <v>0</v>
      </c>
      <c r="BJ554" s="18" t="s">
        <v>90</v>
      </c>
      <c r="BK554" s="222">
        <f>ROUND(I554*H554,2)</f>
        <v>0</v>
      </c>
      <c r="BL554" s="18" t="s">
        <v>106</v>
      </c>
      <c r="BM554" s="221" t="s">
        <v>1228</v>
      </c>
    </row>
    <row r="555" spans="1:65" s="2" customFormat="1" ht="16.5" customHeight="1">
      <c r="A555" s="36"/>
      <c r="B555" s="37"/>
      <c r="C555" s="210" t="s">
        <v>1229</v>
      </c>
      <c r="D555" s="210" t="s">
        <v>192</v>
      </c>
      <c r="E555" s="211" t="s">
        <v>1230</v>
      </c>
      <c r="F555" s="212" t="s">
        <v>1231</v>
      </c>
      <c r="G555" s="213" t="s">
        <v>606</v>
      </c>
      <c r="H555" s="214">
        <v>38.008</v>
      </c>
      <c r="I555" s="215"/>
      <c r="J555" s="216">
        <f>ROUND(I555*H555,2)</f>
        <v>0</v>
      </c>
      <c r="K555" s="212" t="s">
        <v>196</v>
      </c>
      <c r="L555" s="41"/>
      <c r="M555" s="217" t="s">
        <v>1</v>
      </c>
      <c r="N555" s="218" t="s">
        <v>48</v>
      </c>
      <c r="O555" s="73"/>
      <c r="P555" s="219">
        <f>O555*H555</f>
        <v>0</v>
      </c>
      <c r="Q555" s="219">
        <v>0</v>
      </c>
      <c r="R555" s="219">
        <f>Q555*H555</f>
        <v>0</v>
      </c>
      <c r="S555" s="219">
        <v>2.2</v>
      </c>
      <c r="T555" s="220">
        <f>S555*H555</f>
        <v>83.61760000000001</v>
      </c>
      <c r="U555" s="36"/>
      <c r="V555" s="36"/>
      <c r="W555" s="36"/>
      <c r="X555" s="36"/>
      <c r="Y555" s="36"/>
      <c r="Z555" s="36"/>
      <c r="AA555" s="36"/>
      <c r="AB555" s="36"/>
      <c r="AC555" s="36"/>
      <c r="AD555" s="36"/>
      <c r="AE555" s="36"/>
      <c r="AR555" s="221" t="s">
        <v>106</v>
      </c>
      <c r="AT555" s="221" t="s">
        <v>192</v>
      </c>
      <c r="AU555" s="221" t="s">
        <v>92</v>
      </c>
      <c r="AY555" s="18" t="s">
        <v>189</v>
      </c>
      <c r="BE555" s="222">
        <f>IF(N555="základní",J555,0)</f>
        <v>0</v>
      </c>
      <c r="BF555" s="222">
        <f>IF(N555="snížená",J555,0)</f>
        <v>0</v>
      </c>
      <c r="BG555" s="222">
        <f>IF(N555="zákl. přenesená",J555,0)</f>
        <v>0</v>
      </c>
      <c r="BH555" s="222">
        <f>IF(N555="sníž. přenesená",J555,0)</f>
        <v>0</v>
      </c>
      <c r="BI555" s="222">
        <f>IF(N555="nulová",J555,0)</f>
        <v>0</v>
      </c>
      <c r="BJ555" s="18" t="s">
        <v>90</v>
      </c>
      <c r="BK555" s="222">
        <f>ROUND(I555*H555,2)</f>
        <v>0</v>
      </c>
      <c r="BL555" s="18" t="s">
        <v>106</v>
      </c>
      <c r="BM555" s="221" t="s">
        <v>1232</v>
      </c>
    </row>
    <row r="556" spans="2:51" s="13" customFormat="1" ht="12">
      <c r="B556" s="223"/>
      <c r="C556" s="224"/>
      <c r="D556" s="225" t="s">
        <v>198</v>
      </c>
      <c r="E556" s="226" t="s">
        <v>1</v>
      </c>
      <c r="F556" s="227" t="s">
        <v>199</v>
      </c>
      <c r="G556" s="224"/>
      <c r="H556" s="226" t="s">
        <v>1</v>
      </c>
      <c r="I556" s="228"/>
      <c r="J556" s="224"/>
      <c r="K556" s="224"/>
      <c r="L556" s="229"/>
      <c r="M556" s="230"/>
      <c r="N556" s="231"/>
      <c r="O556" s="231"/>
      <c r="P556" s="231"/>
      <c r="Q556" s="231"/>
      <c r="R556" s="231"/>
      <c r="S556" s="231"/>
      <c r="T556" s="232"/>
      <c r="AT556" s="233" t="s">
        <v>198</v>
      </c>
      <c r="AU556" s="233" t="s">
        <v>92</v>
      </c>
      <c r="AV556" s="13" t="s">
        <v>90</v>
      </c>
      <c r="AW556" s="13" t="s">
        <v>38</v>
      </c>
      <c r="AX556" s="13" t="s">
        <v>83</v>
      </c>
      <c r="AY556" s="233" t="s">
        <v>189</v>
      </c>
    </row>
    <row r="557" spans="2:51" s="13" customFormat="1" ht="12">
      <c r="B557" s="223"/>
      <c r="C557" s="224"/>
      <c r="D557" s="225" t="s">
        <v>198</v>
      </c>
      <c r="E557" s="226" t="s">
        <v>1</v>
      </c>
      <c r="F557" s="227" t="s">
        <v>825</v>
      </c>
      <c r="G557" s="224"/>
      <c r="H557" s="226" t="s">
        <v>1</v>
      </c>
      <c r="I557" s="228"/>
      <c r="J557" s="224"/>
      <c r="K557" s="224"/>
      <c r="L557" s="229"/>
      <c r="M557" s="230"/>
      <c r="N557" s="231"/>
      <c r="O557" s="231"/>
      <c r="P557" s="231"/>
      <c r="Q557" s="231"/>
      <c r="R557" s="231"/>
      <c r="S557" s="231"/>
      <c r="T557" s="232"/>
      <c r="AT557" s="233" t="s">
        <v>198</v>
      </c>
      <c r="AU557" s="233" t="s">
        <v>92</v>
      </c>
      <c r="AV557" s="13" t="s">
        <v>90</v>
      </c>
      <c r="AW557" s="13" t="s">
        <v>38</v>
      </c>
      <c r="AX557" s="13" t="s">
        <v>83</v>
      </c>
      <c r="AY557" s="233" t="s">
        <v>189</v>
      </c>
    </row>
    <row r="558" spans="2:51" s="14" customFormat="1" ht="12">
      <c r="B558" s="234"/>
      <c r="C558" s="235"/>
      <c r="D558" s="225" t="s">
        <v>198</v>
      </c>
      <c r="E558" s="236" t="s">
        <v>1</v>
      </c>
      <c r="F558" s="237" t="s">
        <v>1233</v>
      </c>
      <c r="G558" s="235"/>
      <c r="H558" s="238">
        <v>12.345</v>
      </c>
      <c r="I558" s="239"/>
      <c r="J558" s="235"/>
      <c r="K558" s="235"/>
      <c r="L558" s="240"/>
      <c r="M558" s="241"/>
      <c r="N558" s="242"/>
      <c r="O558" s="242"/>
      <c r="P558" s="242"/>
      <c r="Q558" s="242"/>
      <c r="R558" s="242"/>
      <c r="S558" s="242"/>
      <c r="T558" s="243"/>
      <c r="AT558" s="244" t="s">
        <v>198</v>
      </c>
      <c r="AU558" s="244" t="s">
        <v>92</v>
      </c>
      <c r="AV558" s="14" t="s">
        <v>92</v>
      </c>
      <c r="AW558" s="14" t="s">
        <v>38</v>
      </c>
      <c r="AX558" s="14" t="s">
        <v>83</v>
      </c>
      <c r="AY558" s="244" t="s">
        <v>189</v>
      </c>
    </row>
    <row r="559" spans="2:51" s="14" customFormat="1" ht="12">
      <c r="B559" s="234"/>
      <c r="C559" s="235"/>
      <c r="D559" s="225" t="s">
        <v>198</v>
      </c>
      <c r="E559" s="236" t="s">
        <v>1</v>
      </c>
      <c r="F559" s="237" t="s">
        <v>1234</v>
      </c>
      <c r="G559" s="235"/>
      <c r="H559" s="238">
        <v>10.435</v>
      </c>
      <c r="I559" s="239"/>
      <c r="J559" s="235"/>
      <c r="K559" s="235"/>
      <c r="L559" s="240"/>
      <c r="M559" s="241"/>
      <c r="N559" s="242"/>
      <c r="O559" s="242"/>
      <c r="P559" s="242"/>
      <c r="Q559" s="242"/>
      <c r="R559" s="242"/>
      <c r="S559" s="242"/>
      <c r="T559" s="243"/>
      <c r="AT559" s="244" t="s">
        <v>198</v>
      </c>
      <c r="AU559" s="244" t="s">
        <v>92</v>
      </c>
      <c r="AV559" s="14" t="s">
        <v>92</v>
      </c>
      <c r="AW559" s="14" t="s">
        <v>38</v>
      </c>
      <c r="AX559" s="14" t="s">
        <v>83</v>
      </c>
      <c r="AY559" s="244" t="s">
        <v>189</v>
      </c>
    </row>
    <row r="560" spans="2:51" s="14" customFormat="1" ht="12">
      <c r="B560" s="234"/>
      <c r="C560" s="235"/>
      <c r="D560" s="225" t="s">
        <v>198</v>
      </c>
      <c r="E560" s="236" t="s">
        <v>1</v>
      </c>
      <c r="F560" s="237" t="s">
        <v>1235</v>
      </c>
      <c r="G560" s="235"/>
      <c r="H560" s="238">
        <v>12.402</v>
      </c>
      <c r="I560" s="239"/>
      <c r="J560" s="235"/>
      <c r="K560" s="235"/>
      <c r="L560" s="240"/>
      <c r="M560" s="241"/>
      <c r="N560" s="242"/>
      <c r="O560" s="242"/>
      <c r="P560" s="242"/>
      <c r="Q560" s="242"/>
      <c r="R560" s="242"/>
      <c r="S560" s="242"/>
      <c r="T560" s="243"/>
      <c r="AT560" s="244" t="s">
        <v>198</v>
      </c>
      <c r="AU560" s="244" t="s">
        <v>92</v>
      </c>
      <c r="AV560" s="14" t="s">
        <v>92</v>
      </c>
      <c r="AW560" s="14" t="s">
        <v>38</v>
      </c>
      <c r="AX560" s="14" t="s">
        <v>83</v>
      </c>
      <c r="AY560" s="244" t="s">
        <v>189</v>
      </c>
    </row>
    <row r="561" spans="2:51" s="16" customFormat="1" ht="12">
      <c r="B561" s="270"/>
      <c r="C561" s="271"/>
      <c r="D561" s="225" t="s">
        <v>198</v>
      </c>
      <c r="E561" s="272" t="s">
        <v>1</v>
      </c>
      <c r="F561" s="273" t="s">
        <v>488</v>
      </c>
      <c r="G561" s="271"/>
      <c r="H561" s="274">
        <v>35.182</v>
      </c>
      <c r="I561" s="275"/>
      <c r="J561" s="271"/>
      <c r="K561" s="271"/>
      <c r="L561" s="276"/>
      <c r="M561" s="277"/>
      <c r="N561" s="278"/>
      <c r="O561" s="278"/>
      <c r="P561" s="278"/>
      <c r="Q561" s="278"/>
      <c r="R561" s="278"/>
      <c r="S561" s="278"/>
      <c r="T561" s="279"/>
      <c r="AT561" s="280" t="s">
        <v>198</v>
      </c>
      <c r="AU561" s="280" t="s">
        <v>92</v>
      </c>
      <c r="AV561" s="16" t="s">
        <v>99</v>
      </c>
      <c r="AW561" s="16" t="s">
        <v>38</v>
      </c>
      <c r="AX561" s="16" t="s">
        <v>83</v>
      </c>
      <c r="AY561" s="280" t="s">
        <v>189</v>
      </c>
    </row>
    <row r="562" spans="2:51" s="14" customFormat="1" ht="12">
      <c r="B562" s="234"/>
      <c r="C562" s="235"/>
      <c r="D562" s="225" t="s">
        <v>198</v>
      </c>
      <c r="E562" s="236" t="s">
        <v>1</v>
      </c>
      <c r="F562" s="237" t="s">
        <v>1236</v>
      </c>
      <c r="G562" s="235"/>
      <c r="H562" s="238">
        <v>2.826</v>
      </c>
      <c r="I562" s="239"/>
      <c r="J562" s="235"/>
      <c r="K562" s="235"/>
      <c r="L562" s="240"/>
      <c r="M562" s="241"/>
      <c r="N562" s="242"/>
      <c r="O562" s="242"/>
      <c r="P562" s="242"/>
      <c r="Q562" s="242"/>
      <c r="R562" s="242"/>
      <c r="S562" s="242"/>
      <c r="T562" s="243"/>
      <c r="AT562" s="244" t="s">
        <v>198</v>
      </c>
      <c r="AU562" s="244" t="s">
        <v>92</v>
      </c>
      <c r="AV562" s="14" t="s">
        <v>92</v>
      </c>
      <c r="AW562" s="14" t="s">
        <v>38</v>
      </c>
      <c r="AX562" s="14" t="s">
        <v>83</v>
      </c>
      <c r="AY562" s="244" t="s">
        <v>189</v>
      </c>
    </row>
    <row r="563" spans="2:51" s="15" customFormat="1" ht="12">
      <c r="B563" s="245"/>
      <c r="C563" s="246"/>
      <c r="D563" s="225" t="s">
        <v>198</v>
      </c>
      <c r="E563" s="247" t="s">
        <v>1</v>
      </c>
      <c r="F563" s="248" t="s">
        <v>203</v>
      </c>
      <c r="G563" s="246"/>
      <c r="H563" s="249">
        <v>38.008</v>
      </c>
      <c r="I563" s="250"/>
      <c r="J563" s="246"/>
      <c r="K563" s="246"/>
      <c r="L563" s="251"/>
      <c r="M563" s="252"/>
      <c r="N563" s="253"/>
      <c r="O563" s="253"/>
      <c r="P563" s="253"/>
      <c r="Q563" s="253"/>
      <c r="R563" s="253"/>
      <c r="S563" s="253"/>
      <c r="T563" s="254"/>
      <c r="AT563" s="255" t="s">
        <v>198</v>
      </c>
      <c r="AU563" s="255" t="s">
        <v>92</v>
      </c>
      <c r="AV563" s="15" t="s">
        <v>106</v>
      </c>
      <c r="AW563" s="15" t="s">
        <v>38</v>
      </c>
      <c r="AX563" s="15" t="s">
        <v>90</v>
      </c>
      <c r="AY563" s="255" t="s">
        <v>189</v>
      </c>
    </row>
    <row r="564" spans="1:65" s="2" customFormat="1" ht="16.5" customHeight="1">
      <c r="A564" s="36"/>
      <c r="B564" s="37"/>
      <c r="C564" s="210" t="s">
        <v>1237</v>
      </c>
      <c r="D564" s="210" t="s">
        <v>192</v>
      </c>
      <c r="E564" s="211" t="s">
        <v>1238</v>
      </c>
      <c r="F564" s="212" t="s">
        <v>1239</v>
      </c>
      <c r="G564" s="213" t="s">
        <v>606</v>
      </c>
      <c r="H564" s="214">
        <v>17.985</v>
      </c>
      <c r="I564" s="215"/>
      <c r="J564" s="216">
        <f>ROUND(I564*H564,2)</f>
        <v>0</v>
      </c>
      <c r="K564" s="212" t="s">
        <v>196</v>
      </c>
      <c r="L564" s="41"/>
      <c r="M564" s="217" t="s">
        <v>1</v>
      </c>
      <c r="N564" s="218" t="s">
        <v>48</v>
      </c>
      <c r="O564" s="73"/>
      <c r="P564" s="219">
        <f>O564*H564</f>
        <v>0</v>
      </c>
      <c r="Q564" s="219">
        <v>0</v>
      </c>
      <c r="R564" s="219">
        <f>Q564*H564</f>
        <v>0</v>
      </c>
      <c r="S564" s="219">
        <v>2.2</v>
      </c>
      <c r="T564" s="220">
        <f>S564*H564</f>
        <v>39.567</v>
      </c>
      <c r="U564" s="36"/>
      <c r="V564" s="36"/>
      <c r="W564" s="36"/>
      <c r="X564" s="36"/>
      <c r="Y564" s="36"/>
      <c r="Z564" s="36"/>
      <c r="AA564" s="36"/>
      <c r="AB564" s="36"/>
      <c r="AC564" s="36"/>
      <c r="AD564" s="36"/>
      <c r="AE564" s="36"/>
      <c r="AR564" s="221" t="s">
        <v>106</v>
      </c>
      <c r="AT564" s="221" t="s">
        <v>192</v>
      </c>
      <c r="AU564" s="221" t="s">
        <v>92</v>
      </c>
      <c r="AY564" s="18" t="s">
        <v>189</v>
      </c>
      <c r="BE564" s="222">
        <f>IF(N564="základní",J564,0)</f>
        <v>0</v>
      </c>
      <c r="BF564" s="222">
        <f>IF(N564="snížená",J564,0)</f>
        <v>0</v>
      </c>
      <c r="BG564" s="222">
        <f>IF(N564="zákl. přenesená",J564,0)</f>
        <v>0</v>
      </c>
      <c r="BH564" s="222">
        <f>IF(N564="sníž. přenesená",J564,0)</f>
        <v>0</v>
      </c>
      <c r="BI564" s="222">
        <f>IF(N564="nulová",J564,0)</f>
        <v>0</v>
      </c>
      <c r="BJ564" s="18" t="s">
        <v>90</v>
      </c>
      <c r="BK564" s="222">
        <f>ROUND(I564*H564,2)</f>
        <v>0</v>
      </c>
      <c r="BL564" s="18" t="s">
        <v>106</v>
      </c>
      <c r="BM564" s="221" t="s">
        <v>1240</v>
      </c>
    </row>
    <row r="565" spans="2:51" s="13" customFormat="1" ht="12">
      <c r="B565" s="223"/>
      <c r="C565" s="224"/>
      <c r="D565" s="225" t="s">
        <v>198</v>
      </c>
      <c r="E565" s="226" t="s">
        <v>1</v>
      </c>
      <c r="F565" s="227" t="s">
        <v>199</v>
      </c>
      <c r="G565" s="224"/>
      <c r="H565" s="226" t="s">
        <v>1</v>
      </c>
      <c r="I565" s="228"/>
      <c r="J565" s="224"/>
      <c r="K565" s="224"/>
      <c r="L565" s="229"/>
      <c r="M565" s="230"/>
      <c r="N565" s="231"/>
      <c r="O565" s="231"/>
      <c r="P565" s="231"/>
      <c r="Q565" s="231"/>
      <c r="R565" s="231"/>
      <c r="S565" s="231"/>
      <c r="T565" s="232"/>
      <c r="AT565" s="233" t="s">
        <v>198</v>
      </c>
      <c r="AU565" s="233" t="s">
        <v>92</v>
      </c>
      <c r="AV565" s="13" t="s">
        <v>90</v>
      </c>
      <c r="AW565" s="13" t="s">
        <v>38</v>
      </c>
      <c r="AX565" s="13" t="s">
        <v>83</v>
      </c>
      <c r="AY565" s="233" t="s">
        <v>189</v>
      </c>
    </row>
    <row r="566" spans="2:51" s="13" customFormat="1" ht="12">
      <c r="B566" s="223"/>
      <c r="C566" s="224"/>
      <c r="D566" s="225" t="s">
        <v>198</v>
      </c>
      <c r="E566" s="226" t="s">
        <v>1</v>
      </c>
      <c r="F566" s="227" t="s">
        <v>825</v>
      </c>
      <c r="G566" s="224"/>
      <c r="H566" s="226" t="s">
        <v>1</v>
      </c>
      <c r="I566" s="228"/>
      <c r="J566" s="224"/>
      <c r="K566" s="224"/>
      <c r="L566" s="229"/>
      <c r="M566" s="230"/>
      <c r="N566" s="231"/>
      <c r="O566" s="231"/>
      <c r="P566" s="231"/>
      <c r="Q566" s="231"/>
      <c r="R566" s="231"/>
      <c r="S566" s="231"/>
      <c r="T566" s="232"/>
      <c r="AT566" s="233" t="s">
        <v>198</v>
      </c>
      <c r="AU566" s="233" t="s">
        <v>92</v>
      </c>
      <c r="AV566" s="13" t="s">
        <v>90</v>
      </c>
      <c r="AW566" s="13" t="s">
        <v>38</v>
      </c>
      <c r="AX566" s="13" t="s">
        <v>83</v>
      </c>
      <c r="AY566" s="233" t="s">
        <v>189</v>
      </c>
    </row>
    <row r="567" spans="2:51" s="14" customFormat="1" ht="12">
      <c r="B567" s="234"/>
      <c r="C567" s="235"/>
      <c r="D567" s="225" t="s">
        <v>198</v>
      </c>
      <c r="E567" s="236" t="s">
        <v>1</v>
      </c>
      <c r="F567" s="237" t="s">
        <v>1241</v>
      </c>
      <c r="G567" s="235"/>
      <c r="H567" s="238">
        <v>17.985</v>
      </c>
      <c r="I567" s="239"/>
      <c r="J567" s="235"/>
      <c r="K567" s="235"/>
      <c r="L567" s="240"/>
      <c r="M567" s="241"/>
      <c r="N567" s="242"/>
      <c r="O567" s="242"/>
      <c r="P567" s="242"/>
      <c r="Q567" s="242"/>
      <c r="R567" s="242"/>
      <c r="S567" s="242"/>
      <c r="T567" s="243"/>
      <c r="AT567" s="244" t="s">
        <v>198</v>
      </c>
      <c r="AU567" s="244" t="s">
        <v>92</v>
      </c>
      <c r="AV567" s="14" t="s">
        <v>92</v>
      </c>
      <c r="AW567" s="14" t="s">
        <v>38</v>
      </c>
      <c r="AX567" s="14" t="s">
        <v>83</v>
      </c>
      <c r="AY567" s="244" t="s">
        <v>189</v>
      </c>
    </row>
    <row r="568" spans="2:51" s="15" customFormat="1" ht="12">
      <c r="B568" s="245"/>
      <c r="C568" s="246"/>
      <c r="D568" s="225" t="s">
        <v>198</v>
      </c>
      <c r="E568" s="247" t="s">
        <v>1</v>
      </c>
      <c r="F568" s="248" t="s">
        <v>203</v>
      </c>
      <c r="G568" s="246"/>
      <c r="H568" s="249">
        <v>17.985</v>
      </c>
      <c r="I568" s="250"/>
      <c r="J568" s="246"/>
      <c r="K568" s="246"/>
      <c r="L568" s="251"/>
      <c r="M568" s="252"/>
      <c r="N568" s="253"/>
      <c r="O568" s="253"/>
      <c r="P568" s="253"/>
      <c r="Q568" s="253"/>
      <c r="R568" s="253"/>
      <c r="S568" s="253"/>
      <c r="T568" s="254"/>
      <c r="AT568" s="255" t="s">
        <v>198</v>
      </c>
      <c r="AU568" s="255" t="s">
        <v>92</v>
      </c>
      <c r="AV568" s="15" t="s">
        <v>106</v>
      </c>
      <c r="AW568" s="15" t="s">
        <v>38</v>
      </c>
      <c r="AX568" s="15" t="s">
        <v>90</v>
      </c>
      <c r="AY568" s="255" t="s">
        <v>189</v>
      </c>
    </row>
    <row r="569" spans="1:65" s="2" customFormat="1" ht="16.5" customHeight="1">
      <c r="A569" s="36"/>
      <c r="B569" s="37"/>
      <c r="C569" s="210" t="s">
        <v>1242</v>
      </c>
      <c r="D569" s="210" t="s">
        <v>192</v>
      </c>
      <c r="E569" s="211" t="s">
        <v>1243</v>
      </c>
      <c r="F569" s="212" t="s">
        <v>1244</v>
      </c>
      <c r="G569" s="213" t="s">
        <v>606</v>
      </c>
      <c r="H569" s="214">
        <v>15.503</v>
      </c>
      <c r="I569" s="215"/>
      <c r="J569" s="216">
        <f>ROUND(I569*H569,2)</f>
        <v>0</v>
      </c>
      <c r="K569" s="212" t="s">
        <v>196</v>
      </c>
      <c r="L569" s="41"/>
      <c r="M569" s="217" t="s">
        <v>1</v>
      </c>
      <c r="N569" s="218" t="s">
        <v>48</v>
      </c>
      <c r="O569" s="73"/>
      <c r="P569" s="219">
        <f>O569*H569</f>
        <v>0</v>
      </c>
      <c r="Q569" s="219">
        <v>0</v>
      </c>
      <c r="R569" s="219">
        <f>Q569*H569</f>
        <v>0</v>
      </c>
      <c r="S569" s="219">
        <v>2.2</v>
      </c>
      <c r="T569" s="220">
        <f>S569*H569</f>
        <v>34.1066</v>
      </c>
      <c r="U569" s="36"/>
      <c r="V569" s="36"/>
      <c r="W569" s="36"/>
      <c r="X569" s="36"/>
      <c r="Y569" s="36"/>
      <c r="Z569" s="36"/>
      <c r="AA569" s="36"/>
      <c r="AB569" s="36"/>
      <c r="AC569" s="36"/>
      <c r="AD569" s="36"/>
      <c r="AE569" s="36"/>
      <c r="AR569" s="221" t="s">
        <v>106</v>
      </c>
      <c r="AT569" s="221" t="s">
        <v>192</v>
      </c>
      <c r="AU569" s="221" t="s">
        <v>92</v>
      </c>
      <c r="AY569" s="18" t="s">
        <v>189</v>
      </c>
      <c r="BE569" s="222">
        <f>IF(N569="základní",J569,0)</f>
        <v>0</v>
      </c>
      <c r="BF569" s="222">
        <f>IF(N569="snížená",J569,0)</f>
        <v>0</v>
      </c>
      <c r="BG569" s="222">
        <f>IF(N569="zákl. přenesená",J569,0)</f>
        <v>0</v>
      </c>
      <c r="BH569" s="222">
        <f>IF(N569="sníž. přenesená",J569,0)</f>
        <v>0</v>
      </c>
      <c r="BI569" s="222">
        <f>IF(N569="nulová",J569,0)</f>
        <v>0</v>
      </c>
      <c r="BJ569" s="18" t="s">
        <v>90</v>
      </c>
      <c r="BK569" s="222">
        <f>ROUND(I569*H569,2)</f>
        <v>0</v>
      </c>
      <c r="BL569" s="18" t="s">
        <v>106</v>
      </c>
      <c r="BM569" s="221" t="s">
        <v>1245</v>
      </c>
    </row>
    <row r="570" spans="2:51" s="13" customFormat="1" ht="12">
      <c r="B570" s="223"/>
      <c r="C570" s="224"/>
      <c r="D570" s="225" t="s">
        <v>198</v>
      </c>
      <c r="E570" s="226" t="s">
        <v>1</v>
      </c>
      <c r="F570" s="227" t="s">
        <v>199</v>
      </c>
      <c r="G570" s="224"/>
      <c r="H570" s="226" t="s">
        <v>1</v>
      </c>
      <c r="I570" s="228"/>
      <c r="J570" s="224"/>
      <c r="K570" s="224"/>
      <c r="L570" s="229"/>
      <c r="M570" s="230"/>
      <c r="N570" s="231"/>
      <c r="O570" s="231"/>
      <c r="P570" s="231"/>
      <c r="Q570" s="231"/>
      <c r="R570" s="231"/>
      <c r="S570" s="231"/>
      <c r="T570" s="232"/>
      <c r="AT570" s="233" t="s">
        <v>198</v>
      </c>
      <c r="AU570" s="233" t="s">
        <v>92</v>
      </c>
      <c r="AV570" s="13" t="s">
        <v>90</v>
      </c>
      <c r="AW570" s="13" t="s">
        <v>38</v>
      </c>
      <c r="AX570" s="13" t="s">
        <v>83</v>
      </c>
      <c r="AY570" s="233" t="s">
        <v>189</v>
      </c>
    </row>
    <row r="571" spans="2:51" s="13" customFormat="1" ht="12">
      <c r="B571" s="223"/>
      <c r="C571" s="224"/>
      <c r="D571" s="225" t="s">
        <v>198</v>
      </c>
      <c r="E571" s="226" t="s">
        <v>1</v>
      </c>
      <c r="F571" s="227" t="s">
        <v>825</v>
      </c>
      <c r="G571" s="224"/>
      <c r="H571" s="226" t="s">
        <v>1</v>
      </c>
      <c r="I571" s="228"/>
      <c r="J571" s="224"/>
      <c r="K571" s="224"/>
      <c r="L571" s="229"/>
      <c r="M571" s="230"/>
      <c r="N571" s="231"/>
      <c r="O571" s="231"/>
      <c r="P571" s="231"/>
      <c r="Q571" s="231"/>
      <c r="R571" s="231"/>
      <c r="S571" s="231"/>
      <c r="T571" s="232"/>
      <c r="AT571" s="233" t="s">
        <v>198</v>
      </c>
      <c r="AU571" s="233" t="s">
        <v>92</v>
      </c>
      <c r="AV571" s="13" t="s">
        <v>90</v>
      </c>
      <c r="AW571" s="13" t="s">
        <v>38</v>
      </c>
      <c r="AX571" s="13" t="s">
        <v>83</v>
      </c>
      <c r="AY571" s="233" t="s">
        <v>189</v>
      </c>
    </row>
    <row r="572" spans="2:51" s="14" customFormat="1" ht="12">
      <c r="B572" s="234"/>
      <c r="C572" s="235"/>
      <c r="D572" s="225" t="s">
        <v>198</v>
      </c>
      <c r="E572" s="236" t="s">
        <v>1</v>
      </c>
      <c r="F572" s="237" t="s">
        <v>1246</v>
      </c>
      <c r="G572" s="235"/>
      <c r="H572" s="238">
        <v>15.503</v>
      </c>
      <c r="I572" s="239"/>
      <c r="J572" s="235"/>
      <c r="K572" s="235"/>
      <c r="L572" s="240"/>
      <c r="M572" s="241"/>
      <c r="N572" s="242"/>
      <c r="O572" s="242"/>
      <c r="P572" s="242"/>
      <c r="Q572" s="242"/>
      <c r="R572" s="242"/>
      <c r="S572" s="242"/>
      <c r="T572" s="243"/>
      <c r="AT572" s="244" t="s">
        <v>198</v>
      </c>
      <c r="AU572" s="244" t="s">
        <v>92</v>
      </c>
      <c r="AV572" s="14" t="s">
        <v>92</v>
      </c>
      <c r="AW572" s="14" t="s">
        <v>38</v>
      </c>
      <c r="AX572" s="14" t="s">
        <v>83</v>
      </c>
      <c r="AY572" s="244" t="s">
        <v>189</v>
      </c>
    </row>
    <row r="573" spans="2:51" s="15" customFormat="1" ht="12">
      <c r="B573" s="245"/>
      <c r="C573" s="246"/>
      <c r="D573" s="225" t="s">
        <v>198</v>
      </c>
      <c r="E573" s="247" t="s">
        <v>1</v>
      </c>
      <c r="F573" s="248" t="s">
        <v>203</v>
      </c>
      <c r="G573" s="246"/>
      <c r="H573" s="249">
        <v>15.503</v>
      </c>
      <c r="I573" s="250"/>
      <c r="J573" s="246"/>
      <c r="K573" s="246"/>
      <c r="L573" s="251"/>
      <c r="M573" s="252"/>
      <c r="N573" s="253"/>
      <c r="O573" s="253"/>
      <c r="P573" s="253"/>
      <c r="Q573" s="253"/>
      <c r="R573" s="253"/>
      <c r="S573" s="253"/>
      <c r="T573" s="254"/>
      <c r="AT573" s="255" t="s">
        <v>198</v>
      </c>
      <c r="AU573" s="255" t="s">
        <v>92</v>
      </c>
      <c r="AV573" s="15" t="s">
        <v>106</v>
      </c>
      <c r="AW573" s="15" t="s">
        <v>38</v>
      </c>
      <c r="AX573" s="15" t="s">
        <v>90</v>
      </c>
      <c r="AY573" s="255" t="s">
        <v>189</v>
      </c>
    </row>
    <row r="574" spans="1:65" s="2" customFormat="1" ht="16.5" customHeight="1">
      <c r="A574" s="36"/>
      <c r="B574" s="37"/>
      <c r="C574" s="210" t="s">
        <v>1247</v>
      </c>
      <c r="D574" s="210" t="s">
        <v>192</v>
      </c>
      <c r="E574" s="211" t="s">
        <v>1248</v>
      </c>
      <c r="F574" s="212" t="s">
        <v>1249</v>
      </c>
      <c r="G574" s="213" t="s">
        <v>195</v>
      </c>
      <c r="H574" s="214">
        <v>11.8</v>
      </c>
      <c r="I574" s="215"/>
      <c r="J574" s="216">
        <f>ROUND(I574*H574,2)</f>
        <v>0</v>
      </c>
      <c r="K574" s="212" t="s">
        <v>196</v>
      </c>
      <c r="L574" s="41"/>
      <c r="M574" s="217" t="s">
        <v>1</v>
      </c>
      <c r="N574" s="218" t="s">
        <v>48</v>
      </c>
      <c r="O574" s="73"/>
      <c r="P574" s="219">
        <f>O574*H574</f>
        <v>0</v>
      </c>
      <c r="Q574" s="219">
        <v>0</v>
      </c>
      <c r="R574" s="219">
        <f>Q574*H574</f>
        <v>0</v>
      </c>
      <c r="S574" s="219">
        <v>0.09</v>
      </c>
      <c r="T574" s="220">
        <f>S574*H574</f>
        <v>1.062</v>
      </c>
      <c r="U574" s="36"/>
      <c r="V574" s="36"/>
      <c r="W574" s="36"/>
      <c r="X574" s="36"/>
      <c r="Y574" s="36"/>
      <c r="Z574" s="36"/>
      <c r="AA574" s="36"/>
      <c r="AB574" s="36"/>
      <c r="AC574" s="36"/>
      <c r="AD574" s="36"/>
      <c r="AE574" s="36"/>
      <c r="AR574" s="221" t="s">
        <v>106</v>
      </c>
      <c r="AT574" s="221" t="s">
        <v>192</v>
      </c>
      <c r="AU574" s="221" t="s">
        <v>92</v>
      </c>
      <c r="AY574" s="18" t="s">
        <v>189</v>
      </c>
      <c r="BE574" s="222">
        <f>IF(N574="základní",J574,0)</f>
        <v>0</v>
      </c>
      <c r="BF574" s="222">
        <f>IF(N574="snížená",J574,0)</f>
        <v>0</v>
      </c>
      <c r="BG574" s="222">
        <f>IF(N574="zákl. přenesená",J574,0)</f>
        <v>0</v>
      </c>
      <c r="BH574" s="222">
        <f>IF(N574="sníž. přenesená",J574,0)</f>
        <v>0</v>
      </c>
      <c r="BI574" s="222">
        <f>IF(N574="nulová",J574,0)</f>
        <v>0</v>
      </c>
      <c r="BJ574" s="18" t="s">
        <v>90</v>
      </c>
      <c r="BK574" s="222">
        <f>ROUND(I574*H574,2)</f>
        <v>0</v>
      </c>
      <c r="BL574" s="18" t="s">
        <v>106</v>
      </c>
      <c r="BM574" s="221" t="s">
        <v>1250</v>
      </c>
    </row>
    <row r="575" spans="2:51" s="13" customFormat="1" ht="12">
      <c r="B575" s="223"/>
      <c r="C575" s="224"/>
      <c r="D575" s="225" t="s">
        <v>198</v>
      </c>
      <c r="E575" s="226" t="s">
        <v>1</v>
      </c>
      <c r="F575" s="227" t="s">
        <v>199</v>
      </c>
      <c r="G575" s="224"/>
      <c r="H575" s="226" t="s">
        <v>1</v>
      </c>
      <c r="I575" s="228"/>
      <c r="J575" s="224"/>
      <c r="K575" s="224"/>
      <c r="L575" s="229"/>
      <c r="M575" s="230"/>
      <c r="N575" s="231"/>
      <c r="O575" s="231"/>
      <c r="P575" s="231"/>
      <c r="Q575" s="231"/>
      <c r="R575" s="231"/>
      <c r="S575" s="231"/>
      <c r="T575" s="232"/>
      <c r="AT575" s="233" t="s">
        <v>198</v>
      </c>
      <c r="AU575" s="233" t="s">
        <v>92</v>
      </c>
      <c r="AV575" s="13" t="s">
        <v>90</v>
      </c>
      <c r="AW575" s="13" t="s">
        <v>38</v>
      </c>
      <c r="AX575" s="13" t="s">
        <v>83</v>
      </c>
      <c r="AY575" s="233" t="s">
        <v>189</v>
      </c>
    </row>
    <row r="576" spans="2:51" s="13" customFormat="1" ht="12">
      <c r="B576" s="223"/>
      <c r="C576" s="224"/>
      <c r="D576" s="225" t="s">
        <v>198</v>
      </c>
      <c r="E576" s="226" t="s">
        <v>1</v>
      </c>
      <c r="F576" s="227" t="s">
        <v>1251</v>
      </c>
      <c r="G576" s="224"/>
      <c r="H576" s="226" t="s">
        <v>1</v>
      </c>
      <c r="I576" s="228"/>
      <c r="J576" s="224"/>
      <c r="K576" s="224"/>
      <c r="L576" s="229"/>
      <c r="M576" s="230"/>
      <c r="N576" s="231"/>
      <c r="O576" s="231"/>
      <c r="P576" s="231"/>
      <c r="Q576" s="231"/>
      <c r="R576" s="231"/>
      <c r="S576" s="231"/>
      <c r="T576" s="232"/>
      <c r="AT576" s="233" t="s">
        <v>198</v>
      </c>
      <c r="AU576" s="233" t="s">
        <v>92</v>
      </c>
      <c r="AV576" s="13" t="s">
        <v>90</v>
      </c>
      <c r="AW576" s="13" t="s">
        <v>38</v>
      </c>
      <c r="AX576" s="13" t="s">
        <v>83</v>
      </c>
      <c r="AY576" s="233" t="s">
        <v>189</v>
      </c>
    </row>
    <row r="577" spans="2:51" s="14" customFormat="1" ht="12">
      <c r="B577" s="234"/>
      <c r="C577" s="235"/>
      <c r="D577" s="225" t="s">
        <v>198</v>
      </c>
      <c r="E577" s="236" t="s">
        <v>1</v>
      </c>
      <c r="F577" s="237" t="s">
        <v>1252</v>
      </c>
      <c r="G577" s="235"/>
      <c r="H577" s="238">
        <v>11.8</v>
      </c>
      <c r="I577" s="239"/>
      <c r="J577" s="235"/>
      <c r="K577" s="235"/>
      <c r="L577" s="240"/>
      <c r="M577" s="241"/>
      <c r="N577" s="242"/>
      <c r="O577" s="242"/>
      <c r="P577" s="242"/>
      <c r="Q577" s="242"/>
      <c r="R577" s="242"/>
      <c r="S577" s="242"/>
      <c r="T577" s="243"/>
      <c r="AT577" s="244" t="s">
        <v>198</v>
      </c>
      <c r="AU577" s="244" t="s">
        <v>92</v>
      </c>
      <c r="AV577" s="14" t="s">
        <v>92</v>
      </c>
      <c r="AW577" s="14" t="s">
        <v>38</v>
      </c>
      <c r="AX577" s="14" t="s">
        <v>83</v>
      </c>
      <c r="AY577" s="244" t="s">
        <v>189</v>
      </c>
    </row>
    <row r="578" spans="2:51" s="15" customFormat="1" ht="12">
      <c r="B578" s="245"/>
      <c r="C578" s="246"/>
      <c r="D578" s="225" t="s">
        <v>198</v>
      </c>
      <c r="E578" s="247" t="s">
        <v>1</v>
      </c>
      <c r="F578" s="248" t="s">
        <v>203</v>
      </c>
      <c r="G578" s="246"/>
      <c r="H578" s="249">
        <v>11.8</v>
      </c>
      <c r="I578" s="250"/>
      <c r="J578" s="246"/>
      <c r="K578" s="246"/>
      <c r="L578" s="251"/>
      <c r="M578" s="252"/>
      <c r="N578" s="253"/>
      <c r="O578" s="253"/>
      <c r="P578" s="253"/>
      <c r="Q578" s="253"/>
      <c r="R578" s="253"/>
      <c r="S578" s="253"/>
      <c r="T578" s="254"/>
      <c r="AT578" s="255" t="s">
        <v>198</v>
      </c>
      <c r="AU578" s="255" t="s">
        <v>92</v>
      </c>
      <c r="AV578" s="15" t="s">
        <v>106</v>
      </c>
      <c r="AW578" s="15" t="s">
        <v>38</v>
      </c>
      <c r="AX578" s="15" t="s">
        <v>90</v>
      </c>
      <c r="AY578" s="255" t="s">
        <v>189</v>
      </c>
    </row>
    <row r="579" spans="1:65" s="2" customFormat="1" ht="16.5" customHeight="1">
      <c r="A579" s="36"/>
      <c r="B579" s="37"/>
      <c r="C579" s="210" t="s">
        <v>1253</v>
      </c>
      <c r="D579" s="210" t="s">
        <v>192</v>
      </c>
      <c r="E579" s="211" t="s">
        <v>1254</v>
      </c>
      <c r="F579" s="212" t="s">
        <v>1255</v>
      </c>
      <c r="G579" s="213" t="s">
        <v>606</v>
      </c>
      <c r="H579" s="214">
        <v>38.008</v>
      </c>
      <c r="I579" s="215"/>
      <c r="J579" s="216">
        <f>ROUND(I579*H579,2)</f>
        <v>0</v>
      </c>
      <c r="K579" s="212" t="s">
        <v>196</v>
      </c>
      <c r="L579" s="41"/>
      <c r="M579" s="217" t="s">
        <v>1</v>
      </c>
      <c r="N579" s="218" t="s">
        <v>48</v>
      </c>
      <c r="O579" s="73"/>
      <c r="P579" s="219">
        <f>O579*H579</f>
        <v>0</v>
      </c>
      <c r="Q579" s="219">
        <v>0</v>
      </c>
      <c r="R579" s="219">
        <f>Q579*H579</f>
        <v>0</v>
      </c>
      <c r="S579" s="219">
        <v>0.044</v>
      </c>
      <c r="T579" s="220">
        <f>S579*H579</f>
        <v>1.672352</v>
      </c>
      <c r="U579" s="36"/>
      <c r="V579" s="36"/>
      <c r="W579" s="36"/>
      <c r="X579" s="36"/>
      <c r="Y579" s="36"/>
      <c r="Z579" s="36"/>
      <c r="AA579" s="36"/>
      <c r="AB579" s="36"/>
      <c r="AC579" s="36"/>
      <c r="AD579" s="36"/>
      <c r="AE579" s="36"/>
      <c r="AR579" s="221" t="s">
        <v>106</v>
      </c>
      <c r="AT579" s="221" t="s">
        <v>192</v>
      </c>
      <c r="AU579" s="221" t="s">
        <v>92</v>
      </c>
      <c r="AY579" s="18" t="s">
        <v>189</v>
      </c>
      <c r="BE579" s="222">
        <f>IF(N579="základní",J579,0)</f>
        <v>0</v>
      </c>
      <c r="BF579" s="222">
        <f>IF(N579="snížená",J579,0)</f>
        <v>0</v>
      </c>
      <c r="BG579" s="222">
        <f>IF(N579="zákl. přenesená",J579,0)</f>
        <v>0</v>
      </c>
      <c r="BH579" s="222">
        <f>IF(N579="sníž. přenesená",J579,0)</f>
        <v>0</v>
      </c>
      <c r="BI579" s="222">
        <f>IF(N579="nulová",J579,0)</f>
        <v>0</v>
      </c>
      <c r="BJ579" s="18" t="s">
        <v>90</v>
      </c>
      <c r="BK579" s="222">
        <f>ROUND(I579*H579,2)</f>
        <v>0</v>
      </c>
      <c r="BL579" s="18" t="s">
        <v>106</v>
      </c>
      <c r="BM579" s="221" t="s">
        <v>1256</v>
      </c>
    </row>
    <row r="580" spans="1:65" s="2" customFormat="1" ht="16.5" customHeight="1">
      <c r="A580" s="36"/>
      <c r="B580" s="37"/>
      <c r="C580" s="210" t="s">
        <v>1257</v>
      </c>
      <c r="D580" s="210" t="s">
        <v>192</v>
      </c>
      <c r="E580" s="211" t="s">
        <v>1254</v>
      </c>
      <c r="F580" s="212" t="s">
        <v>1255</v>
      </c>
      <c r="G580" s="213" t="s">
        <v>606</v>
      </c>
      <c r="H580" s="214">
        <v>15.503</v>
      </c>
      <c r="I580" s="215"/>
      <c r="J580" s="216">
        <f>ROUND(I580*H580,2)</f>
        <v>0</v>
      </c>
      <c r="K580" s="212" t="s">
        <v>196</v>
      </c>
      <c r="L580" s="41"/>
      <c r="M580" s="217" t="s">
        <v>1</v>
      </c>
      <c r="N580" s="218" t="s">
        <v>48</v>
      </c>
      <c r="O580" s="73"/>
      <c r="P580" s="219">
        <f>O580*H580</f>
        <v>0</v>
      </c>
      <c r="Q580" s="219">
        <v>0</v>
      </c>
      <c r="R580" s="219">
        <f>Q580*H580</f>
        <v>0</v>
      </c>
      <c r="S580" s="219">
        <v>0.044</v>
      </c>
      <c r="T580" s="220">
        <f>S580*H580</f>
        <v>0.682132</v>
      </c>
      <c r="U580" s="36"/>
      <c r="V580" s="36"/>
      <c r="W580" s="36"/>
      <c r="X580" s="36"/>
      <c r="Y580" s="36"/>
      <c r="Z580" s="36"/>
      <c r="AA580" s="36"/>
      <c r="AB580" s="36"/>
      <c r="AC580" s="36"/>
      <c r="AD580" s="36"/>
      <c r="AE580" s="36"/>
      <c r="AR580" s="221" t="s">
        <v>106</v>
      </c>
      <c r="AT580" s="221" t="s">
        <v>192</v>
      </c>
      <c r="AU580" s="221" t="s">
        <v>92</v>
      </c>
      <c r="AY580" s="18" t="s">
        <v>189</v>
      </c>
      <c r="BE580" s="222">
        <f>IF(N580="základní",J580,0)</f>
        <v>0</v>
      </c>
      <c r="BF580" s="222">
        <f>IF(N580="snížená",J580,0)</f>
        <v>0</v>
      </c>
      <c r="BG580" s="222">
        <f>IF(N580="zákl. přenesená",J580,0)</f>
        <v>0</v>
      </c>
      <c r="BH580" s="222">
        <f>IF(N580="sníž. přenesená",J580,0)</f>
        <v>0</v>
      </c>
      <c r="BI580" s="222">
        <f>IF(N580="nulová",J580,0)</f>
        <v>0</v>
      </c>
      <c r="BJ580" s="18" t="s">
        <v>90</v>
      </c>
      <c r="BK580" s="222">
        <f>ROUND(I580*H580,2)</f>
        <v>0</v>
      </c>
      <c r="BL580" s="18" t="s">
        <v>106</v>
      </c>
      <c r="BM580" s="221" t="s">
        <v>1258</v>
      </c>
    </row>
    <row r="581" spans="1:65" s="2" customFormat="1" ht="16.5" customHeight="1">
      <c r="A581" s="36"/>
      <c r="B581" s="37"/>
      <c r="C581" s="210" t="s">
        <v>1259</v>
      </c>
      <c r="D581" s="210" t="s">
        <v>192</v>
      </c>
      <c r="E581" s="211" t="s">
        <v>1260</v>
      </c>
      <c r="F581" s="212" t="s">
        <v>1261</v>
      </c>
      <c r="G581" s="213" t="s">
        <v>606</v>
      </c>
      <c r="H581" s="214">
        <v>17.985</v>
      </c>
      <c r="I581" s="215"/>
      <c r="J581" s="216">
        <f>ROUND(I581*H581,2)</f>
        <v>0</v>
      </c>
      <c r="K581" s="212" t="s">
        <v>196</v>
      </c>
      <c r="L581" s="41"/>
      <c r="M581" s="217" t="s">
        <v>1</v>
      </c>
      <c r="N581" s="218" t="s">
        <v>48</v>
      </c>
      <c r="O581" s="73"/>
      <c r="P581" s="219">
        <f>O581*H581</f>
        <v>0</v>
      </c>
      <c r="Q581" s="219">
        <v>0</v>
      </c>
      <c r="R581" s="219">
        <f>Q581*H581</f>
        <v>0</v>
      </c>
      <c r="S581" s="219">
        <v>0.029</v>
      </c>
      <c r="T581" s="220">
        <f>S581*H581</f>
        <v>0.5215650000000001</v>
      </c>
      <c r="U581" s="36"/>
      <c r="V581" s="36"/>
      <c r="W581" s="36"/>
      <c r="X581" s="36"/>
      <c r="Y581" s="36"/>
      <c r="Z581" s="36"/>
      <c r="AA581" s="36"/>
      <c r="AB581" s="36"/>
      <c r="AC581" s="36"/>
      <c r="AD581" s="36"/>
      <c r="AE581" s="36"/>
      <c r="AR581" s="221" t="s">
        <v>106</v>
      </c>
      <c r="AT581" s="221" t="s">
        <v>192</v>
      </c>
      <c r="AU581" s="221" t="s">
        <v>92</v>
      </c>
      <c r="AY581" s="18" t="s">
        <v>189</v>
      </c>
      <c r="BE581" s="222">
        <f>IF(N581="základní",J581,0)</f>
        <v>0</v>
      </c>
      <c r="BF581" s="222">
        <f>IF(N581="snížená",J581,0)</f>
        <v>0</v>
      </c>
      <c r="BG581" s="222">
        <f>IF(N581="zákl. přenesená",J581,0)</f>
        <v>0</v>
      </c>
      <c r="BH581" s="222">
        <f>IF(N581="sníž. přenesená",J581,0)</f>
        <v>0</v>
      </c>
      <c r="BI581" s="222">
        <f>IF(N581="nulová",J581,0)</f>
        <v>0</v>
      </c>
      <c r="BJ581" s="18" t="s">
        <v>90</v>
      </c>
      <c r="BK581" s="222">
        <f>ROUND(I581*H581,2)</f>
        <v>0</v>
      </c>
      <c r="BL581" s="18" t="s">
        <v>106</v>
      </c>
      <c r="BM581" s="221" t="s">
        <v>1262</v>
      </c>
    </row>
    <row r="582" spans="1:65" s="2" customFormat="1" ht="16.5" customHeight="1">
      <c r="A582" s="36"/>
      <c r="B582" s="37"/>
      <c r="C582" s="210" t="s">
        <v>1263</v>
      </c>
      <c r="D582" s="210" t="s">
        <v>192</v>
      </c>
      <c r="E582" s="211" t="s">
        <v>1264</v>
      </c>
      <c r="F582" s="212" t="s">
        <v>1265</v>
      </c>
      <c r="G582" s="213" t="s">
        <v>195</v>
      </c>
      <c r="H582" s="214">
        <v>153.5</v>
      </c>
      <c r="I582" s="215"/>
      <c r="J582" s="216">
        <f>ROUND(I582*H582,2)</f>
        <v>0</v>
      </c>
      <c r="K582" s="212" t="s">
        <v>196</v>
      </c>
      <c r="L582" s="41"/>
      <c r="M582" s="217" t="s">
        <v>1</v>
      </c>
      <c r="N582" s="218" t="s">
        <v>48</v>
      </c>
      <c r="O582" s="73"/>
      <c r="P582" s="219">
        <f>O582*H582</f>
        <v>0</v>
      </c>
      <c r="Q582" s="219">
        <v>0</v>
      </c>
      <c r="R582" s="219">
        <f>Q582*H582</f>
        <v>0</v>
      </c>
      <c r="S582" s="219">
        <v>0.035</v>
      </c>
      <c r="T582" s="220">
        <f>S582*H582</f>
        <v>5.3725000000000005</v>
      </c>
      <c r="U582" s="36"/>
      <c r="V582" s="36"/>
      <c r="W582" s="36"/>
      <c r="X582" s="36"/>
      <c r="Y582" s="36"/>
      <c r="Z582" s="36"/>
      <c r="AA582" s="36"/>
      <c r="AB582" s="36"/>
      <c r="AC582" s="36"/>
      <c r="AD582" s="36"/>
      <c r="AE582" s="36"/>
      <c r="AR582" s="221" t="s">
        <v>106</v>
      </c>
      <c r="AT582" s="221" t="s">
        <v>192</v>
      </c>
      <c r="AU582" s="221" t="s">
        <v>92</v>
      </c>
      <c r="AY582" s="18" t="s">
        <v>189</v>
      </c>
      <c r="BE582" s="222">
        <f>IF(N582="základní",J582,0)</f>
        <v>0</v>
      </c>
      <c r="BF582" s="222">
        <f>IF(N582="snížená",J582,0)</f>
        <v>0</v>
      </c>
      <c r="BG582" s="222">
        <f>IF(N582="zákl. přenesená",J582,0)</f>
        <v>0</v>
      </c>
      <c r="BH582" s="222">
        <f>IF(N582="sníž. přenesená",J582,0)</f>
        <v>0</v>
      </c>
      <c r="BI582" s="222">
        <f>IF(N582="nulová",J582,0)</f>
        <v>0</v>
      </c>
      <c r="BJ582" s="18" t="s">
        <v>90</v>
      </c>
      <c r="BK582" s="222">
        <f>ROUND(I582*H582,2)</f>
        <v>0</v>
      </c>
      <c r="BL582" s="18" t="s">
        <v>106</v>
      </c>
      <c r="BM582" s="221" t="s">
        <v>1266</v>
      </c>
    </row>
    <row r="583" spans="1:47" s="2" customFormat="1" ht="19.5">
      <c r="A583" s="36"/>
      <c r="B583" s="37"/>
      <c r="C583" s="38"/>
      <c r="D583" s="225" t="s">
        <v>305</v>
      </c>
      <c r="E583" s="38"/>
      <c r="F583" s="266" t="s">
        <v>1267</v>
      </c>
      <c r="G583" s="38"/>
      <c r="H583" s="38"/>
      <c r="I583" s="125"/>
      <c r="J583" s="38"/>
      <c r="K583" s="38"/>
      <c r="L583" s="41"/>
      <c r="M583" s="267"/>
      <c r="N583" s="268"/>
      <c r="O583" s="73"/>
      <c r="P583" s="73"/>
      <c r="Q583" s="73"/>
      <c r="R583" s="73"/>
      <c r="S583" s="73"/>
      <c r="T583" s="74"/>
      <c r="U583" s="36"/>
      <c r="V583" s="36"/>
      <c r="W583" s="36"/>
      <c r="X583" s="36"/>
      <c r="Y583" s="36"/>
      <c r="Z583" s="36"/>
      <c r="AA583" s="36"/>
      <c r="AB583" s="36"/>
      <c r="AC583" s="36"/>
      <c r="AD583" s="36"/>
      <c r="AE583" s="36"/>
      <c r="AT583" s="18" t="s">
        <v>305</v>
      </c>
      <c r="AU583" s="18" t="s">
        <v>92</v>
      </c>
    </row>
    <row r="584" spans="2:51" s="13" customFormat="1" ht="12">
      <c r="B584" s="223"/>
      <c r="C584" s="224"/>
      <c r="D584" s="225" t="s">
        <v>198</v>
      </c>
      <c r="E584" s="226" t="s">
        <v>1</v>
      </c>
      <c r="F584" s="227" t="s">
        <v>199</v>
      </c>
      <c r="G584" s="224"/>
      <c r="H584" s="226" t="s">
        <v>1</v>
      </c>
      <c r="I584" s="228"/>
      <c r="J584" s="224"/>
      <c r="K584" s="224"/>
      <c r="L584" s="229"/>
      <c r="M584" s="230"/>
      <c r="N584" s="231"/>
      <c r="O584" s="231"/>
      <c r="P584" s="231"/>
      <c r="Q584" s="231"/>
      <c r="R584" s="231"/>
      <c r="S584" s="231"/>
      <c r="T584" s="232"/>
      <c r="AT584" s="233" t="s">
        <v>198</v>
      </c>
      <c r="AU584" s="233" t="s">
        <v>92</v>
      </c>
      <c r="AV584" s="13" t="s">
        <v>90</v>
      </c>
      <c r="AW584" s="13" t="s">
        <v>38</v>
      </c>
      <c r="AX584" s="13" t="s">
        <v>83</v>
      </c>
      <c r="AY584" s="233" t="s">
        <v>189</v>
      </c>
    </row>
    <row r="585" spans="2:51" s="13" customFormat="1" ht="12">
      <c r="B585" s="223"/>
      <c r="C585" s="224"/>
      <c r="D585" s="225" t="s">
        <v>198</v>
      </c>
      <c r="E585" s="226" t="s">
        <v>1</v>
      </c>
      <c r="F585" s="227" t="s">
        <v>1268</v>
      </c>
      <c r="G585" s="224"/>
      <c r="H585" s="226" t="s">
        <v>1</v>
      </c>
      <c r="I585" s="228"/>
      <c r="J585" s="224"/>
      <c r="K585" s="224"/>
      <c r="L585" s="229"/>
      <c r="M585" s="230"/>
      <c r="N585" s="231"/>
      <c r="O585" s="231"/>
      <c r="P585" s="231"/>
      <c r="Q585" s="231"/>
      <c r="R585" s="231"/>
      <c r="S585" s="231"/>
      <c r="T585" s="232"/>
      <c r="AT585" s="233" t="s">
        <v>198</v>
      </c>
      <c r="AU585" s="233" t="s">
        <v>92</v>
      </c>
      <c r="AV585" s="13" t="s">
        <v>90</v>
      </c>
      <c r="AW585" s="13" t="s">
        <v>38</v>
      </c>
      <c r="AX585" s="13" t="s">
        <v>83</v>
      </c>
      <c r="AY585" s="233" t="s">
        <v>189</v>
      </c>
    </row>
    <row r="586" spans="2:51" s="14" customFormat="1" ht="12">
      <c r="B586" s="234"/>
      <c r="C586" s="235"/>
      <c r="D586" s="225" t="s">
        <v>198</v>
      </c>
      <c r="E586" s="236" t="s">
        <v>1</v>
      </c>
      <c r="F586" s="237" t="s">
        <v>1269</v>
      </c>
      <c r="G586" s="235"/>
      <c r="H586" s="238">
        <v>87.6</v>
      </c>
      <c r="I586" s="239"/>
      <c r="J586" s="235"/>
      <c r="K586" s="235"/>
      <c r="L586" s="240"/>
      <c r="M586" s="241"/>
      <c r="N586" s="242"/>
      <c r="O586" s="242"/>
      <c r="P586" s="242"/>
      <c r="Q586" s="242"/>
      <c r="R586" s="242"/>
      <c r="S586" s="242"/>
      <c r="T586" s="243"/>
      <c r="AT586" s="244" t="s">
        <v>198</v>
      </c>
      <c r="AU586" s="244" t="s">
        <v>92</v>
      </c>
      <c r="AV586" s="14" t="s">
        <v>92</v>
      </c>
      <c r="AW586" s="14" t="s">
        <v>38</v>
      </c>
      <c r="AX586" s="14" t="s">
        <v>83</v>
      </c>
      <c r="AY586" s="244" t="s">
        <v>189</v>
      </c>
    </row>
    <row r="587" spans="2:51" s="14" customFormat="1" ht="12">
      <c r="B587" s="234"/>
      <c r="C587" s="235"/>
      <c r="D587" s="225" t="s">
        <v>198</v>
      </c>
      <c r="E587" s="236" t="s">
        <v>1</v>
      </c>
      <c r="F587" s="237" t="s">
        <v>1270</v>
      </c>
      <c r="G587" s="235"/>
      <c r="H587" s="238">
        <v>41.4</v>
      </c>
      <c r="I587" s="239"/>
      <c r="J587" s="235"/>
      <c r="K587" s="235"/>
      <c r="L587" s="240"/>
      <c r="M587" s="241"/>
      <c r="N587" s="242"/>
      <c r="O587" s="242"/>
      <c r="P587" s="242"/>
      <c r="Q587" s="242"/>
      <c r="R587" s="242"/>
      <c r="S587" s="242"/>
      <c r="T587" s="243"/>
      <c r="AT587" s="244" t="s">
        <v>198</v>
      </c>
      <c r="AU587" s="244" t="s">
        <v>92</v>
      </c>
      <c r="AV587" s="14" t="s">
        <v>92</v>
      </c>
      <c r="AW587" s="14" t="s">
        <v>38</v>
      </c>
      <c r="AX587" s="14" t="s">
        <v>83</v>
      </c>
      <c r="AY587" s="244" t="s">
        <v>189</v>
      </c>
    </row>
    <row r="588" spans="2:51" s="14" customFormat="1" ht="12">
      <c r="B588" s="234"/>
      <c r="C588" s="235"/>
      <c r="D588" s="225" t="s">
        <v>198</v>
      </c>
      <c r="E588" s="236" t="s">
        <v>1</v>
      </c>
      <c r="F588" s="237" t="s">
        <v>1271</v>
      </c>
      <c r="G588" s="235"/>
      <c r="H588" s="238">
        <v>24.5</v>
      </c>
      <c r="I588" s="239"/>
      <c r="J588" s="235"/>
      <c r="K588" s="235"/>
      <c r="L588" s="240"/>
      <c r="M588" s="241"/>
      <c r="N588" s="242"/>
      <c r="O588" s="242"/>
      <c r="P588" s="242"/>
      <c r="Q588" s="242"/>
      <c r="R588" s="242"/>
      <c r="S588" s="242"/>
      <c r="T588" s="243"/>
      <c r="AT588" s="244" t="s">
        <v>198</v>
      </c>
      <c r="AU588" s="244" t="s">
        <v>92</v>
      </c>
      <c r="AV588" s="14" t="s">
        <v>92</v>
      </c>
      <c r="AW588" s="14" t="s">
        <v>38</v>
      </c>
      <c r="AX588" s="14" t="s">
        <v>83</v>
      </c>
      <c r="AY588" s="244" t="s">
        <v>189</v>
      </c>
    </row>
    <row r="589" spans="2:51" s="15" customFormat="1" ht="12">
      <c r="B589" s="245"/>
      <c r="C589" s="246"/>
      <c r="D589" s="225" t="s">
        <v>198</v>
      </c>
      <c r="E589" s="247" t="s">
        <v>1</v>
      </c>
      <c r="F589" s="248" t="s">
        <v>203</v>
      </c>
      <c r="G589" s="246"/>
      <c r="H589" s="249">
        <v>153.5</v>
      </c>
      <c r="I589" s="250"/>
      <c r="J589" s="246"/>
      <c r="K589" s="246"/>
      <c r="L589" s="251"/>
      <c r="M589" s="252"/>
      <c r="N589" s="253"/>
      <c r="O589" s="253"/>
      <c r="P589" s="253"/>
      <c r="Q589" s="253"/>
      <c r="R589" s="253"/>
      <c r="S589" s="253"/>
      <c r="T589" s="254"/>
      <c r="AT589" s="255" t="s">
        <v>198</v>
      </c>
      <c r="AU589" s="255" t="s">
        <v>92</v>
      </c>
      <c r="AV589" s="15" t="s">
        <v>106</v>
      </c>
      <c r="AW589" s="15" t="s">
        <v>38</v>
      </c>
      <c r="AX589" s="15" t="s">
        <v>90</v>
      </c>
      <c r="AY589" s="255" t="s">
        <v>189</v>
      </c>
    </row>
    <row r="590" spans="1:65" s="2" customFormat="1" ht="16.5" customHeight="1">
      <c r="A590" s="36"/>
      <c r="B590" s="37"/>
      <c r="C590" s="210" t="s">
        <v>1272</v>
      </c>
      <c r="D590" s="210" t="s">
        <v>192</v>
      </c>
      <c r="E590" s="211" t="s">
        <v>1273</v>
      </c>
      <c r="F590" s="212" t="s">
        <v>1274</v>
      </c>
      <c r="G590" s="213" t="s">
        <v>195</v>
      </c>
      <c r="H590" s="214">
        <v>34.5</v>
      </c>
      <c r="I590" s="215"/>
      <c r="J590" s="216">
        <f>ROUND(I590*H590,2)</f>
        <v>0</v>
      </c>
      <c r="K590" s="212" t="s">
        <v>196</v>
      </c>
      <c r="L590" s="41"/>
      <c r="M590" s="217" t="s">
        <v>1</v>
      </c>
      <c r="N590" s="218" t="s">
        <v>48</v>
      </c>
      <c r="O590" s="73"/>
      <c r="P590" s="219">
        <f>O590*H590</f>
        <v>0</v>
      </c>
      <c r="Q590" s="219">
        <v>0</v>
      </c>
      <c r="R590" s="219">
        <f>Q590*H590</f>
        <v>0</v>
      </c>
      <c r="S590" s="219">
        <v>0.09</v>
      </c>
      <c r="T590" s="220">
        <f>S590*H590</f>
        <v>3.105</v>
      </c>
      <c r="U590" s="36"/>
      <c r="V590" s="36"/>
      <c r="W590" s="36"/>
      <c r="X590" s="36"/>
      <c r="Y590" s="36"/>
      <c r="Z590" s="36"/>
      <c r="AA590" s="36"/>
      <c r="AB590" s="36"/>
      <c r="AC590" s="36"/>
      <c r="AD590" s="36"/>
      <c r="AE590" s="36"/>
      <c r="AR590" s="221" t="s">
        <v>106</v>
      </c>
      <c r="AT590" s="221" t="s">
        <v>192</v>
      </c>
      <c r="AU590" s="221" t="s">
        <v>92</v>
      </c>
      <c r="AY590" s="18" t="s">
        <v>189</v>
      </c>
      <c r="BE590" s="222">
        <f>IF(N590="základní",J590,0)</f>
        <v>0</v>
      </c>
      <c r="BF590" s="222">
        <f>IF(N590="snížená",J590,0)</f>
        <v>0</v>
      </c>
      <c r="BG590" s="222">
        <f>IF(N590="zákl. přenesená",J590,0)</f>
        <v>0</v>
      </c>
      <c r="BH590" s="222">
        <f>IF(N590="sníž. přenesená",J590,0)</f>
        <v>0</v>
      </c>
      <c r="BI590" s="222">
        <f>IF(N590="nulová",J590,0)</f>
        <v>0</v>
      </c>
      <c r="BJ590" s="18" t="s">
        <v>90</v>
      </c>
      <c r="BK590" s="222">
        <f>ROUND(I590*H590,2)</f>
        <v>0</v>
      </c>
      <c r="BL590" s="18" t="s">
        <v>106</v>
      </c>
      <c r="BM590" s="221" t="s">
        <v>1275</v>
      </c>
    </row>
    <row r="591" spans="1:47" s="2" customFormat="1" ht="19.5">
      <c r="A591" s="36"/>
      <c r="B591" s="37"/>
      <c r="C591" s="38"/>
      <c r="D591" s="225" t="s">
        <v>305</v>
      </c>
      <c r="E591" s="38"/>
      <c r="F591" s="266" t="s">
        <v>1267</v>
      </c>
      <c r="G591" s="38"/>
      <c r="H591" s="38"/>
      <c r="I591" s="125"/>
      <c r="J591" s="38"/>
      <c r="K591" s="38"/>
      <c r="L591" s="41"/>
      <c r="M591" s="267"/>
      <c r="N591" s="268"/>
      <c r="O591" s="73"/>
      <c r="P591" s="73"/>
      <c r="Q591" s="73"/>
      <c r="R591" s="73"/>
      <c r="S591" s="73"/>
      <c r="T591" s="74"/>
      <c r="U591" s="36"/>
      <c r="V591" s="36"/>
      <c r="W591" s="36"/>
      <c r="X591" s="36"/>
      <c r="Y591" s="36"/>
      <c r="Z591" s="36"/>
      <c r="AA591" s="36"/>
      <c r="AB591" s="36"/>
      <c r="AC591" s="36"/>
      <c r="AD591" s="36"/>
      <c r="AE591" s="36"/>
      <c r="AT591" s="18" t="s">
        <v>305</v>
      </c>
      <c r="AU591" s="18" t="s">
        <v>92</v>
      </c>
    </row>
    <row r="592" spans="2:51" s="13" customFormat="1" ht="12">
      <c r="B592" s="223"/>
      <c r="C592" s="224"/>
      <c r="D592" s="225" t="s">
        <v>198</v>
      </c>
      <c r="E592" s="226" t="s">
        <v>1</v>
      </c>
      <c r="F592" s="227" t="s">
        <v>199</v>
      </c>
      <c r="G592" s="224"/>
      <c r="H592" s="226" t="s">
        <v>1</v>
      </c>
      <c r="I592" s="228"/>
      <c r="J592" s="224"/>
      <c r="K592" s="224"/>
      <c r="L592" s="229"/>
      <c r="M592" s="230"/>
      <c r="N592" s="231"/>
      <c r="O592" s="231"/>
      <c r="P592" s="231"/>
      <c r="Q592" s="231"/>
      <c r="R592" s="231"/>
      <c r="S592" s="231"/>
      <c r="T592" s="232"/>
      <c r="AT592" s="233" t="s">
        <v>198</v>
      </c>
      <c r="AU592" s="233" t="s">
        <v>92</v>
      </c>
      <c r="AV592" s="13" t="s">
        <v>90</v>
      </c>
      <c r="AW592" s="13" t="s">
        <v>38</v>
      </c>
      <c r="AX592" s="13" t="s">
        <v>83</v>
      </c>
      <c r="AY592" s="233" t="s">
        <v>189</v>
      </c>
    </row>
    <row r="593" spans="2:51" s="13" customFormat="1" ht="12">
      <c r="B593" s="223"/>
      <c r="C593" s="224"/>
      <c r="D593" s="225" t="s">
        <v>198</v>
      </c>
      <c r="E593" s="226" t="s">
        <v>1</v>
      </c>
      <c r="F593" s="227" t="s">
        <v>1251</v>
      </c>
      <c r="G593" s="224"/>
      <c r="H593" s="226" t="s">
        <v>1</v>
      </c>
      <c r="I593" s="228"/>
      <c r="J593" s="224"/>
      <c r="K593" s="224"/>
      <c r="L593" s="229"/>
      <c r="M593" s="230"/>
      <c r="N593" s="231"/>
      <c r="O593" s="231"/>
      <c r="P593" s="231"/>
      <c r="Q593" s="231"/>
      <c r="R593" s="231"/>
      <c r="S593" s="231"/>
      <c r="T593" s="232"/>
      <c r="AT593" s="233" t="s">
        <v>198</v>
      </c>
      <c r="AU593" s="233" t="s">
        <v>92</v>
      </c>
      <c r="AV593" s="13" t="s">
        <v>90</v>
      </c>
      <c r="AW593" s="13" t="s">
        <v>38</v>
      </c>
      <c r="AX593" s="13" t="s">
        <v>83</v>
      </c>
      <c r="AY593" s="233" t="s">
        <v>189</v>
      </c>
    </row>
    <row r="594" spans="2:51" s="14" customFormat="1" ht="12">
      <c r="B594" s="234"/>
      <c r="C594" s="235"/>
      <c r="D594" s="225" t="s">
        <v>198</v>
      </c>
      <c r="E594" s="236" t="s">
        <v>1</v>
      </c>
      <c r="F594" s="237" t="s">
        <v>1276</v>
      </c>
      <c r="G594" s="235"/>
      <c r="H594" s="238">
        <v>11.9</v>
      </c>
      <c r="I594" s="239"/>
      <c r="J594" s="235"/>
      <c r="K594" s="235"/>
      <c r="L594" s="240"/>
      <c r="M594" s="241"/>
      <c r="N594" s="242"/>
      <c r="O594" s="242"/>
      <c r="P594" s="242"/>
      <c r="Q594" s="242"/>
      <c r="R594" s="242"/>
      <c r="S594" s="242"/>
      <c r="T594" s="243"/>
      <c r="AT594" s="244" t="s">
        <v>198</v>
      </c>
      <c r="AU594" s="244" t="s">
        <v>92</v>
      </c>
      <c r="AV594" s="14" t="s">
        <v>92</v>
      </c>
      <c r="AW594" s="14" t="s">
        <v>38</v>
      </c>
      <c r="AX594" s="14" t="s">
        <v>83</v>
      </c>
      <c r="AY594" s="244" t="s">
        <v>189</v>
      </c>
    </row>
    <row r="595" spans="2:51" s="14" customFormat="1" ht="12">
      <c r="B595" s="234"/>
      <c r="C595" s="235"/>
      <c r="D595" s="225" t="s">
        <v>198</v>
      </c>
      <c r="E595" s="236" t="s">
        <v>1</v>
      </c>
      <c r="F595" s="237" t="s">
        <v>1277</v>
      </c>
      <c r="G595" s="235"/>
      <c r="H595" s="238">
        <v>11.3</v>
      </c>
      <c r="I595" s="239"/>
      <c r="J595" s="235"/>
      <c r="K595" s="235"/>
      <c r="L595" s="240"/>
      <c r="M595" s="241"/>
      <c r="N595" s="242"/>
      <c r="O595" s="242"/>
      <c r="P595" s="242"/>
      <c r="Q595" s="242"/>
      <c r="R595" s="242"/>
      <c r="S595" s="242"/>
      <c r="T595" s="243"/>
      <c r="AT595" s="244" t="s">
        <v>198</v>
      </c>
      <c r="AU595" s="244" t="s">
        <v>92</v>
      </c>
      <c r="AV595" s="14" t="s">
        <v>92</v>
      </c>
      <c r="AW595" s="14" t="s">
        <v>38</v>
      </c>
      <c r="AX595" s="14" t="s">
        <v>83</v>
      </c>
      <c r="AY595" s="244" t="s">
        <v>189</v>
      </c>
    </row>
    <row r="596" spans="2:51" s="14" customFormat="1" ht="12">
      <c r="B596" s="234"/>
      <c r="C596" s="235"/>
      <c r="D596" s="225" t="s">
        <v>198</v>
      </c>
      <c r="E596" s="236" t="s">
        <v>1</v>
      </c>
      <c r="F596" s="237" t="s">
        <v>1278</v>
      </c>
      <c r="G596" s="235"/>
      <c r="H596" s="238">
        <v>11.3</v>
      </c>
      <c r="I596" s="239"/>
      <c r="J596" s="235"/>
      <c r="K596" s="235"/>
      <c r="L596" s="240"/>
      <c r="M596" s="241"/>
      <c r="N596" s="242"/>
      <c r="O596" s="242"/>
      <c r="P596" s="242"/>
      <c r="Q596" s="242"/>
      <c r="R596" s="242"/>
      <c r="S596" s="242"/>
      <c r="T596" s="243"/>
      <c r="AT596" s="244" t="s">
        <v>198</v>
      </c>
      <c r="AU596" s="244" t="s">
        <v>92</v>
      </c>
      <c r="AV596" s="14" t="s">
        <v>92</v>
      </c>
      <c r="AW596" s="14" t="s">
        <v>38</v>
      </c>
      <c r="AX596" s="14" t="s">
        <v>83</v>
      </c>
      <c r="AY596" s="244" t="s">
        <v>189</v>
      </c>
    </row>
    <row r="597" spans="2:51" s="15" customFormat="1" ht="12">
      <c r="B597" s="245"/>
      <c r="C597" s="246"/>
      <c r="D597" s="225" t="s">
        <v>198</v>
      </c>
      <c r="E597" s="247" t="s">
        <v>1</v>
      </c>
      <c r="F597" s="248" t="s">
        <v>203</v>
      </c>
      <c r="G597" s="246"/>
      <c r="H597" s="249">
        <v>34.5</v>
      </c>
      <c r="I597" s="250"/>
      <c r="J597" s="246"/>
      <c r="K597" s="246"/>
      <c r="L597" s="251"/>
      <c r="M597" s="252"/>
      <c r="N597" s="253"/>
      <c r="O597" s="253"/>
      <c r="P597" s="253"/>
      <c r="Q597" s="253"/>
      <c r="R597" s="253"/>
      <c r="S597" s="253"/>
      <c r="T597" s="254"/>
      <c r="AT597" s="255" t="s">
        <v>198</v>
      </c>
      <c r="AU597" s="255" t="s">
        <v>92</v>
      </c>
      <c r="AV597" s="15" t="s">
        <v>106</v>
      </c>
      <c r="AW597" s="15" t="s">
        <v>38</v>
      </c>
      <c r="AX597" s="15" t="s">
        <v>90</v>
      </c>
      <c r="AY597" s="255" t="s">
        <v>189</v>
      </c>
    </row>
    <row r="598" spans="1:65" s="2" customFormat="1" ht="16.5" customHeight="1">
      <c r="A598" s="36"/>
      <c r="B598" s="37"/>
      <c r="C598" s="210" t="s">
        <v>1279</v>
      </c>
      <c r="D598" s="210" t="s">
        <v>192</v>
      </c>
      <c r="E598" s="211" t="s">
        <v>1280</v>
      </c>
      <c r="F598" s="212" t="s">
        <v>1281</v>
      </c>
      <c r="G598" s="213" t="s">
        <v>606</v>
      </c>
      <c r="H598" s="214">
        <v>66.03</v>
      </c>
      <c r="I598" s="215"/>
      <c r="J598" s="216">
        <f>ROUND(I598*H598,2)</f>
        <v>0</v>
      </c>
      <c r="K598" s="212" t="s">
        <v>196</v>
      </c>
      <c r="L598" s="41"/>
      <c r="M598" s="217" t="s">
        <v>1</v>
      </c>
      <c r="N598" s="218" t="s">
        <v>48</v>
      </c>
      <c r="O598" s="73"/>
      <c r="P598" s="219">
        <f>O598*H598</f>
        <v>0</v>
      </c>
      <c r="Q598" s="219">
        <v>0</v>
      </c>
      <c r="R598" s="219">
        <f>Q598*H598</f>
        <v>0</v>
      </c>
      <c r="S598" s="219">
        <v>1.4</v>
      </c>
      <c r="T598" s="220">
        <f>S598*H598</f>
        <v>92.442</v>
      </c>
      <c r="U598" s="36"/>
      <c r="V598" s="36"/>
      <c r="W598" s="36"/>
      <c r="X598" s="36"/>
      <c r="Y598" s="36"/>
      <c r="Z598" s="36"/>
      <c r="AA598" s="36"/>
      <c r="AB598" s="36"/>
      <c r="AC598" s="36"/>
      <c r="AD598" s="36"/>
      <c r="AE598" s="36"/>
      <c r="AR598" s="221" t="s">
        <v>106</v>
      </c>
      <c r="AT598" s="221" t="s">
        <v>192</v>
      </c>
      <c r="AU598" s="221" t="s">
        <v>92</v>
      </c>
      <c r="AY598" s="18" t="s">
        <v>189</v>
      </c>
      <c r="BE598" s="222">
        <f>IF(N598="základní",J598,0)</f>
        <v>0</v>
      </c>
      <c r="BF598" s="222">
        <f>IF(N598="snížená",J598,0)</f>
        <v>0</v>
      </c>
      <c r="BG598" s="222">
        <f>IF(N598="zákl. přenesená",J598,0)</f>
        <v>0</v>
      </c>
      <c r="BH598" s="222">
        <f>IF(N598="sníž. přenesená",J598,0)</f>
        <v>0</v>
      </c>
      <c r="BI598" s="222">
        <f>IF(N598="nulová",J598,0)</f>
        <v>0</v>
      </c>
      <c r="BJ598" s="18" t="s">
        <v>90</v>
      </c>
      <c r="BK598" s="222">
        <f>ROUND(I598*H598,2)</f>
        <v>0</v>
      </c>
      <c r="BL598" s="18" t="s">
        <v>106</v>
      </c>
      <c r="BM598" s="221" t="s">
        <v>1282</v>
      </c>
    </row>
    <row r="599" spans="2:51" s="13" customFormat="1" ht="12">
      <c r="B599" s="223"/>
      <c r="C599" s="224"/>
      <c r="D599" s="225" t="s">
        <v>198</v>
      </c>
      <c r="E599" s="226" t="s">
        <v>1</v>
      </c>
      <c r="F599" s="227" t="s">
        <v>199</v>
      </c>
      <c r="G599" s="224"/>
      <c r="H599" s="226" t="s">
        <v>1</v>
      </c>
      <c r="I599" s="228"/>
      <c r="J599" s="224"/>
      <c r="K599" s="224"/>
      <c r="L599" s="229"/>
      <c r="M599" s="230"/>
      <c r="N599" s="231"/>
      <c r="O599" s="231"/>
      <c r="P599" s="231"/>
      <c r="Q599" s="231"/>
      <c r="R599" s="231"/>
      <c r="S599" s="231"/>
      <c r="T599" s="232"/>
      <c r="AT599" s="233" t="s">
        <v>198</v>
      </c>
      <c r="AU599" s="233" t="s">
        <v>92</v>
      </c>
      <c r="AV599" s="13" t="s">
        <v>90</v>
      </c>
      <c r="AW599" s="13" t="s">
        <v>38</v>
      </c>
      <c r="AX599" s="13" t="s">
        <v>83</v>
      </c>
      <c r="AY599" s="233" t="s">
        <v>189</v>
      </c>
    </row>
    <row r="600" spans="2:51" s="13" customFormat="1" ht="12">
      <c r="B600" s="223"/>
      <c r="C600" s="224"/>
      <c r="D600" s="225" t="s">
        <v>198</v>
      </c>
      <c r="E600" s="226" t="s">
        <v>1</v>
      </c>
      <c r="F600" s="227" t="s">
        <v>825</v>
      </c>
      <c r="G600" s="224"/>
      <c r="H600" s="226" t="s">
        <v>1</v>
      </c>
      <c r="I600" s="228"/>
      <c r="J600" s="224"/>
      <c r="K600" s="224"/>
      <c r="L600" s="229"/>
      <c r="M600" s="230"/>
      <c r="N600" s="231"/>
      <c r="O600" s="231"/>
      <c r="P600" s="231"/>
      <c r="Q600" s="231"/>
      <c r="R600" s="231"/>
      <c r="S600" s="231"/>
      <c r="T600" s="232"/>
      <c r="AT600" s="233" t="s">
        <v>198</v>
      </c>
      <c r="AU600" s="233" t="s">
        <v>92</v>
      </c>
      <c r="AV600" s="13" t="s">
        <v>90</v>
      </c>
      <c r="AW600" s="13" t="s">
        <v>38</v>
      </c>
      <c r="AX600" s="13" t="s">
        <v>83</v>
      </c>
      <c r="AY600" s="233" t="s">
        <v>189</v>
      </c>
    </row>
    <row r="601" spans="2:51" s="14" customFormat="1" ht="12">
      <c r="B601" s="234"/>
      <c r="C601" s="235"/>
      <c r="D601" s="225" t="s">
        <v>198</v>
      </c>
      <c r="E601" s="236" t="s">
        <v>1</v>
      </c>
      <c r="F601" s="237" t="s">
        <v>1283</v>
      </c>
      <c r="G601" s="235"/>
      <c r="H601" s="238">
        <v>24.69</v>
      </c>
      <c r="I601" s="239"/>
      <c r="J601" s="235"/>
      <c r="K601" s="235"/>
      <c r="L601" s="240"/>
      <c r="M601" s="241"/>
      <c r="N601" s="242"/>
      <c r="O601" s="242"/>
      <c r="P601" s="242"/>
      <c r="Q601" s="242"/>
      <c r="R601" s="242"/>
      <c r="S601" s="242"/>
      <c r="T601" s="243"/>
      <c r="AT601" s="244" t="s">
        <v>198</v>
      </c>
      <c r="AU601" s="244" t="s">
        <v>92</v>
      </c>
      <c r="AV601" s="14" t="s">
        <v>92</v>
      </c>
      <c r="AW601" s="14" t="s">
        <v>38</v>
      </c>
      <c r="AX601" s="14" t="s">
        <v>83</v>
      </c>
      <c r="AY601" s="244" t="s">
        <v>189</v>
      </c>
    </row>
    <row r="602" spans="2:51" s="14" customFormat="1" ht="12">
      <c r="B602" s="234"/>
      <c r="C602" s="235"/>
      <c r="D602" s="225" t="s">
        <v>198</v>
      </c>
      <c r="E602" s="236" t="s">
        <v>1</v>
      </c>
      <c r="F602" s="237" t="s">
        <v>1284</v>
      </c>
      <c r="G602" s="235"/>
      <c r="H602" s="238">
        <v>20.67</v>
      </c>
      <c r="I602" s="239"/>
      <c r="J602" s="235"/>
      <c r="K602" s="235"/>
      <c r="L602" s="240"/>
      <c r="M602" s="241"/>
      <c r="N602" s="242"/>
      <c r="O602" s="242"/>
      <c r="P602" s="242"/>
      <c r="Q602" s="242"/>
      <c r="R602" s="242"/>
      <c r="S602" s="242"/>
      <c r="T602" s="243"/>
      <c r="AT602" s="244" t="s">
        <v>198</v>
      </c>
      <c r="AU602" s="244" t="s">
        <v>92</v>
      </c>
      <c r="AV602" s="14" t="s">
        <v>92</v>
      </c>
      <c r="AW602" s="14" t="s">
        <v>38</v>
      </c>
      <c r="AX602" s="14" t="s">
        <v>83</v>
      </c>
      <c r="AY602" s="244" t="s">
        <v>189</v>
      </c>
    </row>
    <row r="603" spans="2:51" s="14" customFormat="1" ht="12">
      <c r="B603" s="234"/>
      <c r="C603" s="235"/>
      <c r="D603" s="225" t="s">
        <v>198</v>
      </c>
      <c r="E603" s="236" t="s">
        <v>1</v>
      </c>
      <c r="F603" s="237" t="s">
        <v>1285</v>
      </c>
      <c r="G603" s="235"/>
      <c r="H603" s="238">
        <v>20.67</v>
      </c>
      <c r="I603" s="239"/>
      <c r="J603" s="235"/>
      <c r="K603" s="235"/>
      <c r="L603" s="240"/>
      <c r="M603" s="241"/>
      <c r="N603" s="242"/>
      <c r="O603" s="242"/>
      <c r="P603" s="242"/>
      <c r="Q603" s="242"/>
      <c r="R603" s="242"/>
      <c r="S603" s="242"/>
      <c r="T603" s="243"/>
      <c r="AT603" s="244" t="s">
        <v>198</v>
      </c>
      <c r="AU603" s="244" t="s">
        <v>92</v>
      </c>
      <c r="AV603" s="14" t="s">
        <v>92</v>
      </c>
      <c r="AW603" s="14" t="s">
        <v>38</v>
      </c>
      <c r="AX603" s="14" t="s">
        <v>83</v>
      </c>
      <c r="AY603" s="244" t="s">
        <v>189</v>
      </c>
    </row>
    <row r="604" spans="2:51" s="15" customFormat="1" ht="12">
      <c r="B604" s="245"/>
      <c r="C604" s="246"/>
      <c r="D604" s="225" t="s">
        <v>198</v>
      </c>
      <c r="E604" s="247" t="s">
        <v>1</v>
      </c>
      <c r="F604" s="248" t="s">
        <v>203</v>
      </c>
      <c r="G604" s="246"/>
      <c r="H604" s="249">
        <v>66.03</v>
      </c>
      <c r="I604" s="250"/>
      <c r="J604" s="246"/>
      <c r="K604" s="246"/>
      <c r="L604" s="251"/>
      <c r="M604" s="252"/>
      <c r="N604" s="253"/>
      <c r="O604" s="253"/>
      <c r="P604" s="253"/>
      <c r="Q604" s="253"/>
      <c r="R604" s="253"/>
      <c r="S604" s="253"/>
      <c r="T604" s="254"/>
      <c r="AT604" s="255" t="s">
        <v>198</v>
      </c>
      <c r="AU604" s="255" t="s">
        <v>92</v>
      </c>
      <c r="AV604" s="15" t="s">
        <v>106</v>
      </c>
      <c r="AW604" s="15" t="s">
        <v>38</v>
      </c>
      <c r="AX604" s="15" t="s">
        <v>90</v>
      </c>
      <c r="AY604" s="255" t="s">
        <v>189</v>
      </c>
    </row>
    <row r="605" spans="1:65" s="2" customFormat="1" ht="16.5" customHeight="1">
      <c r="A605" s="36"/>
      <c r="B605" s="37"/>
      <c r="C605" s="210" t="s">
        <v>1286</v>
      </c>
      <c r="D605" s="210" t="s">
        <v>192</v>
      </c>
      <c r="E605" s="211" t="s">
        <v>1287</v>
      </c>
      <c r="F605" s="212" t="s">
        <v>1288</v>
      </c>
      <c r="G605" s="213" t="s">
        <v>606</v>
      </c>
      <c r="H605" s="214">
        <v>31.305</v>
      </c>
      <c r="I605" s="215"/>
      <c r="J605" s="216">
        <f>ROUND(I605*H605,2)</f>
        <v>0</v>
      </c>
      <c r="K605" s="212" t="s">
        <v>196</v>
      </c>
      <c r="L605" s="41"/>
      <c r="M605" s="217" t="s">
        <v>1</v>
      </c>
      <c r="N605" s="218" t="s">
        <v>48</v>
      </c>
      <c r="O605" s="73"/>
      <c r="P605" s="219">
        <f>O605*H605</f>
        <v>0</v>
      </c>
      <c r="Q605" s="219">
        <v>0</v>
      </c>
      <c r="R605" s="219">
        <f>Q605*H605</f>
        <v>0</v>
      </c>
      <c r="S605" s="219">
        <v>1.4</v>
      </c>
      <c r="T605" s="220">
        <f>S605*H605</f>
        <v>43.827</v>
      </c>
      <c r="U605" s="36"/>
      <c r="V605" s="36"/>
      <c r="W605" s="36"/>
      <c r="X605" s="36"/>
      <c r="Y605" s="36"/>
      <c r="Z605" s="36"/>
      <c r="AA605" s="36"/>
      <c r="AB605" s="36"/>
      <c r="AC605" s="36"/>
      <c r="AD605" s="36"/>
      <c r="AE605" s="36"/>
      <c r="AR605" s="221" t="s">
        <v>106</v>
      </c>
      <c r="AT605" s="221" t="s">
        <v>192</v>
      </c>
      <c r="AU605" s="221" t="s">
        <v>92</v>
      </c>
      <c r="AY605" s="18" t="s">
        <v>189</v>
      </c>
      <c r="BE605" s="222">
        <f>IF(N605="základní",J605,0)</f>
        <v>0</v>
      </c>
      <c r="BF605" s="222">
        <f>IF(N605="snížená",J605,0)</f>
        <v>0</v>
      </c>
      <c r="BG605" s="222">
        <f>IF(N605="zákl. přenesená",J605,0)</f>
        <v>0</v>
      </c>
      <c r="BH605" s="222">
        <f>IF(N605="sníž. přenesená",J605,0)</f>
        <v>0</v>
      </c>
      <c r="BI605" s="222">
        <f>IF(N605="nulová",J605,0)</f>
        <v>0</v>
      </c>
      <c r="BJ605" s="18" t="s">
        <v>90</v>
      </c>
      <c r="BK605" s="222">
        <f>ROUND(I605*H605,2)</f>
        <v>0</v>
      </c>
      <c r="BL605" s="18" t="s">
        <v>106</v>
      </c>
      <c r="BM605" s="221" t="s">
        <v>1289</v>
      </c>
    </row>
    <row r="606" spans="2:51" s="13" customFormat="1" ht="12">
      <c r="B606" s="223"/>
      <c r="C606" s="224"/>
      <c r="D606" s="225" t="s">
        <v>198</v>
      </c>
      <c r="E606" s="226" t="s">
        <v>1</v>
      </c>
      <c r="F606" s="227" t="s">
        <v>199</v>
      </c>
      <c r="G606" s="224"/>
      <c r="H606" s="226" t="s">
        <v>1</v>
      </c>
      <c r="I606" s="228"/>
      <c r="J606" s="224"/>
      <c r="K606" s="224"/>
      <c r="L606" s="229"/>
      <c r="M606" s="230"/>
      <c r="N606" s="231"/>
      <c r="O606" s="231"/>
      <c r="P606" s="231"/>
      <c r="Q606" s="231"/>
      <c r="R606" s="231"/>
      <c r="S606" s="231"/>
      <c r="T606" s="232"/>
      <c r="AT606" s="233" t="s">
        <v>198</v>
      </c>
      <c r="AU606" s="233" t="s">
        <v>92</v>
      </c>
      <c r="AV606" s="13" t="s">
        <v>90</v>
      </c>
      <c r="AW606" s="13" t="s">
        <v>38</v>
      </c>
      <c r="AX606" s="13" t="s">
        <v>83</v>
      </c>
      <c r="AY606" s="233" t="s">
        <v>189</v>
      </c>
    </row>
    <row r="607" spans="2:51" s="13" customFormat="1" ht="12">
      <c r="B607" s="223"/>
      <c r="C607" s="224"/>
      <c r="D607" s="225" t="s">
        <v>198</v>
      </c>
      <c r="E607" s="226" t="s">
        <v>1</v>
      </c>
      <c r="F607" s="227" t="s">
        <v>825</v>
      </c>
      <c r="G607" s="224"/>
      <c r="H607" s="226" t="s">
        <v>1</v>
      </c>
      <c r="I607" s="228"/>
      <c r="J607" s="224"/>
      <c r="K607" s="224"/>
      <c r="L607" s="229"/>
      <c r="M607" s="230"/>
      <c r="N607" s="231"/>
      <c r="O607" s="231"/>
      <c r="P607" s="231"/>
      <c r="Q607" s="231"/>
      <c r="R607" s="231"/>
      <c r="S607" s="231"/>
      <c r="T607" s="232"/>
      <c r="AT607" s="233" t="s">
        <v>198</v>
      </c>
      <c r="AU607" s="233" t="s">
        <v>92</v>
      </c>
      <c r="AV607" s="13" t="s">
        <v>90</v>
      </c>
      <c r="AW607" s="13" t="s">
        <v>38</v>
      </c>
      <c r="AX607" s="13" t="s">
        <v>83</v>
      </c>
      <c r="AY607" s="233" t="s">
        <v>189</v>
      </c>
    </row>
    <row r="608" spans="2:51" s="14" customFormat="1" ht="12">
      <c r="B608" s="234"/>
      <c r="C608" s="235"/>
      <c r="D608" s="225" t="s">
        <v>198</v>
      </c>
      <c r="E608" s="236" t="s">
        <v>1</v>
      </c>
      <c r="F608" s="237" t="s">
        <v>1290</v>
      </c>
      <c r="G608" s="235"/>
      <c r="H608" s="238">
        <v>31.305</v>
      </c>
      <c r="I608" s="239"/>
      <c r="J608" s="235"/>
      <c r="K608" s="235"/>
      <c r="L608" s="240"/>
      <c r="M608" s="241"/>
      <c r="N608" s="242"/>
      <c r="O608" s="242"/>
      <c r="P608" s="242"/>
      <c r="Q608" s="242"/>
      <c r="R608" s="242"/>
      <c r="S608" s="242"/>
      <c r="T608" s="243"/>
      <c r="AT608" s="244" t="s">
        <v>198</v>
      </c>
      <c r="AU608" s="244" t="s">
        <v>92</v>
      </c>
      <c r="AV608" s="14" t="s">
        <v>92</v>
      </c>
      <c r="AW608" s="14" t="s">
        <v>38</v>
      </c>
      <c r="AX608" s="14" t="s">
        <v>83</v>
      </c>
      <c r="AY608" s="244" t="s">
        <v>189</v>
      </c>
    </row>
    <row r="609" spans="2:51" s="15" customFormat="1" ht="12">
      <c r="B609" s="245"/>
      <c r="C609" s="246"/>
      <c r="D609" s="225" t="s">
        <v>198</v>
      </c>
      <c r="E609" s="247" t="s">
        <v>1</v>
      </c>
      <c r="F609" s="248" t="s">
        <v>203</v>
      </c>
      <c r="G609" s="246"/>
      <c r="H609" s="249">
        <v>31.305</v>
      </c>
      <c r="I609" s="250"/>
      <c r="J609" s="246"/>
      <c r="K609" s="246"/>
      <c r="L609" s="251"/>
      <c r="M609" s="252"/>
      <c r="N609" s="253"/>
      <c r="O609" s="253"/>
      <c r="P609" s="253"/>
      <c r="Q609" s="253"/>
      <c r="R609" s="253"/>
      <c r="S609" s="253"/>
      <c r="T609" s="254"/>
      <c r="AT609" s="255" t="s">
        <v>198</v>
      </c>
      <c r="AU609" s="255" t="s">
        <v>92</v>
      </c>
      <c r="AV609" s="15" t="s">
        <v>106</v>
      </c>
      <c r="AW609" s="15" t="s">
        <v>38</v>
      </c>
      <c r="AX609" s="15" t="s">
        <v>90</v>
      </c>
      <c r="AY609" s="255" t="s">
        <v>189</v>
      </c>
    </row>
    <row r="610" spans="1:65" s="2" customFormat="1" ht="16.5" customHeight="1">
      <c r="A610" s="36"/>
      <c r="B610" s="37"/>
      <c r="C610" s="210" t="s">
        <v>1291</v>
      </c>
      <c r="D610" s="210" t="s">
        <v>192</v>
      </c>
      <c r="E610" s="211" t="s">
        <v>1292</v>
      </c>
      <c r="F610" s="212" t="s">
        <v>1293</v>
      </c>
      <c r="G610" s="213" t="s">
        <v>606</v>
      </c>
      <c r="H610" s="214">
        <v>14.13</v>
      </c>
      <c r="I610" s="215"/>
      <c r="J610" s="216">
        <f>ROUND(I610*H610,2)</f>
        <v>0</v>
      </c>
      <c r="K610" s="212" t="s">
        <v>196</v>
      </c>
      <c r="L610" s="41"/>
      <c r="M610" s="217" t="s">
        <v>1</v>
      </c>
      <c r="N610" s="218" t="s">
        <v>48</v>
      </c>
      <c r="O610" s="73"/>
      <c r="P610" s="219">
        <f>O610*H610</f>
        <v>0</v>
      </c>
      <c r="Q610" s="219">
        <v>0</v>
      </c>
      <c r="R610" s="219">
        <f>Q610*H610</f>
        <v>0</v>
      </c>
      <c r="S610" s="219">
        <v>1.4</v>
      </c>
      <c r="T610" s="220">
        <f>S610*H610</f>
        <v>19.782</v>
      </c>
      <c r="U610" s="36"/>
      <c r="V610" s="36"/>
      <c r="W610" s="36"/>
      <c r="X610" s="36"/>
      <c r="Y610" s="36"/>
      <c r="Z610" s="36"/>
      <c r="AA610" s="36"/>
      <c r="AB610" s="36"/>
      <c r="AC610" s="36"/>
      <c r="AD610" s="36"/>
      <c r="AE610" s="36"/>
      <c r="AR610" s="221" t="s">
        <v>106</v>
      </c>
      <c r="AT610" s="221" t="s">
        <v>192</v>
      </c>
      <c r="AU610" s="221" t="s">
        <v>92</v>
      </c>
      <c r="AY610" s="18" t="s">
        <v>189</v>
      </c>
      <c r="BE610" s="222">
        <f>IF(N610="základní",J610,0)</f>
        <v>0</v>
      </c>
      <c r="BF610" s="222">
        <f>IF(N610="snížená",J610,0)</f>
        <v>0</v>
      </c>
      <c r="BG610" s="222">
        <f>IF(N610="zákl. přenesená",J610,0)</f>
        <v>0</v>
      </c>
      <c r="BH610" s="222">
        <f>IF(N610="sníž. přenesená",J610,0)</f>
        <v>0</v>
      </c>
      <c r="BI610" s="222">
        <f>IF(N610="nulová",J610,0)</f>
        <v>0</v>
      </c>
      <c r="BJ610" s="18" t="s">
        <v>90</v>
      </c>
      <c r="BK610" s="222">
        <f>ROUND(I610*H610,2)</f>
        <v>0</v>
      </c>
      <c r="BL610" s="18" t="s">
        <v>106</v>
      </c>
      <c r="BM610" s="221" t="s">
        <v>1294</v>
      </c>
    </row>
    <row r="611" spans="2:51" s="13" customFormat="1" ht="12">
      <c r="B611" s="223"/>
      <c r="C611" s="224"/>
      <c r="D611" s="225" t="s">
        <v>198</v>
      </c>
      <c r="E611" s="226" t="s">
        <v>1</v>
      </c>
      <c r="F611" s="227" t="s">
        <v>199</v>
      </c>
      <c r="G611" s="224"/>
      <c r="H611" s="226" t="s">
        <v>1</v>
      </c>
      <c r="I611" s="228"/>
      <c r="J611" s="224"/>
      <c r="K611" s="224"/>
      <c r="L611" s="229"/>
      <c r="M611" s="230"/>
      <c r="N611" s="231"/>
      <c r="O611" s="231"/>
      <c r="P611" s="231"/>
      <c r="Q611" s="231"/>
      <c r="R611" s="231"/>
      <c r="S611" s="231"/>
      <c r="T611" s="232"/>
      <c r="AT611" s="233" t="s">
        <v>198</v>
      </c>
      <c r="AU611" s="233" t="s">
        <v>92</v>
      </c>
      <c r="AV611" s="13" t="s">
        <v>90</v>
      </c>
      <c r="AW611" s="13" t="s">
        <v>38</v>
      </c>
      <c r="AX611" s="13" t="s">
        <v>83</v>
      </c>
      <c r="AY611" s="233" t="s">
        <v>189</v>
      </c>
    </row>
    <row r="612" spans="2:51" s="14" customFormat="1" ht="12">
      <c r="B612" s="234"/>
      <c r="C612" s="235"/>
      <c r="D612" s="225" t="s">
        <v>198</v>
      </c>
      <c r="E612" s="236" t="s">
        <v>1</v>
      </c>
      <c r="F612" s="237" t="s">
        <v>1295</v>
      </c>
      <c r="G612" s="235"/>
      <c r="H612" s="238">
        <v>14.13</v>
      </c>
      <c r="I612" s="239"/>
      <c r="J612" s="235"/>
      <c r="K612" s="235"/>
      <c r="L612" s="240"/>
      <c r="M612" s="241"/>
      <c r="N612" s="242"/>
      <c r="O612" s="242"/>
      <c r="P612" s="242"/>
      <c r="Q612" s="242"/>
      <c r="R612" s="242"/>
      <c r="S612" s="242"/>
      <c r="T612" s="243"/>
      <c r="AT612" s="244" t="s">
        <v>198</v>
      </c>
      <c r="AU612" s="244" t="s">
        <v>92</v>
      </c>
      <c r="AV612" s="14" t="s">
        <v>92</v>
      </c>
      <c r="AW612" s="14" t="s">
        <v>38</v>
      </c>
      <c r="AX612" s="14" t="s">
        <v>83</v>
      </c>
      <c r="AY612" s="244" t="s">
        <v>189</v>
      </c>
    </row>
    <row r="613" spans="2:51" s="15" customFormat="1" ht="12">
      <c r="B613" s="245"/>
      <c r="C613" s="246"/>
      <c r="D613" s="225" t="s">
        <v>198</v>
      </c>
      <c r="E613" s="247" t="s">
        <v>1</v>
      </c>
      <c r="F613" s="248" t="s">
        <v>203</v>
      </c>
      <c r="G613" s="246"/>
      <c r="H613" s="249">
        <v>14.13</v>
      </c>
      <c r="I613" s="250"/>
      <c r="J613" s="246"/>
      <c r="K613" s="246"/>
      <c r="L613" s="251"/>
      <c r="M613" s="252"/>
      <c r="N613" s="253"/>
      <c r="O613" s="253"/>
      <c r="P613" s="253"/>
      <c r="Q613" s="253"/>
      <c r="R613" s="253"/>
      <c r="S613" s="253"/>
      <c r="T613" s="254"/>
      <c r="AT613" s="255" t="s">
        <v>198</v>
      </c>
      <c r="AU613" s="255" t="s">
        <v>92</v>
      </c>
      <c r="AV613" s="15" t="s">
        <v>106</v>
      </c>
      <c r="AW613" s="15" t="s">
        <v>38</v>
      </c>
      <c r="AX613" s="15" t="s">
        <v>90</v>
      </c>
      <c r="AY613" s="255" t="s">
        <v>189</v>
      </c>
    </row>
    <row r="614" spans="1:65" s="2" customFormat="1" ht="16.5" customHeight="1">
      <c r="A614" s="36"/>
      <c r="B614" s="37"/>
      <c r="C614" s="210" t="s">
        <v>1296</v>
      </c>
      <c r="D614" s="210" t="s">
        <v>192</v>
      </c>
      <c r="E614" s="211" t="s">
        <v>1297</v>
      </c>
      <c r="F614" s="212" t="s">
        <v>1298</v>
      </c>
      <c r="G614" s="213" t="s">
        <v>195</v>
      </c>
      <c r="H614" s="214">
        <v>707.8</v>
      </c>
      <c r="I614" s="215"/>
      <c r="J614" s="216">
        <f>ROUND(I614*H614,2)</f>
        <v>0</v>
      </c>
      <c r="K614" s="212" t="s">
        <v>196</v>
      </c>
      <c r="L614" s="41"/>
      <c r="M614" s="217" t="s">
        <v>1</v>
      </c>
      <c r="N614" s="218" t="s">
        <v>48</v>
      </c>
      <c r="O614" s="73"/>
      <c r="P614" s="219">
        <f>O614*H614</f>
        <v>0</v>
      </c>
      <c r="Q614" s="219">
        <v>0</v>
      </c>
      <c r="R614" s="219">
        <f>Q614*H614</f>
        <v>0</v>
      </c>
      <c r="S614" s="219">
        <v>0.014</v>
      </c>
      <c r="T614" s="220">
        <f>S614*H614</f>
        <v>9.9092</v>
      </c>
      <c r="U614" s="36"/>
      <c r="V614" s="36"/>
      <c r="W614" s="36"/>
      <c r="X614" s="36"/>
      <c r="Y614" s="36"/>
      <c r="Z614" s="36"/>
      <c r="AA614" s="36"/>
      <c r="AB614" s="36"/>
      <c r="AC614" s="36"/>
      <c r="AD614" s="36"/>
      <c r="AE614" s="36"/>
      <c r="AR614" s="221" t="s">
        <v>106</v>
      </c>
      <c r="AT614" s="221" t="s">
        <v>192</v>
      </c>
      <c r="AU614" s="221" t="s">
        <v>92</v>
      </c>
      <c r="AY614" s="18" t="s">
        <v>189</v>
      </c>
      <c r="BE614" s="222">
        <f>IF(N614="základní",J614,0)</f>
        <v>0</v>
      </c>
      <c r="BF614" s="222">
        <f>IF(N614="snížená",J614,0)</f>
        <v>0</v>
      </c>
      <c r="BG614" s="222">
        <f>IF(N614="zákl. přenesená",J614,0)</f>
        <v>0</v>
      </c>
      <c r="BH614" s="222">
        <f>IF(N614="sníž. přenesená",J614,0)</f>
        <v>0</v>
      </c>
      <c r="BI614" s="222">
        <f>IF(N614="nulová",J614,0)</f>
        <v>0</v>
      </c>
      <c r="BJ614" s="18" t="s">
        <v>90</v>
      </c>
      <c r="BK614" s="222">
        <f>ROUND(I614*H614,2)</f>
        <v>0</v>
      </c>
      <c r="BL614" s="18" t="s">
        <v>106</v>
      </c>
      <c r="BM614" s="221" t="s">
        <v>1299</v>
      </c>
    </row>
    <row r="615" spans="2:51" s="13" customFormat="1" ht="12">
      <c r="B615" s="223"/>
      <c r="C615" s="224"/>
      <c r="D615" s="225" t="s">
        <v>198</v>
      </c>
      <c r="E615" s="226" t="s">
        <v>1</v>
      </c>
      <c r="F615" s="227" t="s">
        <v>199</v>
      </c>
      <c r="G615" s="224"/>
      <c r="H615" s="226" t="s">
        <v>1</v>
      </c>
      <c r="I615" s="228"/>
      <c r="J615" s="224"/>
      <c r="K615" s="224"/>
      <c r="L615" s="229"/>
      <c r="M615" s="230"/>
      <c r="N615" s="231"/>
      <c r="O615" s="231"/>
      <c r="P615" s="231"/>
      <c r="Q615" s="231"/>
      <c r="R615" s="231"/>
      <c r="S615" s="231"/>
      <c r="T615" s="232"/>
      <c r="AT615" s="233" t="s">
        <v>198</v>
      </c>
      <c r="AU615" s="233" t="s">
        <v>92</v>
      </c>
      <c r="AV615" s="13" t="s">
        <v>90</v>
      </c>
      <c r="AW615" s="13" t="s">
        <v>38</v>
      </c>
      <c r="AX615" s="13" t="s">
        <v>83</v>
      </c>
      <c r="AY615" s="233" t="s">
        <v>189</v>
      </c>
    </row>
    <row r="616" spans="2:51" s="14" customFormat="1" ht="12">
      <c r="B616" s="234"/>
      <c r="C616" s="235"/>
      <c r="D616" s="225" t="s">
        <v>198</v>
      </c>
      <c r="E616" s="236" t="s">
        <v>1</v>
      </c>
      <c r="F616" s="237" t="s">
        <v>1300</v>
      </c>
      <c r="G616" s="235"/>
      <c r="H616" s="238">
        <v>707.8</v>
      </c>
      <c r="I616" s="239"/>
      <c r="J616" s="235"/>
      <c r="K616" s="235"/>
      <c r="L616" s="240"/>
      <c r="M616" s="241"/>
      <c r="N616" s="242"/>
      <c r="O616" s="242"/>
      <c r="P616" s="242"/>
      <c r="Q616" s="242"/>
      <c r="R616" s="242"/>
      <c r="S616" s="242"/>
      <c r="T616" s="243"/>
      <c r="AT616" s="244" t="s">
        <v>198</v>
      </c>
      <c r="AU616" s="244" t="s">
        <v>92</v>
      </c>
      <c r="AV616" s="14" t="s">
        <v>92</v>
      </c>
      <c r="AW616" s="14" t="s">
        <v>38</v>
      </c>
      <c r="AX616" s="14" t="s">
        <v>83</v>
      </c>
      <c r="AY616" s="244" t="s">
        <v>189</v>
      </c>
    </row>
    <row r="617" spans="2:51" s="15" customFormat="1" ht="12">
      <c r="B617" s="245"/>
      <c r="C617" s="246"/>
      <c r="D617" s="225" t="s">
        <v>198</v>
      </c>
      <c r="E617" s="247" t="s">
        <v>1</v>
      </c>
      <c r="F617" s="248" t="s">
        <v>203</v>
      </c>
      <c r="G617" s="246"/>
      <c r="H617" s="249">
        <v>707.8</v>
      </c>
      <c r="I617" s="250"/>
      <c r="J617" s="246"/>
      <c r="K617" s="246"/>
      <c r="L617" s="251"/>
      <c r="M617" s="252"/>
      <c r="N617" s="253"/>
      <c r="O617" s="253"/>
      <c r="P617" s="253"/>
      <c r="Q617" s="253"/>
      <c r="R617" s="253"/>
      <c r="S617" s="253"/>
      <c r="T617" s="254"/>
      <c r="AT617" s="255" t="s">
        <v>198</v>
      </c>
      <c r="AU617" s="255" t="s">
        <v>92</v>
      </c>
      <c r="AV617" s="15" t="s">
        <v>106</v>
      </c>
      <c r="AW617" s="15" t="s">
        <v>38</v>
      </c>
      <c r="AX617" s="15" t="s">
        <v>90</v>
      </c>
      <c r="AY617" s="255" t="s">
        <v>189</v>
      </c>
    </row>
    <row r="618" spans="1:65" s="2" customFormat="1" ht="16.5" customHeight="1">
      <c r="A618" s="36"/>
      <c r="B618" s="37"/>
      <c r="C618" s="210" t="s">
        <v>1301</v>
      </c>
      <c r="D618" s="210" t="s">
        <v>192</v>
      </c>
      <c r="E618" s="211" t="s">
        <v>1302</v>
      </c>
      <c r="F618" s="212" t="s">
        <v>1303</v>
      </c>
      <c r="G618" s="213" t="s">
        <v>195</v>
      </c>
      <c r="H618" s="214">
        <v>150.3</v>
      </c>
      <c r="I618" s="215"/>
      <c r="J618" s="216">
        <f>ROUND(I618*H618,2)</f>
        <v>0</v>
      </c>
      <c r="K618" s="212" t="s">
        <v>196</v>
      </c>
      <c r="L618" s="41"/>
      <c r="M618" s="217" t="s">
        <v>1</v>
      </c>
      <c r="N618" s="218" t="s">
        <v>48</v>
      </c>
      <c r="O618" s="73"/>
      <c r="P618" s="219">
        <f>O618*H618</f>
        <v>0</v>
      </c>
      <c r="Q618" s="219">
        <v>0</v>
      </c>
      <c r="R618" s="219">
        <f>Q618*H618</f>
        <v>0</v>
      </c>
      <c r="S618" s="219">
        <v>0.055</v>
      </c>
      <c r="T618" s="220">
        <f>S618*H618</f>
        <v>8.2665</v>
      </c>
      <c r="U618" s="36"/>
      <c r="V618" s="36"/>
      <c r="W618" s="36"/>
      <c r="X618" s="36"/>
      <c r="Y618" s="36"/>
      <c r="Z618" s="36"/>
      <c r="AA618" s="36"/>
      <c r="AB618" s="36"/>
      <c r="AC618" s="36"/>
      <c r="AD618" s="36"/>
      <c r="AE618" s="36"/>
      <c r="AR618" s="221" t="s">
        <v>106</v>
      </c>
      <c r="AT618" s="221" t="s">
        <v>192</v>
      </c>
      <c r="AU618" s="221" t="s">
        <v>92</v>
      </c>
      <c r="AY618" s="18" t="s">
        <v>189</v>
      </c>
      <c r="BE618" s="222">
        <f>IF(N618="základní",J618,0)</f>
        <v>0</v>
      </c>
      <c r="BF618" s="222">
        <f>IF(N618="snížená",J618,0)</f>
        <v>0</v>
      </c>
      <c r="BG618" s="222">
        <f>IF(N618="zákl. přenesená",J618,0)</f>
        <v>0</v>
      </c>
      <c r="BH618" s="222">
        <f>IF(N618="sníž. přenesená",J618,0)</f>
        <v>0</v>
      </c>
      <c r="BI618" s="222">
        <f>IF(N618="nulová",J618,0)</f>
        <v>0</v>
      </c>
      <c r="BJ618" s="18" t="s">
        <v>90</v>
      </c>
      <c r="BK618" s="222">
        <f>ROUND(I618*H618,2)</f>
        <v>0</v>
      </c>
      <c r="BL618" s="18" t="s">
        <v>106</v>
      </c>
      <c r="BM618" s="221" t="s">
        <v>1304</v>
      </c>
    </row>
    <row r="619" spans="2:51" s="14" customFormat="1" ht="12">
      <c r="B619" s="234"/>
      <c r="C619" s="235"/>
      <c r="D619" s="225" t="s">
        <v>198</v>
      </c>
      <c r="E619" s="236" t="s">
        <v>1</v>
      </c>
      <c r="F619" s="237" t="s">
        <v>941</v>
      </c>
      <c r="G619" s="235"/>
      <c r="H619" s="238">
        <v>150.3</v>
      </c>
      <c r="I619" s="239"/>
      <c r="J619" s="235"/>
      <c r="K619" s="235"/>
      <c r="L619" s="240"/>
      <c r="M619" s="241"/>
      <c r="N619" s="242"/>
      <c r="O619" s="242"/>
      <c r="P619" s="242"/>
      <c r="Q619" s="242"/>
      <c r="R619" s="242"/>
      <c r="S619" s="242"/>
      <c r="T619" s="243"/>
      <c r="AT619" s="244" t="s">
        <v>198</v>
      </c>
      <c r="AU619" s="244" t="s">
        <v>92</v>
      </c>
      <c r="AV619" s="14" t="s">
        <v>92</v>
      </c>
      <c r="AW619" s="14" t="s">
        <v>38</v>
      </c>
      <c r="AX619" s="14" t="s">
        <v>83</v>
      </c>
      <c r="AY619" s="244" t="s">
        <v>189</v>
      </c>
    </row>
    <row r="620" spans="2:51" s="15" customFormat="1" ht="12">
      <c r="B620" s="245"/>
      <c r="C620" s="246"/>
      <c r="D620" s="225" t="s">
        <v>198</v>
      </c>
      <c r="E620" s="247" t="s">
        <v>1</v>
      </c>
      <c r="F620" s="248" t="s">
        <v>203</v>
      </c>
      <c r="G620" s="246"/>
      <c r="H620" s="249">
        <v>150.3</v>
      </c>
      <c r="I620" s="250"/>
      <c r="J620" s="246"/>
      <c r="K620" s="246"/>
      <c r="L620" s="251"/>
      <c r="M620" s="252"/>
      <c r="N620" s="253"/>
      <c r="O620" s="253"/>
      <c r="P620" s="253"/>
      <c r="Q620" s="253"/>
      <c r="R620" s="253"/>
      <c r="S620" s="253"/>
      <c r="T620" s="254"/>
      <c r="AT620" s="255" t="s">
        <v>198</v>
      </c>
      <c r="AU620" s="255" t="s">
        <v>92</v>
      </c>
      <c r="AV620" s="15" t="s">
        <v>106</v>
      </c>
      <c r="AW620" s="15" t="s">
        <v>38</v>
      </c>
      <c r="AX620" s="15" t="s">
        <v>90</v>
      </c>
      <c r="AY620" s="255" t="s">
        <v>189</v>
      </c>
    </row>
    <row r="621" spans="1:65" s="2" customFormat="1" ht="16.5" customHeight="1">
      <c r="A621" s="36"/>
      <c r="B621" s="37"/>
      <c r="C621" s="210" t="s">
        <v>1305</v>
      </c>
      <c r="D621" s="210" t="s">
        <v>192</v>
      </c>
      <c r="E621" s="211" t="s">
        <v>1306</v>
      </c>
      <c r="F621" s="212" t="s">
        <v>1307</v>
      </c>
      <c r="G621" s="213" t="s">
        <v>195</v>
      </c>
      <c r="H621" s="214">
        <v>1039.443</v>
      </c>
      <c r="I621" s="215"/>
      <c r="J621" s="216">
        <f>ROUND(I621*H621,2)</f>
        <v>0</v>
      </c>
      <c r="K621" s="212" t="s">
        <v>196</v>
      </c>
      <c r="L621" s="41"/>
      <c r="M621" s="217" t="s">
        <v>1</v>
      </c>
      <c r="N621" s="218" t="s">
        <v>48</v>
      </c>
      <c r="O621" s="73"/>
      <c r="P621" s="219">
        <f>O621*H621</f>
        <v>0</v>
      </c>
      <c r="Q621" s="219">
        <v>0</v>
      </c>
      <c r="R621" s="219">
        <f>Q621*H621</f>
        <v>0</v>
      </c>
      <c r="S621" s="219">
        <v>0.183</v>
      </c>
      <c r="T621" s="220">
        <f>S621*H621</f>
        <v>190.21806899999999</v>
      </c>
      <c r="U621" s="36"/>
      <c r="V621" s="36"/>
      <c r="W621" s="36"/>
      <c r="X621" s="36"/>
      <c r="Y621" s="36"/>
      <c r="Z621" s="36"/>
      <c r="AA621" s="36"/>
      <c r="AB621" s="36"/>
      <c r="AC621" s="36"/>
      <c r="AD621" s="36"/>
      <c r="AE621" s="36"/>
      <c r="AR621" s="221" t="s">
        <v>106</v>
      </c>
      <c r="AT621" s="221" t="s">
        <v>192</v>
      </c>
      <c r="AU621" s="221" t="s">
        <v>92</v>
      </c>
      <c r="AY621" s="18" t="s">
        <v>189</v>
      </c>
      <c r="BE621" s="222">
        <f>IF(N621="základní",J621,0)</f>
        <v>0</v>
      </c>
      <c r="BF621" s="222">
        <f>IF(N621="snížená",J621,0)</f>
        <v>0</v>
      </c>
      <c r="BG621" s="222">
        <f>IF(N621="zákl. přenesená",J621,0)</f>
        <v>0</v>
      </c>
      <c r="BH621" s="222">
        <f>IF(N621="sníž. přenesená",J621,0)</f>
        <v>0</v>
      </c>
      <c r="BI621" s="222">
        <f>IF(N621="nulová",J621,0)</f>
        <v>0</v>
      </c>
      <c r="BJ621" s="18" t="s">
        <v>90</v>
      </c>
      <c r="BK621" s="222">
        <f>ROUND(I621*H621,2)</f>
        <v>0</v>
      </c>
      <c r="BL621" s="18" t="s">
        <v>106</v>
      </c>
      <c r="BM621" s="221" t="s">
        <v>1308</v>
      </c>
    </row>
    <row r="622" spans="2:51" s="14" customFormat="1" ht="12">
      <c r="B622" s="234"/>
      <c r="C622" s="235"/>
      <c r="D622" s="225" t="s">
        <v>198</v>
      </c>
      <c r="E622" s="236" t="s">
        <v>1</v>
      </c>
      <c r="F622" s="237" t="s">
        <v>1309</v>
      </c>
      <c r="G622" s="235"/>
      <c r="H622" s="238">
        <v>1039.443</v>
      </c>
      <c r="I622" s="239"/>
      <c r="J622" s="235"/>
      <c r="K622" s="235"/>
      <c r="L622" s="240"/>
      <c r="M622" s="241"/>
      <c r="N622" s="242"/>
      <c r="O622" s="242"/>
      <c r="P622" s="242"/>
      <c r="Q622" s="242"/>
      <c r="R622" s="242"/>
      <c r="S622" s="242"/>
      <c r="T622" s="243"/>
      <c r="AT622" s="244" t="s">
        <v>198</v>
      </c>
      <c r="AU622" s="244" t="s">
        <v>92</v>
      </c>
      <c r="AV622" s="14" t="s">
        <v>92</v>
      </c>
      <c r="AW622" s="14" t="s">
        <v>38</v>
      </c>
      <c r="AX622" s="14" t="s">
        <v>83</v>
      </c>
      <c r="AY622" s="244" t="s">
        <v>189</v>
      </c>
    </row>
    <row r="623" spans="2:51" s="15" customFormat="1" ht="12">
      <c r="B623" s="245"/>
      <c r="C623" s="246"/>
      <c r="D623" s="225" t="s">
        <v>198</v>
      </c>
      <c r="E623" s="247" t="s">
        <v>1</v>
      </c>
      <c r="F623" s="248" t="s">
        <v>203</v>
      </c>
      <c r="G623" s="246"/>
      <c r="H623" s="249">
        <v>1039.443</v>
      </c>
      <c r="I623" s="250"/>
      <c r="J623" s="246"/>
      <c r="K623" s="246"/>
      <c r="L623" s="251"/>
      <c r="M623" s="252"/>
      <c r="N623" s="253"/>
      <c r="O623" s="253"/>
      <c r="P623" s="253"/>
      <c r="Q623" s="253"/>
      <c r="R623" s="253"/>
      <c r="S623" s="253"/>
      <c r="T623" s="254"/>
      <c r="AT623" s="255" t="s">
        <v>198</v>
      </c>
      <c r="AU623" s="255" t="s">
        <v>92</v>
      </c>
      <c r="AV623" s="15" t="s">
        <v>106</v>
      </c>
      <c r="AW623" s="15" t="s">
        <v>38</v>
      </c>
      <c r="AX623" s="15" t="s">
        <v>90</v>
      </c>
      <c r="AY623" s="255" t="s">
        <v>189</v>
      </c>
    </row>
    <row r="624" spans="1:65" s="2" customFormat="1" ht="16.5" customHeight="1">
      <c r="A624" s="36"/>
      <c r="B624" s="37"/>
      <c r="C624" s="210" t="s">
        <v>1310</v>
      </c>
      <c r="D624" s="210" t="s">
        <v>192</v>
      </c>
      <c r="E624" s="211" t="s">
        <v>1311</v>
      </c>
      <c r="F624" s="212" t="s">
        <v>1312</v>
      </c>
      <c r="G624" s="213" t="s">
        <v>195</v>
      </c>
      <c r="H624" s="214">
        <v>130.31</v>
      </c>
      <c r="I624" s="215"/>
      <c r="J624" s="216">
        <f>ROUND(I624*H624,2)</f>
        <v>0</v>
      </c>
      <c r="K624" s="212" t="s">
        <v>1</v>
      </c>
      <c r="L624" s="41"/>
      <c r="M624" s="217" t="s">
        <v>1</v>
      </c>
      <c r="N624" s="218" t="s">
        <v>48</v>
      </c>
      <c r="O624" s="73"/>
      <c r="P624" s="219">
        <f>O624*H624</f>
        <v>0</v>
      </c>
      <c r="Q624" s="219">
        <v>0</v>
      </c>
      <c r="R624" s="219">
        <f>Q624*H624</f>
        <v>0</v>
      </c>
      <c r="S624" s="219">
        <v>0.062</v>
      </c>
      <c r="T624" s="220">
        <f>S624*H624</f>
        <v>8.07922</v>
      </c>
      <c r="U624" s="36"/>
      <c r="V624" s="36"/>
      <c r="W624" s="36"/>
      <c r="X624" s="36"/>
      <c r="Y624" s="36"/>
      <c r="Z624" s="36"/>
      <c r="AA624" s="36"/>
      <c r="AB624" s="36"/>
      <c r="AC624" s="36"/>
      <c r="AD624" s="36"/>
      <c r="AE624" s="36"/>
      <c r="AR624" s="221" t="s">
        <v>106</v>
      </c>
      <c r="AT624" s="221" t="s">
        <v>192</v>
      </c>
      <c r="AU624" s="221" t="s">
        <v>92</v>
      </c>
      <c r="AY624" s="18" t="s">
        <v>189</v>
      </c>
      <c r="BE624" s="222">
        <f>IF(N624="základní",J624,0)</f>
        <v>0</v>
      </c>
      <c r="BF624" s="222">
        <f>IF(N624="snížená",J624,0)</f>
        <v>0</v>
      </c>
      <c r="BG624" s="222">
        <f>IF(N624="zákl. přenesená",J624,0)</f>
        <v>0</v>
      </c>
      <c r="BH624" s="222">
        <f>IF(N624="sníž. přenesená",J624,0)</f>
        <v>0</v>
      </c>
      <c r="BI624" s="222">
        <f>IF(N624="nulová",J624,0)</f>
        <v>0</v>
      </c>
      <c r="BJ624" s="18" t="s">
        <v>90</v>
      </c>
      <c r="BK624" s="222">
        <f>ROUND(I624*H624,2)</f>
        <v>0</v>
      </c>
      <c r="BL624" s="18" t="s">
        <v>106</v>
      </c>
      <c r="BM624" s="221" t="s">
        <v>1313</v>
      </c>
    </row>
    <row r="625" spans="1:47" s="2" customFormat="1" ht="97.5">
      <c r="A625" s="36"/>
      <c r="B625" s="37"/>
      <c r="C625" s="38"/>
      <c r="D625" s="225" t="s">
        <v>305</v>
      </c>
      <c r="E625" s="38"/>
      <c r="F625" s="266" t="s">
        <v>1314</v>
      </c>
      <c r="G625" s="38"/>
      <c r="H625" s="38"/>
      <c r="I625" s="125"/>
      <c r="J625" s="38"/>
      <c r="K625" s="38"/>
      <c r="L625" s="41"/>
      <c r="M625" s="267"/>
      <c r="N625" s="268"/>
      <c r="O625" s="73"/>
      <c r="P625" s="73"/>
      <c r="Q625" s="73"/>
      <c r="R625" s="73"/>
      <c r="S625" s="73"/>
      <c r="T625" s="74"/>
      <c r="U625" s="36"/>
      <c r="V625" s="36"/>
      <c r="W625" s="36"/>
      <c r="X625" s="36"/>
      <c r="Y625" s="36"/>
      <c r="Z625" s="36"/>
      <c r="AA625" s="36"/>
      <c r="AB625" s="36"/>
      <c r="AC625" s="36"/>
      <c r="AD625" s="36"/>
      <c r="AE625" s="36"/>
      <c r="AT625" s="18" t="s">
        <v>305</v>
      </c>
      <c r="AU625" s="18" t="s">
        <v>92</v>
      </c>
    </row>
    <row r="626" spans="2:51" s="13" customFormat="1" ht="12">
      <c r="B626" s="223"/>
      <c r="C626" s="224"/>
      <c r="D626" s="225" t="s">
        <v>198</v>
      </c>
      <c r="E626" s="226" t="s">
        <v>1</v>
      </c>
      <c r="F626" s="227" t="s">
        <v>283</v>
      </c>
      <c r="G626" s="224"/>
      <c r="H626" s="226" t="s">
        <v>1</v>
      </c>
      <c r="I626" s="228"/>
      <c r="J626" s="224"/>
      <c r="K626" s="224"/>
      <c r="L626" s="229"/>
      <c r="M626" s="230"/>
      <c r="N626" s="231"/>
      <c r="O626" s="231"/>
      <c r="P626" s="231"/>
      <c r="Q626" s="231"/>
      <c r="R626" s="231"/>
      <c r="S626" s="231"/>
      <c r="T626" s="232"/>
      <c r="AT626" s="233" t="s">
        <v>198</v>
      </c>
      <c r="AU626" s="233" t="s">
        <v>92</v>
      </c>
      <c r="AV626" s="13" t="s">
        <v>90</v>
      </c>
      <c r="AW626" s="13" t="s">
        <v>38</v>
      </c>
      <c r="AX626" s="13" t="s">
        <v>83</v>
      </c>
      <c r="AY626" s="233" t="s">
        <v>189</v>
      </c>
    </row>
    <row r="627" spans="2:51" s="14" customFormat="1" ht="12">
      <c r="B627" s="234"/>
      <c r="C627" s="235"/>
      <c r="D627" s="225" t="s">
        <v>198</v>
      </c>
      <c r="E627" s="236" t="s">
        <v>1</v>
      </c>
      <c r="F627" s="237" t="s">
        <v>1315</v>
      </c>
      <c r="G627" s="235"/>
      <c r="H627" s="238">
        <v>130.31</v>
      </c>
      <c r="I627" s="239"/>
      <c r="J627" s="235"/>
      <c r="K627" s="235"/>
      <c r="L627" s="240"/>
      <c r="M627" s="241"/>
      <c r="N627" s="242"/>
      <c r="O627" s="242"/>
      <c r="P627" s="242"/>
      <c r="Q627" s="242"/>
      <c r="R627" s="242"/>
      <c r="S627" s="242"/>
      <c r="T627" s="243"/>
      <c r="AT627" s="244" t="s">
        <v>198</v>
      </c>
      <c r="AU627" s="244" t="s">
        <v>92</v>
      </c>
      <c r="AV627" s="14" t="s">
        <v>92</v>
      </c>
      <c r="AW627" s="14" t="s">
        <v>38</v>
      </c>
      <c r="AX627" s="14" t="s">
        <v>83</v>
      </c>
      <c r="AY627" s="244" t="s">
        <v>189</v>
      </c>
    </row>
    <row r="628" spans="2:51" s="15" customFormat="1" ht="12">
      <c r="B628" s="245"/>
      <c r="C628" s="246"/>
      <c r="D628" s="225" t="s">
        <v>198</v>
      </c>
      <c r="E628" s="247" t="s">
        <v>1</v>
      </c>
      <c r="F628" s="248" t="s">
        <v>203</v>
      </c>
      <c r="G628" s="246"/>
      <c r="H628" s="249">
        <v>130.31</v>
      </c>
      <c r="I628" s="250"/>
      <c r="J628" s="246"/>
      <c r="K628" s="246"/>
      <c r="L628" s="251"/>
      <c r="M628" s="252"/>
      <c r="N628" s="253"/>
      <c r="O628" s="253"/>
      <c r="P628" s="253"/>
      <c r="Q628" s="253"/>
      <c r="R628" s="253"/>
      <c r="S628" s="253"/>
      <c r="T628" s="254"/>
      <c r="AT628" s="255" t="s">
        <v>198</v>
      </c>
      <c r="AU628" s="255" t="s">
        <v>92</v>
      </c>
      <c r="AV628" s="15" t="s">
        <v>106</v>
      </c>
      <c r="AW628" s="15" t="s">
        <v>38</v>
      </c>
      <c r="AX628" s="15" t="s">
        <v>90</v>
      </c>
      <c r="AY628" s="255" t="s">
        <v>189</v>
      </c>
    </row>
    <row r="629" spans="1:65" s="2" customFormat="1" ht="16.5" customHeight="1">
      <c r="A629" s="36"/>
      <c r="B629" s="37"/>
      <c r="C629" s="210" t="s">
        <v>1316</v>
      </c>
      <c r="D629" s="210" t="s">
        <v>192</v>
      </c>
      <c r="E629" s="211" t="s">
        <v>1317</v>
      </c>
      <c r="F629" s="212" t="s">
        <v>1318</v>
      </c>
      <c r="G629" s="213" t="s">
        <v>195</v>
      </c>
      <c r="H629" s="214">
        <v>102</v>
      </c>
      <c r="I629" s="215"/>
      <c r="J629" s="216">
        <f>ROUND(I629*H629,2)</f>
        <v>0</v>
      </c>
      <c r="K629" s="212" t="s">
        <v>196</v>
      </c>
      <c r="L629" s="41"/>
      <c r="M629" s="217" t="s">
        <v>1</v>
      </c>
      <c r="N629" s="218" t="s">
        <v>48</v>
      </c>
      <c r="O629" s="73"/>
      <c r="P629" s="219">
        <f>O629*H629</f>
        <v>0</v>
      </c>
      <c r="Q629" s="219">
        <v>0</v>
      </c>
      <c r="R629" s="219">
        <f>Q629*H629</f>
        <v>0</v>
      </c>
      <c r="S629" s="219">
        <v>0.076</v>
      </c>
      <c r="T629" s="220">
        <f>S629*H629</f>
        <v>7.752</v>
      </c>
      <c r="U629" s="36"/>
      <c r="V629" s="36"/>
      <c r="W629" s="36"/>
      <c r="X629" s="36"/>
      <c r="Y629" s="36"/>
      <c r="Z629" s="36"/>
      <c r="AA629" s="36"/>
      <c r="AB629" s="36"/>
      <c r="AC629" s="36"/>
      <c r="AD629" s="36"/>
      <c r="AE629" s="36"/>
      <c r="AR629" s="221" t="s">
        <v>106</v>
      </c>
      <c r="AT629" s="221" t="s">
        <v>192</v>
      </c>
      <c r="AU629" s="221" t="s">
        <v>92</v>
      </c>
      <c r="AY629" s="18" t="s">
        <v>189</v>
      </c>
      <c r="BE629" s="222">
        <f>IF(N629="základní",J629,0)</f>
        <v>0</v>
      </c>
      <c r="BF629" s="222">
        <f>IF(N629="snížená",J629,0)</f>
        <v>0</v>
      </c>
      <c r="BG629" s="222">
        <f>IF(N629="zákl. přenesená",J629,0)</f>
        <v>0</v>
      </c>
      <c r="BH629" s="222">
        <f>IF(N629="sníž. přenesená",J629,0)</f>
        <v>0</v>
      </c>
      <c r="BI629" s="222">
        <f>IF(N629="nulová",J629,0)</f>
        <v>0</v>
      </c>
      <c r="BJ629" s="18" t="s">
        <v>90</v>
      </c>
      <c r="BK629" s="222">
        <f>ROUND(I629*H629,2)</f>
        <v>0</v>
      </c>
      <c r="BL629" s="18" t="s">
        <v>106</v>
      </c>
      <c r="BM629" s="221" t="s">
        <v>1319</v>
      </c>
    </row>
    <row r="630" spans="2:51" s="13" customFormat="1" ht="12">
      <c r="B630" s="223"/>
      <c r="C630" s="224"/>
      <c r="D630" s="225" t="s">
        <v>198</v>
      </c>
      <c r="E630" s="226" t="s">
        <v>1</v>
      </c>
      <c r="F630" s="227" t="s">
        <v>199</v>
      </c>
      <c r="G630" s="224"/>
      <c r="H630" s="226" t="s">
        <v>1</v>
      </c>
      <c r="I630" s="228"/>
      <c r="J630" s="224"/>
      <c r="K630" s="224"/>
      <c r="L630" s="229"/>
      <c r="M630" s="230"/>
      <c r="N630" s="231"/>
      <c r="O630" s="231"/>
      <c r="P630" s="231"/>
      <c r="Q630" s="231"/>
      <c r="R630" s="231"/>
      <c r="S630" s="231"/>
      <c r="T630" s="232"/>
      <c r="AT630" s="233" t="s">
        <v>198</v>
      </c>
      <c r="AU630" s="233" t="s">
        <v>92</v>
      </c>
      <c r="AV630" s="13" t="s">
        <v>90</v>
      </c>
      <c r="AW630" s="13" t="s">
        <v>38</v>
      </c>
      <c r="AX630" s="13" t="s">
        <v>83</v>
      </c>
      <c r="AY630" s="233" t="s">
        <v>189</v>
      </c>
    </row>
    <row r="631" spans="2:51" s="14" customFormat="1" ht="12">
      <c r="B631" s="234"/>
      <c r="C631" s="235"/>
      <c r="D631" s="225" t="s">
        <v>198</v>
      </c>
      <c r="E631" s="236" t="s">
        <v>1</v>
      </c>
      <c r="F631" s="237" t="s">
        <v>1320</v>
      </c>
      <c r="G631" s="235"/>
      <c r="H631" s="238">
        <v>102</v>
      </c>
      <c r="I631" s="239"/>
      <c r="J631" s="235"/>
      <c r="K631" s="235"/>
      <c r="L631" s="240"/>
      <c r="M631" s="241"/>
      <c r="N631" s="242"/>
      <c r="O631" s="242"/>
      <c r="P631" s="242"/>
      <c r="Q631" s="242"/>
      <c r="R631" s="242"/>
      <c r="S631" s="242"/>
      <c r="T631" s="243"/>
      <c r="AT631" s="244" t="s">
        <v>198</v>
      </c>
      <c r="AU631" s="244" t="s">
        <v>92</v>
      </c>
      <c r="AV631" s="14" t="s">
        <v>92</v>
      </c>
      <c r="AW631" s="14" t="s">
        <v>38</v>
      </c>
      <c r="AX631" s="14" t="s">
        <v>83</v>
      </c>
      <c r="AY631" s="244" t="s">
        <v>189</v>
      </c>
    </row>
    <row r="632" spans="2:51" s="15" customFormat="1" ht="12">
      <c r="B632" s="245"/>
      <c r="C632" s="246"/>
      <c r="D632" s="225" t="s">
        <v>198</v>
      </c>
      <c r="E632" s="247" t="s">
        <v>1</v>
      </c>
      <c r="F632" s="248" t="s">
        <v>203</v>
      </c>
      <c r="G632" s="246"/>
      <c r="H632" s="249">
        <v>102</v>
      </c>
      <c r="I632" s="250"/>
      <c r="J632" s="246"/>
      <c r="K632" s="246"/>
      <c r="L632" s="251"/>
      <c r="M632" s="252"/>
      <c r="N632" s="253"/>
      <c r="O632" s="253"/>
      <c r="P632" s="253"/>
      <c r="Q632" s="253"/>
      <c r="R632" s="253"/>
      <c r="S632" s="253"/>
      <c r="T632" s="254"/>
      <c r="AT632" s="255" t="s">
        <v>198</v>
      </c>
      <c r="AU632" s="255" t="s">
        <v>92</v>
      </c>
      <c r="AV632" s="15" t="s">
        <v>106</v>
      </c>
      <c r="AW632" s="15" t="s">
        <v>38</v>
      </c>
      <c r="AX632" s="15" t="s">
        <v>90</v>
      </c>
      <c r="AY632" s="255" t="s">
        <v>189</v>
      </c>
    </row>
    <row r="633" spans="1:65" s="2" customFormat="1" ht="16.5" customHeight="1">
      <c r="A633" s="36"/>
      <c r="B633" s="37"/>
      <c r="C633" s="210" t="s">
        <v>1321</v>
      </c>
      <c r="D633" s="210" t="s">
        <v>192</v>
      </c>
      <c r="E633" s="211" t="s">
        <v>1322</v>
      </c>
      <c r="F633" s="212" t="s">
        <v>1323</v>
      </c>
      <c r="G633" s="213" t="s">
        <v>606</v>
      </c>
      <c r="H633" s="214">
        <v>11.635</v>
      </c>
      <c r="I633" s="215"/>
      <c r="J633" s="216">
        <f>ROUND(I633*H633,2)</f>
        <v>0</v>
      </c>
      <c r="K633" s="212" t="s">
        <v>196</v>
      </c>
      <c r="L633" s="41"/>
      <c r="M633" s="217" t="s">
        <v>1</v>
      </c>
      <c r="N633" s="218" t="s">
        <v>48</v>
      </c>
      <c r="O633" s="73"/>
      <c r="P633" s="219">
        <f>O633*H633</f>
        <v>0</v>
      </c>
      <c r="Q633" s="219">
        <v>0</v>
      </c>
      <c r="R633" s="219">
        <f>Q633*H633</f>
        <v>0</v>
      </c>
      <c r="S633" s="219">
        <v>1.8</v>
      </c>
      <c r="T633" s="220">
        <f>S633*H633</f>
        <v>20.943</v>
      </c>
      <c r="U633" s="36"/>
      <c r="V633" s="36"/>
      <c r="W633" s="36"/>
      <c r="X633" s="36"/>
      <c r="Y633" s="36"/>
      <c r="Z633" s="36"/>
      <c r="AA633" s="36"/>
      <c r="AB633" s="36"/>
      <c r="AC633" s="36"/>
      <c r="AD633" s="36"/>
      <c r="AE633" s="36"/>
      <c r="AR633" s="221" t="s">
        <v>106</v>
      </c>
      <c r="AT633" s="221" t="s">
        <v>192</v>
      </c>
      <c r="AU633" s="221" t="s">
        <v>92</v>
      </c>
      <c r="AY633" s="18" t="s">
        <v>189</v>
      </c>
      <c r="BE633" s="222">
        <f>IF(N633="základní",J633,0)</f>
        <v>0</v>
      </c>
      <c r="BF633" s="222">
        <f>IF(N633="snížená",J633,0)</f>
        <v>0</v>
      </c>
      <c r="BG633" s="222">
        <f>IF(N633="zákl. přenesená",J633,0)</f>
        <v>0</v>
      </c>
      <c r="BH633" s="222">
        <f>IF(N633="sníž. přenesená",J633,0)</f>
        <v>0</v>
      </c>
      <c r="BI633" s="222">
        <f>IF(N633="nulová",J633,0)</f>
        <v>0</v>
      </c>
      <c r="BJ633" s="18" t="s">
        <v>90</v>
      </c>
      <c r="BK633" s="222">
        <f>ROUND(I633*H633,2)</f>
        <v>0</v>
      </c>
      <c r="BL633" s="18" t="s">
        <v>106</v>
      </c>
      <c r="BM633" s="221" t="s">
        <v>1324</v>
      </c>
    </row>
    <row r="634" spans="1:65" s="2" customFormat="1" ht="16.5" customHeight="1">
      <c r="A634" s="36"/>
      <c r="B634" s="37"/>
      <c r="C634" s="210" t="s">
        <v>1325</v>
      </c>
      <c r="D634" s="210" t="s">
        <v>192</v>
      </c>
      <c r="E634" s="211" t="s">
        <v>1326</v>
      </c>
      <c r="F634" s="212" t="s">
        <v>1327</v>
      </c>
      <c r="G634" s="213" t="s">
        <v>195</v>
      </c>
      <c r="H634" s="214">
        <v>102.4</v>
      </c>
      <c r="I634" s="215"/>
      <c r="J634" s="216">
        <f>ROUND(I634*H634,2)</f>
        <v>0</v>
      </c>
      <c r="K634" s="212" t="s">
        <v>196</v>
      </c>
      <c r="L634" s="41"/>
      <c r="M634" s="217" t="s">
        <v>1</v>
      </c>
      <c r="N634" s="218" t="s">
        <v>48</v>
      </c>
      <c r="O634" s="73"/>
      <c r="P634" s="219">
        <f>O634*H634</f>
        <v>0</v>
      </c>
      <c r="Q634" s="219">
        <v>0</v>
      </c>
      <c r="R634" s="219">
        <f>Q634*H634</f>
        <v>0</v>
      </c>
      <c r="S634" s="219">
        <v>0.05</v>
      </c>
      <c r="T634" s="220">
        <f>S634*H634</f>
        <v>5.120000000000001</v>
      </c>
      <c r="U634" s="36"/>
      <c r="V634" s="36"/>
      <c r="W634" s="36"/>
      <c r="X634" s="36"/>
      <c r="Y634" s="36"/>
      <c r="Z634" s="36"/>
      <c r="AA634" s="36"/>
      <c r="AB634" s="36"/>
      <c r="AC634" s="36"/>
      <c r="AD634" s="36"/>
      <c r="AE634" s="36"/>
      <c r="AR634" s="221" t="s">
        <v>106</v>
      </c>
      <c r="AT634" s="221" t="s">
        <v>192</v>
      </c>
      <c r="AU634" s="221" t="s">
        <v>92</v>
      </c>
      <c r="AY634" s="18" t="s">
        <v>189</v>
      </c>
      <c r="BE634" s="222">
        <f>IF(N634="základní",J634,0)</f>
        <v>0</v>
      </c>
      <c r="BF634" s="222">
        <f>IF(N634="snížená",J634,0)</f>
        <v>0</v>
      </c>
      <c r="BG634" s="222">
        <f>IF(N634="zákl. přenesená",J634,0)</f>
        <v>0</v>
      </c>
      <c r="BH634" s="222">
        <f>IF(N634="sníž. přenesená",J634,0)</f>
        <v>0</v>
      </c>
      <c r="BI634" s="222">
        <f>IF(N634="nulová",J634,0)</f>
        <v>0</v>
      </c>
      <c r="BJ634" s="18" t="s">
        <v>90</v>
      </c>
      <c r="BK634" s="222">
        <f>ROUND(I634*H634,2)</f>
        <v>0</v>
      </c>
      <c r="BL634" s="18" t="s">
        <v>106</v>
      </c>
      <c r="BM634" s="221" t="s">
        <v>1328</v>
      </c>
    </row>
    <row r="635" spans="2:51" s="13" customFormat="1" ht="12">
      <c r="B635" s="223"/>
      <c r="C635" s="224"/>
      <c r="D635" s="225" t="s">
        <v>198</v>
      </c>
      <c r="E635" s="226" t="s">
        <v>1</v>
      </c>
      <c r="F635" s="227" t="s">
        <v>199</v>
      </c>
      <c r="G635" s="224"/>
      <c r="H635" s="226" t="s">
        <v>1</v>
      </c>
      <c r="I635" s="228"/>
      <c r="J635" s="224"/>
      <c r="K635" s="224"/>
      <c r="L635" s="229"/>
      <c r="M635" s="230"/>
      <c r="N635" s="231"/>
      <c r="O635" s="231"/>
      <c r="P635" s="231"/>
      <c r="Q635" s="231"/>
      <c r="R635" s="231"/>
      <c r="S635" s="231"/>
      <c r="T635" s="232"/>
      <c r="AT635" s="233" t="s">
        <v>198</v>
      </c>
      <c r="AU635" s="233" t="s">
        <v>92</v>
      </c>
      <c r="AV635" s="13" t="s">
        <v>90</v>
      </c>
      <c r="AW635" s="13" t="s">
        <v>38</v>
      </c>
      <c r="AX635" s="13" t="s">
        <v>83</v>
      </c>
      <c r="AY635" s="233" t="s">
        <v>189</v>
      </c>
    </row>
    <row r="636" spans="2:51" s="14" customFormat="1" ht="12">
      <c r="B636" s="234"/>
      <c r="C636" s="235"/>
      <c r="D636" s="225" t="s">
        <v>198</v>
      </c>
      <c r="E636" s="236" t="s">
        <v>1</v>
      </c>
      <c r="F636" s="237" t="s">
        <v>1329</v>
      </c>
      <c r="G636" s="235"/>
      <c r="H636" s="238">
        <v>102.4</v>
      </c>
      <c r="I636" s="239"/>
      <c r="J636" s="235"/>
      <c r="K636" s="235"/>
      <c r="L636" s="240"/>
      <c r="M636" s="241"/>
      <c r="N636" s="242"/>
      <c r="O636" s="242"/>
      <c r="P636" s="242"/>
      <c r="Q636" s="242"/>
      <c r="R636" s="242"/>
      <c r="S636" s="242"/>
      <c r="T636" s="243"/>
      <c r="AT636" s="244" t="s">
        <v>198</v>
      </c>
      <c r="AU636" s="244" t="s">
        <v>92</v>
      </c>
      <c r="AV636" s="14" t="s">
        <v>92</v>
      </c>
      <c r="AW636" s="14" t="s">
        <v>38</v>
      </c>
      <c r="AX636" s="14" t="s">
        <v>83</v>
      </c>
      <c r="AY636" s="244" t="s">
        <v>189</v>
      </c>
    </row>
    <row r="637" spans="2:51" s="15" customFormat="1" ht="12">
      <c r="B637" s="245"/>
      <c r="C637" s="246"/>
      <c r="D637" s="225" t="s">
        <v>198</v>
      </c>
      <c r="E637" s="247" t="s">
        <v>1</v>
      </c>
      <c r="F637" s="248" t="s">
        <v>203</v>
      </c>
      <c r="G637" s="246"/>
      <c r="H637" s="249">
        <v>102.4</v>
      </c>
      <c r="I637" s="250"/>
      <c r="J637" s="246"/>
      <c r="K637" s="246"/>
      <c r="L637" s="251"/>
      <c r="M637" s="252"/>
      <c r="N637" s="253"/>
      <c r="O637" s="253"/>
      <c r="P637" s="253"/>
      <c r="Q637" s="253"/>
      <c r="R637" s="253"/>
      <c r="S637" s="253"/>
      <c r="T637" s="254"/>
      <c r="AT637" s="255" t="s">
        <v>198</v>
      </c>
      <c r="AU637" s="255" t="s">
        <v>92</v>
      </c>
      <c r="AV637" s="15" t="s">
        <v>106</v>
      </c>
      <c r="AW637" s="15" t="s">
        <v>38</v>
      </c>
      <c r="AX637" s="15" t="s">
        <v>90</v>
      </c>
      <c r="AY637" s="255" t="s">
        <v>189</v>
      </c>
    </row>
    <row r="638" spans="1:65" s="2" customFormat="1" ht="16.5" customHeight="1">
      <c r="A638" s="36"/>
      <c r="B638" s="37"/>
      <c r="C638" s="210" t="s">
        <v>1330</v>
      </c>
      <c r="D638" s="210" t="s">
        <v>192</v>
      </c>
      <c r="E638" s="211" t="s">
        <v>1331</v>
      </c>
      <c r="F638" s="212" t="s">
        <v>1332</v>
      </c>
      <c r="G638" s="213" t="s">
        <v>195</v>
      </c>
      <c r="H638" s="214">
        <v>662.3</v>
      </c>
      <c r="I638" s="215"/>
      <c r="J638" s="216">
        <f>ROUND(I638*H638,2)</f>
        <v>0</v>
      </c>
      <c r="K638" s="212" t="s">
        <v>196</v>
      </c>
      <c r="L638" s="41"/>
      <c r="M638" s="217" t="s">
        <v>1</v>
      </c>
      <c r="N638" s="218" t="s">
        <v>48</v>
      </c>
      <c r="O638" s="73"/>
      <c r="P638" s="219">
        <f>O638*H638</f>
        <v>0</v>
      </c>
      <c r="Q638" s="219">
        <v>0</v>
      </c>
      <c r="R638" s="219">
        <f>Q638*H638</f>
        <v>0</v>
      </c>
      <c r="S638" s="219">
        <v>0.05</v>
      </c>
      <c r="T638" s="220">
        <f>S638*H638</f>
        <v>33.115</v>
      </c>
      <c r="U638" s="36"/>
      <c r="V638" s="36"/>
      <c r="W638" s="36"/>
      <c r="X638" s="36"/>
      <c r="Y638" s="36"/>
      <c r="Z638" s="36"/>
      <c r="AA638" s="36"/>
      <c r="AB638" s="36"/>
      <c r="AC638" s="36"/>
      <c r="AD638" s="36"/>
      <c r="AE638" s="36"/>
      <c r="AR638" s="221" t="s">
        <v>106</v>
      </c>
      <c r="AT638" s="221" t="s">
        <v>192</v>
      </c>
      <c r="AU638" s="221" t="s">
        <v>92</v>
      </c>
      <c r="AY638" s="18" t="s">
        <v>189</v>
      </c>
      <c r="BE638" s="222">
        <f>IF(N638="základní",J638,0)</f>
        <v>0</v>
      </c>
      <c r="BF638" s="222">
        <f>IF(N638="snížená",J638,0)</f>
        <v>0</v>
      </c>
      <c r="BG638" s="222">
        <f>IF(N638="zákl. přenesená",J638,0)</f>
        <v>0</v>
      </c>
      <c r="BH638" s="222">
        <f>IF(N638="sníž. přenesená",J638,0)</f>
        <v>0</v>
      </c>
      <c r="BI638" s="222">
        <f>IF(N638="nulová",J638,0)</f>
        <v>0</v>
      </c>
      <c r="BJ638" s="18" t="s">
        <v>90</v>
      </c>
      <c r="BK638" s="222">
        <f>ROUND(I638*H638,2)</f>
        <v>0</v>
      </c>
      <c r="BL638" s="18" t="s">
        <v>106</v>
      </c>
      <c r="BM638" s="221" t="s">
        <v>1333</v>
      </c>
    </row>
    <row r="639" spans="2:51" s="13" customFormat="1" ht="12">
      <c r="B639" s="223"/>
      <c r="C639" s="224"/>
      <c r="D639" s="225" t="s">
        <v>198</v>
      </c>
      <c r="E639" s="226" t="s">
        <v>1</v>
      </c>
      <c r="F639" s="227" t="s">
        <v>199</v>
      </c>
      <c r="G639" s="224"/>
      <c r="H639" s="226" t="s">
        <v>1</v>
      </c>
      <c r="I639" s="228"/>
      <c r="J639" s="224"/>
      <c r="K639" s="224"/>
      <c r="L639" s="229"/>
      <c r="M639" s="230"/>
      <c r="N639" s="231"/>
      <c r="O639" s="231"/>
      <c r="P639" s="231"/>
      <c r="Q639" s="231"/>
      <c r="R639" s="231"/>
      <c r="S639" s="231"/>
      <c r="T639" s="232"/>
      <c r="AT639" s="233" t="s">
        <v>198</v>
      </c>
      <c r="AU639" s="233" t="s">
        <v>92</v>
      </c>
      <c r="AV639" s="13" t="s">
        <v>90</v>
      </c>
      <c r="AW639" s="13" t="s">
        <v>38</v>
      </c>
      <c r="AX639" s="13" t="s">
        <v>83</v>
      </c>
      <c r="AY639" s="233" t="s">
        <v>189</v>
      </c>
    </row>
    <row r="640" spans="2:51" s="14" customFormat="1" ht="12">
      <c r="B640" s="234"/>
      <c r="C640" s="235"/>
      <c r="D640" s="225" t="s">
        <v>198</v>
      </c>
      <c r="E640" s="236" t="s">
        <v>1</v>
      </c>
      <c r="F640" s="237" t="s">
        <v>1334</v>
      </c>
      <c r="G640" s="235"/>
      <c r="H640" s="238">
        <v>662.3</v>
      </c>
      <c r="I640" s="239"/>
      <c r="J640" s="235"/>
      <c r="K640" s="235"/>
      <c r="L640" s="240"/>
      <c r="M640" s="241"/>
      <c r="N640" s="242"/>
      <c r="O640" s="242"/>
      <c r="P640" s="242"/>
      <c r="Q640" s="242"/>
      <c r="R640" s="242"/>
      <c r="S640" s="242"/>
      <c r="T640" s="243"/>
      <c r="AT640" s="244" t="s">
        <v>198</v>
      </c>
      <c r="AU640" s="244" t="s">
        <v>92</v>
      </c>
      <c r="AV640" s="14" t="s">
        <v>92</v>
      </c>
      <c r="AW640" s="14" t="s">
        <v>38</v>
      </c>
      <c r="AX640" s="14" t="s">
        <v>83</v>
      </c>
      <c r="AY640" s="244" t="s">
        <v>189</v>
      </c>
    </row>
    <row r="641" spans="2:51" s="15" customFormat="1" ht="12">
      <c r="B641" s="245"/>
      <c r="C641" s="246"/>
      <c r="D641" s="225" t="s">
        <v>198</v>
      </c>
      <c r="E641" s="247" t="s">
        <v>1</v>
      </c>
      <c r="F641" s="248" t="s">
        <v>203</v>
      </c>
      <c r="G641" s="246"/>
      <c r="H641" s="249">
        <v>662.3</v>
      </c>
      <c r="I641" s="250"/>
      <c r="J641" s="246"/>
      <c r="K641" s="246"/>
      <c r="L641" s="251"/>
      <c r="M641" s="252"/>
      <c r="N641" s="253"/>
      <c r="O641" s="253"/>
      <c r="P641" s="253"/>
      <c r="Q641" s="253"/>
      <c r="R641" s="253"/>
      <c r="S641" s="253"/>
      <c r="T641" s="254"/>
      <c r="AT641" s="255" t="s">
        <v>198</v>
      </c>
      <c r="AU641" s="255" t="s">
        <v>92</v>
      </c>
      <c r="AV641" s="15" t="s">
        <v>106</v>
      </c>
      <c r="AW641" s="15" t="s">
        <v>38</v>
      </c>
      <c r="AX641" s="15" t="s">
        <v>90</v>
      </c>
      <c r="AY641" s="255" t="s">
        <v>189</v>
      </c>
    </row>
    <row r="642" spans="1:65" s="2" customFormat="1" ht="16.5" customHeight="1">
      <c r="A642" s="36"/>
      <c r="B642" s="37"/>
      <c r="C642" s="210" t="s">
        <v>1335</v>
      </c>
      <c r="D642" s="210" t="s">
        <v>192</v>
      </c>
      <c r="E642" s="211" t="s">
        <v>1336</v>
      </c>
      <c r="F642" s="212" t="s">
        <v>1337</v>
      </c>
      <c r="G642" s="213" t="s">
        <v>195</v>
      </c>
      <c r="H642" s="214">
        <v>150.3</v>
      </c>
      <c r="I642" s="215"/>
      <c r="J642" s="216">
        <f>ROUND(I642*H642,2)</f>
        <v>0</v>
      </c>
      <c r="K642" s="212" t="s">
        <v>196</v>
      </c>
      <c r="L642" s="41"/>
      <c r="M642" s="217" t="s">
        <v>1</v>
      </c>
      <c r="N642" s="218" t="s">
        <v>48</v>
      </c>
      <c r="O642" s="73"/>
      <c r="P642" s="219">
        <f>O642*H642</f>
        <v>0</v>
      </c>
      <c r="Q642" s="219">
        <v>0</v>
      </c>
      <c r="R642" s="219">
        <f>Q642*H642</f>
        <v>0</v>
      </c>
      <c r="S642" s="219">
        <v>0.046</v>
      </c>
      <c r="T642" s="220">
        <f>S642*H642</f>
        <v>6.9138</v>
      </c>
      <c r="U642" s="36"/>
      <c r="V642" s="36"/>
      <c r="W642" s="36"/>
      <c r="X642" s="36"/>
      <c r="Y642" s="36"/>
      <c r="Z642" s="36"/>
      <c r="AA642" s="36"/>
      <c r="AB642" s="36"/>
      <c r="AC642" s="36"/>
      <c r="AD642" s="36"/>
      <c r="AE642" s="36"/>
      <c r="AR642" s="221" t="s">
        <v>106</v>
      </c>
      <c r="AT642" s="221" t="s">
        <v>192</v>
      </c>
      <c r="AU642" s="221" t="s">
        <v>92</v>
      </c>
      <c r="AY642" s="18" t="s">
        <v>189</v>
      </c>
      <c r="BE642" s="222">
        <f>IF(N642="základní",J642,0)</f>
        <v>0</v>
      </c>
      <c r="BF642" s="222">
        <f>IF(N642="snížená",J642,0)</f>
        <v>0</v>
      </c>
      <c r="BG642" s="222">
        <f>IF(N642="zákl. přenesená",J642,0)</f>
        <v>0</v>
      </c>
      <c r="BH642" s="222">
        <f>IF(N642="sníž. přenesená",J642,0)</f>
        <v>0</v>
      </c>
      <c r="BI642" s="222">
        <f>IF(N642="nulová",J642,0)</f>
        <v>0</v>
      </c>
      <c r="BJ642" s="18" t="s">
        <v>90</v>
      </c>
      <c r="BK642" s="222">
        <f>ROUND(I642*H642,2)</f>
        <v>0</v>
      </c>
      <c r="BL642" s="18" t="s">
        <v>106</v>
      </c>
      <c r="BM642" s="221" t="s">
        <v>1338</v>
      </c>
    </row>
    <row r="643" spans="2:51" s="14" customFormat="1" ht="12">
      <c r="B643" s="234"/>
      <c r="C643" s="235"/>
      <c r="D643" s="225" t="s">
        <v>198</v>
      </c>
      <c r="E643" s="236" t="s">
        <v>1</v>
      </c>
      <c r="F643" s="237" t="s">
        <v>941</v>
      </c>
      <c r="G643" s="235"/>
      <c r="H643" s="238">
        <v>150.3</v>
      </c>
      <c r="I643" s="239"/>
      <c r="J643" s="235"/>
      <c r="K643" s="235"/>
      <c r="L643" s="240"/>
      <c r="M643" s="241"/>
      <c r="N643" s="242"/>
      <c r="O643" s="242"/>
      <c r="P643" s="242"/>
      <c r="Q643" s="242"/>
      <c r="R643" s="242"/>
      <c r="S643" s="242"/>
      <c r="T643" s="243"/>
      <c r="AT643" s="244" t="s">
        <v>198</v>
      </c>
      <c r="AU643" s="244" t="s">
        <v>92</v>
      </c>
      <c r="AV643" s="14" t="s">
        <v>92</v>
      </c>
      <c r="AW643" s="14" t="s">
        <v>38</v>
      </c>
      <c r="AX643" s="14" t="s">
        <v>83</v>
      </c>
      <c r="AY643" s="244" t="s">
        <v>189</v>
      </c>
    </row>
    <row r="644" spans="2:51" s="15" customFormat="1" ht="12">
      <c r="B644" s="245"/>
      <c r="C644" s="246"/>
      <c r="D644" s="225" t="s">
        <v>198</v>
      </c>
      <c r="E644" s="247" t="s">
        <v>1</v>
      </c>
      <c r="F644" s="248" t="s">
        <v>203</v>
      </c>
      <c r="G644" s="246"/>
      <c r="H644" s="249">
        <v>150.3</v>
      </c>
      <c r="I644" s="250"/>
      <c r="J644" s="246"/>
      <c r="K644" s="246"/>
      <c r="L644" s="251"/>
      <c r="M644" s="252"/>
      <c r="N644" s="253"/>
      <c r="O644" s="253"/>
      <c r="P644" s="253"/>
      <c r="Q644" s="253"/>
      <c r="R644" s="253"/>
      <c r="S644" s="253"/>
      <c r="T644" s="254"/>
      <c r="AT644" s="255" t="s">
        <v>198</v>
      </c>
      <c r="AU644" s="255" t="s">
        <v>92</v>
      </c>
      <c r="AV644" s="15" t="s">
        <v>106</v>
      </c>
      <c r="AW644" s="15" t="s">
        <v>38</v>
      </c>
      <c r="AX644" s="15" t="s">
        <v>90</v>
      </c>
      <c r="AY644" s="255" t="s">
        <v>189</v>
      </c>
    </row>
    <row r="645" spans="1:65" s="2" customFormat="1" ht="16.5" customHeight="1">
      <c r="A645" s="36"/>
      <c r="B645" s="37"/>
      <c r="C645" s="210" t="s">
        <v>1339</v>
      </c>
      <c r="D645" s="210" t="s">
        <v>192</v>
      </c>
      <c r="E645" s="211" t="s">
        <v>1336</v>
      </c>
      <c r="F645" s="212" t="s">
        <v>1337</v>
      </c>
      <c r="G645" s="213" t="s">
        <v>195</v>
      </c>
      <c r="H645" s="214">
        <v>2078.886</v>
      </c>
      <c r="I645" s="215"/>
      <c r="J645" s="216">
        <f>ROUND(I645*H645,2)</f>
        <v>0</v>
      </c>
      <c r="K645" s="212" t="s">
        <v>196</v>
      </c>
      <c r="L645" s="41"/>
      <c r="M645" s="217" t="s">
        <v>1</v>
      </c>
      <c r="N645" s="218" t="s">
        <v>48</v>
      </c>
      <c r="O645" s="73"/>
      <c r="P645" s="219">
        <f>O645*H645</f>
        <v>0</v>
      </c>
      <c r="Q645" s="219">
        <v>0</v>
      </c>
      <c r="R645" s="219">
        <f>Q645*H645</f>
        <v>0</v>
      </c>
      <c r="S645" s="219">
        <v>0.046</v>
      </c>
      <c r="T645" s="220">
        <f>S645*H645</f>
        <v>95.628756</v>
      </c>
      <c r="U645" s="36"/>
      <c r="V645" s="36"/>
      <c r="W645" s="36"/>
      <c r="X645" s="36"/>
      <c r="Y645" s="36"/>
      <c r="Z645" s="36"/>
      <c r="AA645" s="36"/>
      <c r="AB645" s="36"/>
      <c r="AC645" s="36"/>
      <c r="AD645" s="36"/>
      <c r="AE645" s="36"/>
      <c r="AR645" s="221" t="s">
        <v>106</v>
      </c>
      <c r="AT645" s="221" t="s">
        <v>192</v>
      </c>
      <c r="AU645" s="221" t="s">
        <v>92</v>
      </c>
      <c r="AY645" s="18" t="s">
        <v>189</v>
      </c>
      <c r="BE645" s="222">
        <f>IF(N645="základní",J645,0)</f>
        <v>0</v>
      </c>
      <c r="BF645" s="222">
        <f>IF(N645="snížená",J645,0)</f>
        <v>0</v>
      </c>
      <c r="BG645" s="222">
        <f>IF(N645="zákl. přenesená",J645,0)</f>
        <v>0</v>
      </c>
      <c r="BH645" s="222">
        <f>IF(N645="sníž. přenesená",J645,0)</f>
        <v>0</v>
      </c>
      <c r="BI645" s="222">
        <f>IF(N645="nulová",J645,0)</f>
        <v>0</v>
      </c>
      <c r="BJ645" s="18" t="s">
        <v>90</v>
      </c>
      <c r="BK645" s="222">
        <f>ROUND(I645*H645,2)</f>
        <v>0</v>
      </c>
      <c r="BL645" s="18" t="s">
        <v>106</v>
      </c>
      <c r="BM645" s="221" t="s">
        <v>1340</v>
      </c>
    </row>
    <row r="646" spans="2:51" s="13" customFormat="1" ht="12">
      <c r="B646" s="223"/>
      <c r="C646" s="224"/>
      <c r="D646" s="225" t="s">
        <v>198</v>
      </c>
      <c r="E646" s="226" t="s">
        <v>1</v>
      </c>
      <c r="F646" s="227" t="s">
        <v>199</v>
      </c>
      <c r="G646" s="224"/>
      <c r="H646" s="226" t="s">
        <v>1</v>
      </c>
      <c r="I646" s="228"/>
      <c r="J646" s="224"/>
      <c r="K646" s="224"/>
      <c r="L646" s="229"/>
      <c r="M646" s="230"/>
      <c r="N646" s="231"/>
      <c r="O646" s="231"/>
      <c r="P646" s="231"/>
      <c r="Q646" s="231"/>
      <c r="R646" s="231"/>
      <c r="S646" s="231"/>
      <c r="T646" s="232"/>
      <c r="AT646" s="233" t="s">
        <v>198</v>
      </c>
      <c r="AU646" s="233" t="s">
        <v>92</v>
      </c>
      <c r="AV646" s="13" t="s">
        <v>90</v>
      </c>
      <c r="AW646" s="13" t="s">
        <v>38</v>
      </c>
      <c r="AX646" s="13" t="s">
        <v>83</v>
      </c>
      <c r="AY646" s="233" t="s">
        <v>189</v>
      </c>
    </row>
    <row r="647" spans="2:51" s="13" customFormat="1" ht="12">
      <c r="B647" s="223"/>
      <c r="C647" s="224"/>
      <c r="D647" s="225" t="s">
        <v>198</v>
      </c>
      <c r="E647" s="226" t="s">
        <v>1</v>
      </c>
      <c r="F647" s="227" t="s">
        <v>1341</v>
      </c>
      <c r="G647" s="224"/>
      <c r="H647" s="226" t="s">
        <v>1</v>
      </c>
      <c r="I647" s="228"/>
      <c r="J647" s="224"/>
      <c r="K647" s="224"/>
      <c r="L647" s="229"/>
      <c r="M647" s="230"/>
      <c r="N647" s="231"/>
      <c r="O647" s="231"/>
      <c r="P647" s="231"/>
      <c r="Q647" s="231"/>
      <c r="R647" s="231"/>
      <c r="S647" s="231"/>
      <c r="T647" s="232"/>
      <c r="AT647" s="233" t="s">
        <v>198</v>
      </c>
      <c r="AU647" s="233" t="s">
        <v>92</v>
      </c>
      <c r="AV647" s="13" t="s">
        <v>90</v>
      </c>
      <c r="AW647" s="13" t="s">
        <v>38</v>
      </c>
      <c r="AX647" s="13" t="s">
        <v>83</v>
      </c>
      <c r="AY647" s="233" t="s">
        <v>189</v>
      </c>
    </row>
    <row r="648" spans="2:51" s="14" customFormat="1" ht="12">
      <c r="B648" s="234"/>
      <c r="C648" s="235"/>
      <c r="D648" s="225" t="s">
        <v>198</v>
      </c>
      <c r="E648" s="236" t="s">
        <v>1</v>
      </c>
      <c r="F648" s="237" t="s">
        <v>1342</v>
      </c>
      <c r="G648" s="235"/>
      <c r="H648" s="238">
        <v>358.82</v>
      </c>
      <c r="I648" s="239"/>
      <c r="J648" s="235"/>
      <c r="K648" s="235"/>
      <c r="L648" s="240"/>
      <c r="M648" s="241"/>
      <c r="N648" s="242"/>
      <c r="O648" s="242"/>
      <c r="P648" s="242"/>
      <c r="Q648" s="242"/>
      <c r="R648" s="242"/>
      <c r="S648" s="242"/>
      <c r="T648" s="243"/>
      <c r="AT648" s="244" t="s">
        <v>198</v>
      </c>
      <c r="AU648" s="244" t="s">
        <v>92</v>
      </c>
      <c r="AV648" s="14" t="s">
        <v>92</v>
      </c>
      <c r="AW648" s="14" t="s">
        <v>38</v>
      </c>
      <c r="AX648" s="14" t="s">
        <v>83</v>
      </c>
      <c r="AY648" s="244" t="s">
        <v>189</v>
      </c>
    </row>
    <row r="649" spans="2:51" s="16" customFormat="1" ht="12">
      <c r="B649" s="270"/>
      <c r="C649" s="271"/>
      <c r="D649" s="225" t="s">
        <v>198</v>
      </c>
      <c r="E649" s="272" t="s">
        <v>1</v>
      </c>
      <c r="F649" s="273" t="s">
        <v>488</v>
      </c>
      <c r="G649" s="271"/>
      <c r="H649" s="274">
        <v>358.82</v>
      </c>
      <c r="I649" s="275"/>
      <c r="J649" s="271"/>
      <c r="K649" s="271"/>
      <c r="L649" s="276"/>
      <c r="M649" s="277"/>
      <c r="N649" s="278"/>
      <c r="O649" s="278"/>
      <c r="P649" s="278"/>
      <c r="Q649" s="278"/>
      <c r="R649" s="278"/>
      <c r="S649" s="278"/>
      <c r="T649" s="279"/>
      <c r="AT649" s="280" t="s">
        <v>198</v>
      </c>
      <c r="AU649" s="280" t="s">
        <v>92</v>
      </c>
      <c r="AV649" s="16" t="s">
        <v>99</v>
      </c>
      <c r="AW649" s="16" t="s">
        <v>38</v>
      </c>
      <c r="AX649" s="16" t="s">
        <v>83</v>
      </c>
      <c r="AY649" s="280" t="s">
        <v>189</v>
      </c>
    </row>
    <row r="650" spans="2:51" s="14" customFormat="1" ht="12">
      <c r="B650" s="234"/>
      <c r="C650" s="235"/>
      <c r="D650" s="225" t="s">
        <v>198</v>
      </c>
      <c r="E650" s="236" t="s">
        <v>1</v>
      </c>
      <c r="F650" s="237" t="s">
        <v>1343</v>
      </c>
      <c r="G650" s="235"/>
      <c r="H650" s="238">
        <v>736.584</v>
      </c>
      <c r="I650" s="239"/>
      <c r="J650" s="235"/>
      <c r="K650" s="235"/>
      <c r="L650" s="240"/>
      <c r="M650" s="241"/>
      <c r="N650" s="242"/>
      <c r="O650" s="242"/>
      <c r="P650" s="242"/>
      <c r="Q650" s="242"/>
      <c r="R650" s="242"/>
      <c r="S650" s="242"/>
      <c r="T650" s="243"/>
      <c r="AT650" s="244" t="s">
        <v>198</v>
      </c>
      <c r="AU650" s="244" t="s">
        <v>92</v>
      </c>
      <c r="AV650" s="14" t="s">
        <v>92</v>
      </c>
      <c r="AW650" s="14" t="s">
        <v>38</v>
      </c>
      <c r="AX650" s="14" t="s">
        <v>83</v>
      </c>
      <c r="AY650" s="244" t="s">
        <v>189</v>
      </c>
    </row>
    <row r="651" spans="2:51" s="14" customFormat="1" ht="12">
      <c r="B651" s="234"/>
      <c r="C651" s="235"/>
      <c r="D651" s="225" t="s">
        <v>198</v>
      </c>
      <c r="E651" s="236" t="s">
        <v>1</v>
      </c>
      <c r="F651" s="237" t="s">
        <v>1344</v>
      </c>
      <c r="G651" s="235"/>
      <c r="H651" s="238">
        <v>509.864</v>
      </c>
      <c r="I651" s="239"/>
      <c r="J651" s="235"/>
      <c r="K651" s="235"/>
      <c r="L651" s="240"/>
      <c r="M651" s="241"/>
      <c r="N651" s="242"/>
      <c r="O651" s="242"/>
      <c r="P651" s="242"/>
      <c r="Q651" s="242"/>
      <c r="R651" s="242"/>
      <c r="S651" s="242"/>
      <c r="T651" s="243"/>
      <c r="AT651" s="244" t="s">
        <v>198</v>
      </c>
      <c r="AU651" s="244" t="s">
        <v>92</v>
      </c>
      <c r="AV651" s="14" t="s">
        <v>92</v>
      </c>
      <c r="AW651" s="14" t="s">
        <v>38</v>
      </c>
      <c r="AX651" s="14" t="s">
        <v>83</v>
      </c>
      <c r="AY651" s="244" t="s">
        <v>189</v>
      </c>
    </row>
    <row r="652" spans="2:51" s="14" customFormat="1" ht="12">
      <c r="B652" s="234"/>
      <c r="C652" s="235"/>
      <c r="D652" s="225" t="s">
        <v>198</v>
      </c>
      <c r="E652" s="236" t="s">
        <v>1</v>
      </c>
      <c r="F652" s="237" t="s">
        <v>1345</v>
      </c>
      <c r="G652" s="235"/>
      <c r="H652" s="238">
        <v>473.618</v>
      </c>
      <c r="I652" s="239"/>
      <c r="J652" s="235"/>
      <c r="K652" s="235"/>
      <c r="L652" s="240"/>
      <c r="M652" s="241"/>
      <c r="N652" s="242"/>
      <c r="O652" s="242"/>
      <c r="P652" s="242"/>
      <c r="Q652" s="242"/>
      <c r="R652" s="242"/>
      <c r="S652" s="242"/>
      <c r="T652" s="243"/>
      <c r="AT652" s="244" t="s">
        <v>198</v>
      </c>
      <c r="AU652" s="244" t="s">
        <v>92</v>
      </c>
      <c r="AV652" s="14" t="s">
        <v>92</v>
      </c>
      <c r="AW652" s="14" t="s">
        <v>38</v>
      </c>
      <c r="AX652" s="14" t="s">
        <v>83</v>
      </c>
      <c r="AY652" s="244" t="s">
        <v>189</v>
      </c>
    </row>
    <row r="653" spans="2:51" s="16" customFormat="1" ht="12">
      <c r="B653" s="270"/>
      <c r="C653" s="271"/>
      <c r="D653" s="225" t="s">
        <v>198</v>
      </c>
      <c r="E653" s="272" t="s">
        <v>1</v>
      </c>
      <c r="F653" s="273" t="s">
        <v>488</v>
      </c>
      <c r="G653" s="271"/>
      <c r="H653" s="274">
        <v>1720.066</v>
      </c>
      <c r="I653" s="275"/>
      <c r="J653" s="271"/>
      <c r="K653" s="271"/>
      <c r="L653" s="276"/>
      <c r="M653" s="277"/>
      <c r="N653" s="278"/>
      <c r="O653" s="278"/>
      <c r="P653" s="278"/>
      <c r="Q653" s="278"/>
      <c r="R653" s="278"/>
      <c r="S653" s="278"/>
      <c r="T653" s="279"/>
      <c r="AT653" s="280" t="s">
        <v>198</v>
      </c>
      <c r="AU653" s="280" t="s">
        <v>92</v>
      </c>
      <c r="AV653" s="16" t="s">
        <v>99</v>
      </c>
      <c r="AW653" s="16" t="s">
        <v>38</v>
      </c>
      <c r="AX653" s="16" t="s">
        <v>83</v>
      </c>
      <c r="AY653" s="280" t="s">
        <v>189</v>
      </c>
    </row>
    <row r="654" spans="2:51" s="15" customFormat="1" ht="12">
      <c r="B654" s="245"/>
      <c r="C654" s="246"/>
      <c r="D654" s="225" t="s">
        <v>198</v>
      </c>
      <c r="E654" s="247" t="s">
        <v>1</v>
      </c>
      <c r="F654" s="248" t="s">
        <v>203</v>
      </c>
      <c r="G654" s="246"/>
      <c r="H654" s="249">
        <v>2078.886</v>
      </c>
      <c r="I654" s="250"/>
      <c r="J654" s="246"/>
      <c r="K654" s="246"/>
      <c r="L654" s="251"/>
      <c r="M654" s="252"/>
      <c r="N654" s="253"/>
      <c r="O654" s="253"/>
      <c r="P654" s="253"/>
      <c r="Q654" s="253"/>
      <c r="R654" s="253"/>
      <c r="S654" s="253"/>
      <c r="T654" s="254"/>
      <c r="AT654" s="255" t="s">
        <v>198</v>
      </c>
      <c r="AU654" s="255" t="s">
        <v>92</v>
      </c>
      <c r="AV654" s="15" t="s">
        <v>106</v>
      </c>
      <c r="AW654" s="15" t="s">
        <v>38</v>
      </c>
      <c r="AX654" s="15" t="s">
        <v>90</v>
      </c>
      <c r="AY654" s="255" t="s">
        <v>189</v>
      </c>
    </row>
    <row r="655" spans="1:65" s="2" customFormat="1" ht="16.5" customHeight="1">
      <c r="A655" s="36"/>
      <c r="B655" s="37"/>
      <c r="C655" s="210" t="s">
        <v>1346</v>
      </c>
      <c r="D655" s="210" t="s">
        <v>192</v>
      </c>
      <c r="E655" s="211" t="s">
        <v>1347</v>
      </c>
      <c r="F655" s="212" t="s">
        <v>1348</v>
      </c>
      <c r="G655" s="213" t="s">
        <v>195</v>
      </c>
      <c r="H655" s="214">
        <v>707.8</v>
      </c>
      <c r="I655" s="215"/>
      <c r="J655" s="216">
        <f>ROUND(I655*H655,2)</f>
        <v>0</v>
      </c>
      <c r="K655" s="212" t="s">
        <v>196</v>
      </c>
      <c r="L655" s="41"/>
      <c r="M655" s="217" t="s">
        <v>1</v>
      </c>
      <c r="N655" s="218" t="s">
        <v>48</v>
      </c>
      <c r="O655" s="73"/>
      <c r="P655" s="219">
        <f>O655*H655</f>
        <v>0</v>
      </c>
      <c r="Q655" s="219">
        <v>0</v>
      </c>
      <c r="R655" s="219">
        <f>Q655*H655</f>
        <v>0</v>
      </c>
      <c r="S655" s="219">
        <v>0.059</v>
      </c>
      <c r="T655" s="220">
        <f>S655*H655</f>
        <v>41.7602</v>
      </c>
      <c r="U655" s="36"/>
      <c r="V655" s="36"/>
      <c r="W655" s="36"/>
      <c r="X655" s="36"/>
      <c r="Y655" s="36"/>
      <c r="Z655" s="36"/>
      <c r="AA655" s="36"/>
      <c r="AB655" s="36"/>
      <c r="AC655" s="36"/>
      <c r="AD655" s="36"/>
      <c r="AE655" s="36"/>
      <c r="AR655" s="221" t="s">
        <v>106</v>
      </c>
      <c r="AT655" s="221" t="s">
        <v>192</v>
      </c>
      <c r="AU655" s="221" t="s">
        <v>92</v>
      </c>
      <c r="AY655" s="18" t="s">
        <v>189</v>
      </c>
      <c r="BE655" s="222">
        <f>IF(N655="základní",J655,0)</f>
        <v>0</v>
      </c>
      <c r="BF655" s="222">
        <f>IF(N655="snížená",J655,0)</f>
        <v>0</v>
      </c>
      <c r="BG655" s="222">
        <f>IF(N655="zákl. přenesená",J655,0)</f>
        <v>0</v>
      </c>
      <c r="BH655" s="222">
        <f>IF(N655="sníž. přenesená",J655,0)</f>
        <v>0</v>
      </c>
      <c r="BI655" s="222">
        <f>IF(N655="nulová",J655,0)</f>
        <v>0</v>
      </c>
      <c r="BJ655" s="18" t="s">
        <v>90</v>
      </c>
      <c r="BK655" s="222">
        <f>ROUND(I655*H655,2)</f>
        <v>0</v>
      </c>
      <c r="BL655" s="18" t="s">
        <v>106</v>
      </c>
      <c r="BM655" s="221" t="s">
        <v>1349</v>
      </c>
    </row>
    <row r="656" spans="2:51" s="13" customFormat="1" ht="12">
      <c r="B656" s="223"/>
      <c r="C656" s="224"/>
      <c r="D656" s="225" t="s">
        <v>198</v>
      </c>
      <c r="E656" s="226" t="s">
        <v>1</v>
      </c>
      <c r="F656" s="227" t="s">
        <v>199</v>
      </c>
      <c r="G656" s="224"/>
      <c r="H656" s="226" t="s">
        <v>1</v>
      </c>
      <c r="I656" s="228"/>
      <c r="J656" s="224"/>
      <c r="K656" s="224"/>
      <c r="L656" s="229"/>
      <c r="M656" s="230"/>
      <c r="N656" s="231"/>
      <c r="O656" s="231"/>
      <c r="P656" s="231"/>
      <c r="Q656" s="231"/>
      <c r="R656" s="231"/>
      <c r="S656" s="231"/>
      <c r="T656" s="232"/>
      <c r="AT656" s="233" t="s">
        <v>198</v>
      </c>
      <c r="AU656" s="233" t="s">
        <v>92</v>
      </c>
      <c r="AV656" s="13" t="s">
        <v>90</v>
      </c>
      <c r="AW656" s="13" t="s">
        <v>38</v>
      </c>
      <c r="AX656" s="13" t="s">
        <v>83</v>
      </c>
      <c r="AY656" s="233" t="s">
        <v>189</v>
      </c>
    </row>
    <row r="657" spans="2:51" s="14" customFormat="1" ht="12">
      <c r="B657" s="234"/>
      <c r="C657" s="235"/>
      <c r="D657" s="225" t="s">
        <v>198</v>
      </c>
      <c r="E657" s="236" t="s">
        <v>1</v>
      </c>
      <c r="F657" s="237" t="s">
        <v>1300</v>
      </c>
      <c r="G657" s="235"/>
      <c r="H657" s="238">
        <v>707.8</v>
      </c>
      <c r="I657" s="239"/>
      <c r="J657" s="235"/>
      <c r="K657" s="235"/>
      <c r="L657" s="240"/>
      <c r="M657" s="241"/>
      <c r="N657" s="242"/>
      <c r="O657" s="242"/>
      <c r="P657" s="242"/>
      <c r="Q657" s="242"/>
      <c r="R657" s="242"/>
      <c r="S657" s="242"/>
      <c r="T657" s="243"/>
      <c r="AT657" s="244" t="s">
        <v>198</v>
      </c>
      <c r="AU657" s="244" t="s">
        <v>92</v>
      </c>
      <c r="AV657" s="14" t="s">
        <v>92</v>
      </c>
      <c r="AW657" s="14" t="s">
        <v>38</v>
      </c>
      <c r="AX657" s="14" t="s">
        <v>83</v>
      </c>
      <c r="AY657" s="244" t="s">
        <v>189</v>
      </c>
    </row>
    <row r="658" spans="2:51" s="15" customFormat="1" ht="12">
      <c r="B658" s="245"/>
      <c r="C658" s="246"/>
      <c r="D658" s="225" t="s">
        <v>198</v>
      </c>
      <c r="E658" s="247" t="s">
        <v>1</v>
      </c>
      <c r="F658" s="248" t="s">
        <v>203</v>
      </c>
      <c r="G658" s="246"/>
      <c r="H658" s="249">
        <v>707.8</v>
      </c>
      <c r="I658" s="250"/>
      <c r="J658" s="246"/>
      <c r="K658" s="246"/>
      <c r="L658" s="251"/>
      <c r="M658" s="252"/>
      <c r="N658" s="253"/>
      <c r="O658" s="253"/>
      <c r="P658" s="253"/>
      <c r="Q658" s="253"/>
      <c r="R658" s="253"/>
      <c r="S658" s="253"/>
      <c r="T658" s="254"/>
      <c r="AT658" s="255" t="s">
        <v>198</v>
      </c>
      <c r="AU658" s="255" t="s">
        <v>92</v>
      </c>
      <c r="AV658" s="15" t="s">
        <v>106</v>
      </c>
      <c r="AW658" s="15" t="s">
        <v>38</v>
      </c>
      <c r="AX658" s="15" t="s">
        <v>90</v>
      </c>
      <c r="AY658" s="255" t="s">
        <v>189</v>
      </c>
    </row>
    <row r="659" spans="1:65" s="2" customFormat="1" ht="16.5" customHeight="1">
      <c r="A659" s="36"/>
      <c r="B659" s="37"/>
      <c r="C659" s="210" t="s">
        <v>1350</v>
      </c>
      <c r="D659" s="210" t="s">
        <v>192</v>
      </c>
      <c r="E659" s="211" t="s">
        <v>1351</v>
      </c>
      <c r="F659" s="212" t="s">
        <v>1352</v>
      </c>
      <c r="G659" s="213" t="s">
        <v>195</v>
      </c>
      <c r="H659" s="214">
        <v>254.118</v>
      </c>
      <c r="I659" s="215"/>
      <c r="J659" s="216">
        <f>ROUND(I659*H659,2)</f>
        <v>0</v>
      </c>
      <c r="K659" s="212" t="s">
        <v>196</v>
      </c>
      <c r="L659" s="41"/>
      <c r="M659" s="217" t="s">
        <v>1</v>
      </c>
      <c r="N659" s="218" t="s">
        <v>48</v>
      </c>
      <c r="O659" s="73"/>
      <c r="P659" s="219">
        <f>O659*H659</f>
        <v>0</v>
      </c>
      <c r="Q659" s="219">
        <v>0</v>
      </c>
      <c r="R659" s="219">
        <f>Q659*H659</f>
        <v>0</v>
      </c>
      <c r="S659" s="219">
        <v>0.068</v>
      </c>
      <c r="T659" s="220">
        <f>S659*H659</f>
        <v>17.280024</v>
      </c>
      <c r="U659" s="36"/>
      <c r="V659" s="36"/>
      <c r="W659" s="36"/>
      <c r="X659" s="36"/>
      <c r="Y659" s="36"/>
      <c r="Z659" s="36"/>
      <c r="AA659" s="36"/>
      <c r="AB659" s="36"/>
      <c r="AC659" s="36"/>
      <c r="AD659" s="36"/>
      <c r="AE659" s="36"/>
      <c r="AR659" s="221" t="s">
        <v>106</v>
      </c>
      <c r="AT659" s="221" t="s">
        <v>192</v>
      </c>
      <c r="AU659" s="221" t="s">
        <v>92</v>
      </c>
      <c r="AY659" s="18" t="s">
        <v>189</v>
      </c>
      <c r="BE659" s="222">
        <f>IF(N659="základní",J659,0)</f>
        <v>0</v>
      </c>
      <c r="BF659" s="222">
        <f>IF(N659="snížená",J659,0)</f>
        <v>0</v>
      </c>
      <c r="BG659" s="222">
        <f>IF(N659="zákl. přenesená",J659,0)</f>
        <v>0</v>
      </c>
      <c r="BH659" s="222">
        <f>IF(N659="sníž. přenesená",J659,0)</f>
        <v>0</v>
      </c>
      <c r="BI659" s="222">
        <f>IF(N659="nulová",J659,0)</f>
        <v>0</v>
      </c>
      <c r="BJ659" s="18" t="s">
        <v>90</v>
      </c>
      <c r="BK659" s="222">
        <f>ROUND(I659*H659,2)</f>
        <v>0</v>
      </c>
      <c r="BL659" s="18" t="s">
        <v>106</v>
      </c>
      <c r="BM659" s="221" t="s">
        <v>1353</v>
      </c>
    </row>
    <row r="660" spans="2:51" s="13" customFormat="1" ht="12">
      <c r="B660" s="223"/>
      <c r="C660" s="224"/>
      <c r="D660" s="225" t="s">
        <v>198</v>
      </c>
      <c r="E660" s="226" t="s">
        <v>1</v>
      </c>
      <c r="F660" s="227" t="s">
        <v>199</v>
      </c>
      <c r="G660" s="224"/>
      <c r="H660" s="226" t="s">
        <v>1</v>
      </c>
      <c r="I660" s="228"/>
      <c r="J660" s="224"/>
      <c r="K660" s="224"/>
      <c r="L660" s="229"/>
      <c r="M660" s="230"/>
      <c r="N660" s="231"/>
      <c r="O660" s="231"/>
      <c r="P660" s="231"/>
      <c r="Q660" s="231"/>
      <c r="R660" s="231"/>
      <c r="S660" s="231"/>
      <c r="T660" s="232"/>
      <c r="AT660" s="233" t="s">
        <v>198</v>
      </c>
      <c r="AU660" s="233" t="s">
        <v>92</v>
      </c>
      <c r="AV660" s="13" t="s">
        <v>90</v>
      </c>
      <c r="AW660" s="13" t="s">
        <v>38</v>
      </c>
      <c r="AX660" s="13" t="s">
        <v>83</v>
      </c>
      <c r="AY660" s="233" t="s">
        <v>189</v>
      </c>
    </row>
    <row r="661" spans="2:51" s="13" customFormat="1" ht="12">
      <c r="B661" s="223"/>
      <c r="C661" s="224"/>
      <c r="D661" s="225" t="s">
        <v>198</v>
      </c>
      <c r="E661" s="226" t="s">
        <v>1</v>
      </c>
      <c r="F661" s="227" t="s">
        <v>1199</v>
      </c>
      <c r="G661" s="224"/>
      <c r="H661" s="226" t="s">
        <v>1</v>
      </c>
      <c r="I661" s="228"/>
      <c r="J661" s="224"/>
      <c r="K661" s="224"/>
      <c r="L661" s="229"/>
      <c r="M661" s="230"/>
      <c r="N661" s="231"/>
      <c r="O661" s="231"/>
      <c r="P661" s="231"/>
      <c r="Q661" s="231"/>
      <c r="R661" s="231"/>
      <c r="S661" s="231"/>
      <c r="T661" s="232"/>
      <c r="AT661" s="233" t="s">
        <v>198</v>
      </c>
      <c r="AU661" s="233" t="s">
        <v>92</v>
      </c>
      <c r="AV661" s="13" t="s">
        <v>90</v>
      </c>
      <c r="AW661" s="13" t="s">
        <v>38</v>
      </c>
      <c r="AX661" s="13" t="s">
        <v>83</v>
      </c>
      <c r="AY661" s="233" t="s">
        <v>189</v>
      </c>
    </row>
    <row r="662" spans="2:51" s="14" customFormat="1" ht="12">
      <c r="B662" s="234"/>
      <c r="C662" s="235"/>
      <c r="D662" s="225" t="s">
        <v>198</v>
      </c>
      <c r="E662" s="236" t="s">
        <v>1</v>
      </c>
      <c r="F662" s="237" t="s">
        <v>1354</v>
      </c>
      <c r="G662" s="235"/>
      <c r="H662" s="238">
        <v>250.698</v>
      </c>
      <c r="I662" s="239"/>
      <c r="J662" s="235"/>
      <c r="K662" s="235"/>
      <c r="L662" s="240"/>
      <c r="M662" s="241"/>
      <c r="N662" s="242"/>
      <c r="O662" s="242"/>
      <c r="P662" s="242"/>
      <c r="Q662" s="242"/>
      <c r="R662" s="242"/>
      <c r="S662" s="242"/>
      <c r="T662" s="243"/>
      <c r="AT662" s="244" t="s">
        <v>198</v>
      </c>
      <c r="AU662" s="244" t="s">
        <v>92</v>
      </c>
      <c r="AV662" s="14" t="s">
        <v>92</v>
      </c>
      <c r="AW662" s="14" t="s">
        <v>38</v>
      </c>
      <c r="AX662" s="14" t="s">
        <v>83</v>
      </c>
      <c r="AY662" s="244" t="s">
        <v>189</v>
      </c>
    </row>
    <row r="663" spans="2:51" s="14" customFormat="1" ht="12">
      <c r="B663" s="234"/>
      <c r="C663" s="235"/>
      <c r="D663" s="225" t="s">
        <v>198</v>
      </c>
      <c r="E663" s="236" t="s">
        <v>1</v>
      </c>
      <c r="F663" s="237" t="s">
        <v>1355</v>
      </c>
      <c r="G663" s="235"/>
      <c r="H663" s="238">
        <v>3.42</v>
      </c>
      <c r="I663" s="239"/>
      <c r="J663" s="235"/>
      <c r="K663" s="235"/>
      <c r="L663" s="240"/>
      <c r="M663" s="241"/>
      <c r="N663" s="242"/>
      <c r="O663" s="242"/>
      <c r="P663" s="242"/>
      <c r="Q663" s="242"/>
      <c r="R663" s="242"/>
      <c r="S663" s="242"/>
      <c r="T663" s="243"/>
      <c r="AT663" s="244" t="s">
        <v>198</v>
      </c>
      <c r="AU663" s="244" t="s">
        <v>92</v>
      </c>
      <c r="AV663" s="14" t="s">
        <v>92</v>
      </c>
      <c r="AW663" s="14" t="s">
        <v>38</v>
      </c>
      <c r="AX663" s="14" t="s">
        <v>83</v>
      </c>
      <c r="AY663" s="244" t="s">
        <v>189</v>
      </c>
    </row>
    <row r="664" spans="2:51" s="15" customFormat="1" ht="12">
      <c r="B664" s="245"/>
      <c r="C664" s="246"/>
      <c r="D664" s="225" t="s">
        <v>198</v>
      </c>
      <c r="E664" s="247" t="s">
        <v>1</v>
      </c>
      <c r="F664" s="248" t="s">
        <v>203</v>
      </c>
      <c r="G664" s="246"/>
      <c r="H664" s="249">
        <v>254.118</v>
      </c>
      <c r="I664" s="250"/>
      <c r="J664" s="246"/>
      <c r="K664" s="246"/>
      <c r="L664" s="251"/>
      <c r="M664" s="252"/>
      <c r="N664" s="253"/>
      <c r="O664" s="253"/>
      <c r="P664" s="253"/>
      <c r="Q664" s="253"/>
      <c r="R664" s="253"/>
      <c r="S664" s="253"/>
      <c r="T664" s="254"/>
      <c r="AT664" s="255" t="s">
        <v>198</v>
      </c>
      <c r="AU664" s="255" t="s">
        <v>92</v>
      </c>
      <c r="AV664" s="15" t="s">
        <v>106</v>
      </c>
      <c r="AW664" s="15" t="s">
        <v>38</v>
      </c>
      <c r="AX664" s="15" t="s">
        <v>90</v>
      </c>
      <c r="AY664" s="255" t="s">
        <v>189</v>
      </c>
    </row>
    <row r="665" spans="1:65" s="2" customFormat="1" ht="16.5" customHeight="1">
      <c r="A665" s="36"/>
      <c r="B665" s="37"/>
      <c r="C665" s="210" t="s">
        <v>1356</v>
      </c>
      <c r="D665" s="210" t="s">
        <v>192</v>
      </c>
      <c r="E665" s="211" t="s">
        <v>1357</v>
      </c>
      <c r="F665" s="212" t="s">
        <v>1358</v>
      </c>
      <c r="G665" s="213" t="s">
        <v>195</v>
      </c>
      <c r="H665" s="214">
        <v>97.14</v>
      </c>
      <c r="I665" s="215"/>
      <c r="J665" s="216">
        <f>ROUND(I665*H665,2)</f>
        <v>0</v>
      </c>
      <c r="K665" s="212" t="s">
        <v>196</v>
      </c>
      <c r="L665" s="41"/>
      <c r="M665" s="217" t="s">
        <v>1</v>
      </c>
      <c r="N665" s="218" t="s">
        <v>48</v>
      </c>
      <c r="O665" s="73"/>
      <c r="P665" s="219">
        <f>O665*H665</f>
        <v>0</v>
      </c>
      <c r="Q665" s="219">
        <v>0</v>
      </c>
      <c r="R665" s="219">
        <f>Q665*H665</f>
        <v>0</v>
      </c>
      <c r="S665" s="219">
        <v>0.089</v>
      </c>
      <c r="T665" s="220">
        <f>S665*H665</f>
        <v>8.64546</v>
      </c>
      <c r="U665" s="36"/>
      <c r="V665" s="36"/>
      <c r="W665" s="36"/>
      <c r="X665" s="36"/>
      <c r="Y665" s="36"/>
      <c r="Z665" s="36"/>
      <c r="AA665" s="36"/>
      <c r="AB665" s="36"/>
      <c r="AC665" s="36"/>
      <c r="AD665" s="36"/>
      <c r="AE665" s="36"/>
      <c r="AR665" s="221" t="s">
        <v>106</v>
      </c>
      <c r="AT665" s="221" t="s">
        <v>192</v>
      </c>
      <c r="AU665" s="221" t="s">
        <v>92</v>
      </c>
      <c r="AY665" s="18" t="s">
        <v>189</v>
      </c>
      <c r="BE665" s="222">
        <f>IF(N665="základní",J665,0)</f>
        <v>0</v>
      </c>
      <c r="BF665" s="222">
        <f>IF(N665="snížená",J665,0)</f>
        <v>0</v>
      </c>
      <c r="BG665" s="222">
        <f>IF(N665="zákl. přenesená",J665,0)</f>
        <v>0</v>
      </c>
      <c r="BH665" s="222">
        <f>IF(N665="sníž. přenesená",J665,0)</f>
        <v>0</v>
      </c>
      <c r="BI665" s="222">
        <f>IF(N665="nulová",J665,0)</f>
        <v>0</v>
      </c>
      <c r="BJ665" s="18" t="s">
        <v>90</v>
      </c>
      <c r="BK665" s="222">
        <f>ROUND(I665*H665,2)</f>
        <v>0</v>
      </c>
      <c r="BL665" s="18" t="s">
        <v>106</v>
      </c>
      <c r="BM665" s="221" t="s">
        <v>1359</v>
      </c>
    </row>
    <row r="666" spans="2:51" s="13" customFormat="1" ht="12">
      <c r="B666" s="223"/>
      <c r="C666" s="224"/>
      <c r="D666" s="225" t="s">
        <v>198</v>
      </c>
      <c r="E666" s="226" t="s">
        <v>1</v>
      </c>
      <c r="F666" s="227" t="s">
        <v>199</v>
      </c>
      <c r="G666" s="224"/>
      <c r="H666" s="226" t="s">
        <v>1</v>
      </c>
      <c r="I666" s="228"/>
      <c r="J666" s="224"/>
      <c r="K666" s="224"/>
      <c r="L666" s="229"/>
      <c r="M666" s="230"/>
      <c r="N666" s="231"/>
      <c r="O666" s="231"/>
      <c r="P666" s="231"/>
      <c r="Q666" s="231"/>
      <c r="R666" s="231"/>
      <c r="S666" s="231"/>
      <c r="T666" s="232"/>
      <c r="AT666" s="233" t="s">
        <v>198</v>
      </c>
      <c r="AU666" s="233" t="s">
        <v>92</v>
      </c>
      <c r="AV666" s="13" t="s">
        <v>90</v>
      </c>
      <c r="AW666" s="13" t="s">
        <v>38</v>
      </c>
      <c r="AX666" s="13" t="s">
        <v>83</v>
      </c>
      <c r="AY666" s="233" t="s">
        <v>189</v>
      </c>
    </row>
    <row r="667" spans="2:51" s="13" customFormat="1" ht="12">
      <c r="B667" s="223"/>
      <c r="C667" s="224"/>
      <c r="D667" s="225" t="s">
        <v>198</v>
      </c>
      <c r="E667" s="226" t="s">
        <v>1</v>
      </c>
      <c r="F667" s="227" t="s">
        <v>1360</v>
      </c>
      <c r="G667" s="224"/>
      <c r="H667" s="226" t="s">
        <v>1</v>
      </c>
      <c r="I667" s="228"/>
      <c r="J667" s="224"/>
      <c r="K667" s="224"/>
      <c r="L667" s="229"/>
      <c r="M667" s="230"/>
      <c r="N667" s="231"/>
      <c r="O667" s="231"/>
      <c r="P667" s="231"/>
      <c r="Q667" s="231"/>
      <c r="R667" s="231"/>
      <c r="S667" s="231"/>
      <c r="T667" s="232"/>
      <c r="AT667" s="233" t="s">
        <v>198</v>
      </c>
      <c r="AU667" s="233" t="s">
        <v>92</v>
      </c>
      <c r="AV667" s="13" t="s">
        <v>90</v>
      </c>
      <c r="AW667" s="13" t="s">
        <v>38</v>
      </c>
      <c r="AX667" s="13" t="s">
        <v>83</v>
      </c>
      <c r="AY667" s="233" t="s">
        <v>189</v>
      </c>
    </row>
    <row r="668" spans="2:51" s="14" customFormat="1" ht="12">
      <c r="B668" s="234"/>
      <c r="C668" s="235"/>
      <c r="D668" s="225" t="s">
        <v>198</v>
      </c>
      <c r="E668" s="236" t="s">
        <v>1</v>
      </c>
      <c r="F668" s="237" t="s">
        <v>1361</v>
      </c>
      <c r="G668" s="235"/>
      <c r="H668" s="238">
        <v>31.766</v>
      </c>
      <c r="I668" s="239"/>
      <c r="J668" s="235"/>
      <c r="K668" s="235"/>
      <c r="L668" s="240"/>
      <c r="M668" s="241"/>
      <c r="N668" s="242"/>
      <c r="O668" s="242"/>
      <c r="P668" s="242"/>
      <c r="Q668" s="242"/>
      <c r="R668" s="242"/>
      <c r="S668" s="242"/>
      <c r="T668" s="243"/>
      <c r="AT668" s="244" t="s">
        <v>198</v>
      </c>
      <c r="AU668" s="244" t="s">
        <v>92</v>
      </c>
      <c r="AV668" s="14" t="s">
        <v>92</v>
      </c>
      <c r="AW668" s="14" t="s">
        <v>38</v>
      </c>
      <c r="AX668" s="14" t="s">
        <v>83</v>
      </c>
      <c r="AY668" s="244" t="s">
        <v>189</v>
      </c>
    </row>
    <row r="669" spans="2:51" s="14" customFormat="1" ht="12">
      <c r="B669" s="234"/>
      <c r="C669" s="235"/>
      <c r="D669" s="225" t="s">
        <v>198</v>
      </c>
      <c r="E669" s="236" t="s">
        <v>1</v>
      </c>
      <c r="F669" s="237" t="s">
        <v>1362</v>
      </c>
      <c r="G669" s="235"/>
      <c r="H669" s="238">
        <v>65.374</v>
      </c>
      <c r="I669" s="239"/>
      <c r="J669" s="235"/>
      <c r="K669" s="235"/>
      <c r="L669" s="240"/>
      <c r="M669" s="241"/>
      <c r="N669" s="242"/>
      <c r="O669" s="242"/>
      <c r="P669" s="242"/>
      <c r="Q669" s="242"/>
      <c r="R669" s="242"/>
      <c r="S669" s="242"/>
      <c r="T669" s="243"/>
      <c r="AT669" s="244" t="s">
        <v>198</v>
      </c>
      <c r="AU669" s="244" t="s">
        <v>92</v>
      </c>
      <c r="AV669" s="14" t="s">
        <v>92</v>
      </c>
      <c r="AW669" s="14" t="s">
        <v>38</v>
      </c>
      <c r="AX669" s="14" t="s">
        <v>83</v>
      </c>
      <c r="AY669" s="244" t="s">
        <v>189</v>
      </c>
    </row>
    <row r="670" spans="2:51" s="15" customFormat="1" ht="12">
      <c r="B670" s="245"/>
      <c r="C670" s="246"/>
      <c r="D670" s="225" t="s">
        <v>198</v>
      </c>
      <c r="E670" s="247" t="s">
        <v>1</v>
      </c>
      <c r="F670" s="248" t="s">
        <v>203</v>
      </c>
      <c r="G670" s="246"/>
      <c r="H670" s="249">
        <v>97.14</v>
      </c>
      <c r="I670" s="250"/>
      <c r="J670" s="246"/>
      <c r="K670" s="246"/>
      <c r="L670" s="251"/>
      <c r="M670" s="252"/>
      <c r="N670" s="253"/>
      <c r="O670" s="253"/>
      <c r="P670" s="253"/>
      <c r="Q670" s="253"/>
      <c r="R670" s="253"/>
      <c r="S670" s="253"/>
      <c r="T670" s="254"/>
      <c r="AT670" s="255" t="s">
        <v>198</v>
      </c>
      <c r="AU670" s="255" t="s">
        <v>92</v>
      </c>
      <c r="AV670" s="15" t="s">
        <v>106</v>
      </c>
      <c r="AW670" s="15" t="s">
        <v>38</v>
      </c>
      <c r="AX670" s="15" t="s">
        <v>90</v>
      </c>
      <c r="AY670" s="255" t="s">
        <v>189</v>
      </c>
    </row>
    <row r="671" spans="1:65" s="2" customFormat="1" ht="16.5" customHeight="1">
      <c r="A671" s="36"/>
      <c r="B671" s="37"/>
      <c r="C671" s="210" t="s">
        <v>1363</v>
      </c>
      <c r="D671" s="210" t="s">
        <v>192</v>
      </c>
      <c r="E671" s="211" t="s">
        <v>1364</v>
      </c>
      <c r="F671" s="212" t="s">
        <v>1365</v>
      </c>
      <c r="G671" s="213" t="s">
        <v>195</v>
      </c>
      <c r="H671" s="214">
        <v>102.4</v>
      </c>
      <c r="I671" s="215"/>
      <c r="J671" s="216">
        <f>ROUND(I671*H671,2)</f>
        <v>0</v>
      </c>
      <c r="K671" s="212" t="s">
        <v>196</v>
      </c>
      <c r="L671" s="41"/>
      <c r="M671" s="217" t="s">
        <v>1</v>
      </c>
      <c r="N671" s="218" t="s">
        <v>48</v>
      </c>
      <c r="O671" s="73"/>
      <c r="P671" s="219">
        <f>O671*H671</f>
        <v>0</v>
      </c>
      <c r="Q671" s="219">
        <v>0</v>
      </c>
      <c r="R671" s="219">
        <f>Q671*H671</f>
        <v>0</v>
      </c>
      <c r="S671" s="219">
        <v>0.066</v>
      </c>
      <c r="T671" s="220">
        <f>S671*H671</f>
        <v>6.758400000000001</v>
      </c>
      <c r="U671" s="36"/>
      <c r="V671" s="36"/>
      <c r="W671" s="36"/>
      <c r="X671" s="36"/>
      <c r="Y671" s="36"/>
      <c r="Z671" s="36"/>
      <c r="AA671" s="36"/>
      <c r="AB671" s="36"/>
      <c r="AC671" s="36"/>
      <c r="AD671" s="36"/>
      <c r="AE671" s="36"/>
      <c r="AR671" s="221" t="s">
        <v>106</v>
      </c>
      <c r="AT671" s="221" t="s">
        <v>192</v>
      </c>
      <c r="AU671" s="221" t="s">
        <v>92</v>
      </c>
      <c r="AY671" s="18" t="s">
        <v>189</v>
      </c>
      <c r="BE671" s="222">
        <f>IF(N671="základní",J671,0)</f>
        <v>0</v>
      </c>
      <c r="BF671" s="222">
        <f>IF(N671="snížená",J671,0)</f>
        <v>0</v>
      </c>
      <c r="BG671" s="222">
        <f>IF(N671="zákl. přenesená",J671,0)</f>
        <v>0</v>
      </c>
      <c r="BH671" s="222">
        <f>IF(N671="sníž. přenesená",J671,0)</f>
        <v>0</v>
      </c>
      <c r="BI671" s="222">
        <f>IF(N671="nulová",J671,0)</f>
        <v>0</v>
      </c>
      <c r="BJ671" s="18" t="s">
        <v>90</v>
      </c>
      <c r="BK671" s="222">
        <f>ROUND(I671*H671,2)</f>
        <v>0</v>
      </c>
      <c r="BL671" s="18" t="s">
        <v>106</v>
      </c>
      <c r="BM671" s="221" t="s">
        <v>1366</v>
      </c>
    </row>
    <row r="672" spans="2:51" s="13" customFormat="1" ht="12">
      <c r="B672" s="223"/>
      <c r="C672" s="224"/>
      <c r="D672" s="225" t="s">
        <v>198</v>
      </c>
      <c r="E672" s="226" t="s">
        <v>1</v>
      </c>
      <c r="F672" s="227" t="s">
        <v>199</v>
      </c>
      <c r="G672" s="224"/>
      <c r="H672" s="226" t="s">
        <v>1</v>
      </c>
      <c r="I672" s="228"/>
      <c r="J672" s="224"/>
      <c r="K672" s="224"/>
      <c r="L672" s="229"/>
      <c r="M672" s="230"/>
      <c r="N672" s="231"/>
      <c r="O672" s="231"/>
      <c r="P672" s="231"/>
      <c r="Q672" s="231"/>
      <c r="R672" s="231"/>
      <c r="S672" s="231"/>
      <c r="T672" s="232"/>
      <c r="AT672" s="233" t="s">
        <v>198</v>
      </c>
      <c r="AU672" s="233" t="s">
        <v>92</v>
      </c>
      <c r="AV672" s="13" t="s">
        <v>90</v>
      </c>
      <c r="AW672" s="13" t="s">
        <v>38</v>
      </c>
      <c r="AX672" s="13" t="s">
        <v>83</v>
      </c>
      <c r="AY672" s="233" t="s">
        <v>189</v>
      </c>
    </row>
    <row r="673" spans="2:51" s="13" customFormat="1" ht="12">
      <c r="B673" s="223"/>
      <c r="C673" s="224"/>
      <c r="D673" s="225" t="s">
        <v>198</v>
      </c>
      <c r="E673" s="226" t="s">
        <v>1</v>
      </c>
      <c r="F673" s="227" t="s">
        <v>1367</v>
      </c>
      <c r="G673" s="224"/>
      <c r="H673" s="226" t="s">
        <v>1</v>
      </c>
      <c r="I673" s="228"/>
      <c r="J673" s="224"/>
      <c r="K673" s="224"/>
      <c r="L673" s="229"/>
      <c r="M673" s="230"/>
      <c r="N673" s="231"/>
      <c r="O673" s="231"/>
      <c r="P673" s="231"/>
      <c r="Q673" s="231"/>
      <c r="R673" s="231"/>
      <c r="S673" s="231"/>
      <c r="T673" s="232"/>
      <c r="AT673" s="233" t="s">
        <v>198</v>
      </c>
      <c r="AU673" s="233" t="s">
        <v>92</v>
      </c>
      <c r="AV673" s="13" t="s">
        <v>90</v>
      </c>
      <c r="AW673" s="13" t="s">
        <v>38</v>
      </c>
      <c r="AX673" s="13" t="s">
        <v>83</v>
      </c>
      <c r="AY673" s="233" t="s">
        <v>189</v>
      </c>
    </row>
    <row r="674" spans="2:51" s="14" customFormat="1" ht="12">
      <c r="B674" s="234"/>
      <c r="C674" s="235"/>
      <c r="D674" s="225" t="s">
        <v>198</v>
      </c>
      <c r="E674" s="236" t="s">
        <v>1</v>
      </c>
      <c r="F674" s="237" t="s">
        <v>1368</v>
      </c>
      <c r="G674" s="235"/>
      <c r="H674" s="238">
        <v>102.4</v>
      </c>
      <c r="I674" s="239"/>
      <c r="J674" s="235"/>
      <c r="K674" s="235"/>
      <c r="L674" s="240"/>
      <c r="M674" s="241"/>
      <c r="N674" s="242"/>
      <c r="O674" s="242"/>
      <c r="P674" s="242"/>
      <c r="Q674" s="242"/>
      <c r="R674" s="242"/>
      <c r="S674" s="242"/>
      <c r="T674" s="243"/>
      <c r="AT674" s="244" t="s">
        <v>198</v>
      </c>
      <c r="AU674" s="244" t="s">
        <v>92</v>
      </c>
      <c r="AV674" s="14" t="s">
        <v>92</v>
      </c>
      <c r="AW674" s="14" t="s">
        <v>38</v>
      </c>
      <c r="AX674" s="14" t="s">
        <v>83</v>
      </c>
      <c r="AY674" s="244" t="s">
        <v>189</v>
      </c>
    </row>
    <row r="675" spans="2:51" s="15" customFormat="1" ht="12">
      <c r="B675" s="245"/>
      <c r="C675" s="246"/>
      <c r="D675" s="225" t="s">
        <v>198</v>
      </c>
      <c r="E675" s="247" t="s">
        <v>1</v>
      </c>
      <c r="F675" s="248" t="s">
        <v>203</v>
      </c>
      <c r="G675" s="246"/>
      <c r="H675" s="249">
        <v>102.4</v>
      </c>
      <c r="I675" s="250"/>
      <c r="J675" s="246"/>
      <c r="K675" s="246"/>
      <c r="L675" s="251"/>
      <c r="M675" s="252"/>
      <c r="N675" s="253"/>
      <c r="O675" s="253"/>
      <c r="P675" s="253"/>
      <c r="Q675" s="253"/>
      <c r="R675" s="253"/>
      <c r="S675" s="253"/>
      <c r="T675" s="254"/>
      <c r="AT675" s="255" t="s">
        <v>198</v>
      </c>
      <c r="AU675" s="255" t="s">
        <v>92</v>
      </c>
      <c r="AV675" s="15" t="s">
        <v>106</v>
      </c>
      <c r="AW675" s="15" t="s">
        <v>38</v>
      </c>
      <c r="AX675" s="15" t="s">
        <v>90</v>
      </c>
      <c r="AY675" s="255" t="s">
        <v>189</v>
      </c>
    </row>
    <row r="676" spans="1:65" s="2" customFormat="1" ht="16.5" customHeight="1">
      <c r="A676" s="36"/>
      <c r="B676" s="37"/>
      <c r="C676" s="210" t="s">
        <v>1369</v>
      </c>
      <c r="D676" s="210" t="s">
        <v>192</v>
      </c>
      <c r="E676" s="211" t="s">
        <v>1370</v>
      </c>
      <c r="F676" s="212" t="s">
        <v>1371</v>
      </c>
      <c r="G676" s="213" t="s">
        <v>195</v>
      </c>
      <c r="H676" s="214">
        <v>102.4</v>
      </c>
      <c r="I676" s="215"/>
      <c r="J676" s="216">
        <f>ROUND(I676*H676,2)</f>
        <v>0</v>
      </c>
      <c r="K676" s="212" t="s">
        <v>196</v>
      </c>
      <c r="L676" s="41"/>
      <c r="M676" s="217" t="s">
        <v>1</v>
      </c>
      <c r="N676" s="218" t="s">
        <v>48</v>
      </c>
      <c r="O676" s="73"/>
      <c r="P676" s="219">
        <f>O676*H676</f>
        <v>0</v>
      </c>
      <c r="Q676" s="219">
        <v>0.05985</v>
      </c>
      <c r="R676" s="219">
        <f>Q676*H676</f>
        <v>6.128640000000001</v>
      </c>
      <c r="S676" s="219">
        <v>0</v>
      </c>
      <c r="T676" s="220">
        <f>S676*H676</f>
        <v>0</v>
      </c>
      <c r="U676" s="36"/>
      <c r="V676" s="36"/>
      <c r="W676" s="36"/>
      <c r="X676" s="36"/>
      <c r="Y676" s="36"/>
      <c r="Z676" s="36"/>
      <c r="AA676" s="36"/>
      <c r="AB676" s="36"/>
      <c r="AC676" s="36"/>
      <c r="AD676" s="36"/>
      <c r="AE676" s="36"/>
      <c r="AR676" s="221" t="s">
        <v>106</v>
      </c>
      <c r="AT676" s="221" t="s">
        <v>192</v>
      </c>
      <c r="AU676" s="221" t="s">
        <v>92</v>
      </c>
      <c r="AY676" s="18" t="s">
        <v>189</v>
      </c>
      <c r="BE676" s="222">
        <f>IF(N676="základní",J676,0)</f>
        <v>0</v>
      </c>
      <c r="BF676" s="222">
        <f>IF(N676="snížená",J676,0)</f>
        <v>0</v>
      </c>
      <c r="BG676" s="222">
        <f>IF(N676="zákl. přenesená",J676,0)</f>
        <v>0</v>
      </c>
      <c r="BH676" s="222">
        <f>IF(N676="sníž. přenesená",J676,0)</f>
        <v>0</v>
      </c>
      <c r="BI676" s="222">
        <f>IF(N676="nulová",J676,0)</f>
        <v>0</v>
      </c>
      <c r="BJ676" s="18" t="s">
        <v>90</v>
      </c>
      <c r="BK676" s="222">
        <f>ROUND(I676*H676,2)</f>
        <v>0</v>
      </c>
      <c r="BL676" s="18" t="s">
        <v>106</v>
      </c>
      <c r="BM676" s="221" t="s">
        <v>1372</v>
      </c>
    </row>
    <row r="677" spans="2:51" s="13" customFormat="1" ht="12">
      <c r="B677" s="223"/>
      <c r="C677" s="224"/>
      <c r="D677" s="225" t="s">
        <v>198</v>
      </c>
      <c r="E677" s="226" t="s">
        <v>1</v>
      </c>
      <c r="F677" s="227" t="s">
        <v>199</v>
      </c>
      <c r="G677" s="224"/>
      <c r="H677" s="226" t="s">
        <v>1</v>
      </c>
      <c r="I677" s="228"/>
      <c r="J677" s="224"/>
      <c r="K677" s="224"/>
      <c r="L677" s="229"/>
      <c r="M677" s="230"/>
      <c r="N677" s="231"/>
      <c r="O677" s="231"/>
      <c r="P677" s="231"/>
      <c r="Q677" s="231"/>
      <c r="R677" s="231"/>
      <c r="S677" s="231"/>
      <c r="T677" s="232"/>
      <c r="AT677" s="233" t="s">
        <v>198</v>
      </c>
      <c r="AU677" s="233" t="s">
        <v>92</v>
      </c>
      <c r="AV677" s="13" t="s">
        <v>90</v>
      </c>
      <c r="AW677" s="13" t="s">
        <v>38</v>
      </c>
      <c r="AX677" s="13" t="s">
        <v>83</v>
      </c>
      <c r="AY677" s="233" t="s">
        <v>189</v>
      </c>
    </row>
    <row r="678" spans="2:51" s="13" customFormat="1" ht="12">
      <c r="B678" s="223"/>
      <c r="C678" s="224"/>
      <c r="D678" s="225" t="s">
        <v>198</v>
      </c>
      <c r="E678" s="226" t="s">
        <v>1</v>
      </c>
      <c r="F678" s="227" t="s">
        <v>1367</v>
      </c>
      <c r="G678" s="224"/>
      <c r="H678" s="226" t="s">
        <v>1</v>
      </c>
      <c r="I678" s="228"/>
      <c r="J678" s="224"/>
      <c r="K678" s="224"/>
      <c r="L678" s="229"/>
      <c r="M678" s="230"/>
      <c r="N678" s="231"/>
      <c r="O678" s="231"/>
      <c r="P678" s="231"/>
      <c r="Q678" s="231"/>
      <c r="R678" s="231"/>
      <c r="S678" s="231"/>
      <c r="T678" s="232"/>
      <c r="AT678" s="233" t="s">
        <v>198</v>
      </c>
      <c r="AU678" s="233" t="s">
        <v>92</v>
      </c>
      <c r="AV678" s="13" t="s">
        <v>90</v>
      </c>
      <c r="AW678" s="13" t="s">
        <v>38</v>
      </c>
      <c r="AX678" s="13" t="s">
        <v>83</v>
      </c>
      <c r="AY678" s="233" t="s">
        <v>189</v>
      </c>
    </row>
    <row r="679" spans="2:51" s="14" customFormat="1" ht="12">
      <c r="B679" s="234"/>
      <c r="C679" s="235"/>
      <c r="D679" s="225" t="s">
        <v>198</v>
      </c>
      <c r="E679" s="236" t="s">
        <v>1</v>
      </c>
      <c r="F679" s="237" t="s">
        <v>1368</v>
      </c>
      <c r="G679" s="235"/>
      <c r="H679" s="238">
        <v>102.4</v>
      </c>
      <c r="I679" s="239"/>
      <c r="J679" s="235"/>
      <c r="K679" s="235"/>
      <c r="L679" s="240"/>
      <c r="M679" s="241"/>
      <c r="N679" s="242"/>
      <c r="O679" s="242"/>
      <c r="P679" s="242"/>
      <c r="Q679" s="242"/>
      <c r="R679" s="242"/>
      <c r="S679" s="242"/>
      <c r="T679" s="243"/>
      <c r="AT679" s="244" t="s">
        <v>198</v>
      </c>
      <c r="AU679" s="244" t="s">
        <v>92</v>
      </c>
      <c r="AV679" s="14" t="s">
        <v>92</v>
      </c>
      <c r="AW679" s="14" t="s">
        <v>38</v>
      </c>
      <c r="AX679" s="14" t="s">
        <v>83</v>
      </c>
      <c r="AY679" s="244" t="s">
        <v>189</v>
      </c>
    </row>
    <row r="680" spans="2:51" s="15" customFormat="1" ht="12">
      <c r="B680" s="245"/>
      <c r="C680" s="246"/>
      <c r="D680" s="225" t="s">
        <v>198</v>
      </c>
      <c r="E680" s="247" t="s">
        <v>1</v>
      </c>
      <c r="F680" s="248" t="s">
        <v>203</v>
      </c>
      <c r="G680" s="246"/>
      <c r="H680" s="249">
        <v>102.4</v>
      </c>
      <c r="I680" s="250"/>
      <c r="J680" s="246"/>
      <c r="K680" s="246"/>
      <c r="L680" s="251"/>
      <c r="M680" s="252"/>
      <c r="N680" s="253"/>
      <c r="O680" s="253"/>
      <c r="P680" s="253"/>
      <c r="Q680" s="253"/>
      <c r="R680" s="253"/>
      <c r="S680" s="253"/>
      <c r="T680" s="254"/>
      <c r="AT680" s="255" t="s">
        <v>198</v>
      </c>
      <c r="AU680" s="255" t="s">
        <v>92</v>
      </c>
      <c r="AV680" s="15" t="s">
        <v>106</v>
      </c>
      <c r="AW680" s="15" t="s">
        <v>38</v>
      </c>
      <c r="AX680" s="15" t="s">
        <v>90</v>
      </c>
      <c r="AY680" s="255" t="s">
        <v>189</v>
      </c>
    </row>
    <row r="681" spans="1:65" s="2" customFormat="1" ht="16.5" customHeight="1">
      <c r="A681" s="36"/>
      <c r="B681" s="37"/>
      <c r="C681" s="210" t="s">
        <v>1373</v>
      </c>
      <c r="D681" s="210" t="s">
        <v>192</v>
      </c>
      <c r="E681" s="211" t="s">
        <v>1374</v>
      </c>
      <c r="F681" s="212" t="s">
        <v>1375</v>
      </c>
      <c r="G681" s="213" t="s">
        <v>195</v>
      </c>
      <c r="H681" s="214">
        <v>75.1</v>
      </c>
      <c r="I681" s="215"/>
      <c r="J681" s="216">
        <f>ROUND(I681*H681,2)</f>
        <v>0</v>
      </c>
      <c r="K681" s="212" t="s">
        <v>196</v>
      </c>
      <c r="L681" s="41"/>
      <c r="M681" s="217" t="s">
        <v>1</v>
      </c>
      <c r="N681" s="218" t="s">
        <v>48</v>
      </c>
      <c r="O681" s="73"/>
      <c r="P681" s="219">
        <f>O681*H681</f>
        <v>0</v>
      </c>
      <c r="Q681" s="219">
        <v>0.0089</v>
      </c>
      <c r="R681" s="219">
        <f>Q681*H681</f>
        <v>0.6683899999999999</v>
      </c>
      <c r="S681" s="219">
        <v>0</v>
      </c>
      <c r="T681" s="220">
        <f>S681*H681</f>
        <v>0</v>
      </c>
      <c r="U681" s="36"/>
      <c r="V681" s="36"/>
      <c r="W681" s="36"/>
      <c r="X681" s="36"/>
      <c r="Y681" s="36"/>
      <c r="Z681" s="36"/>
      <c r="AA681" s="36"/>
      <c r="AB681" s="36"/>
      <c r="AC681" s="36"/>
      <c r="AD681" s="36"/>
      <c r="AE681" s="36"/>
      <c r="AR681" s="221" t="s">
        <v>106</v>
      </c>
      <c r="AT681" s="221" t="s">
        <v>192</v>
      </c>
      <c r="AU681" s="221" t="s">
        <v>92</v>
      </c>
      <c r="AY681" s="18" t="s">
        <v>189</v>
      </c>
      <c r="BE681" s="222">
        <f>IF(N681="základní",J681,0)</f>
        <v>0</v>
      </c>
      <c r="BF681" s="222">
        <f>IF(N681="snížená",J681,0)</f>
        <v>0</v>
      </c>
      <c r="BG681" s="222">
        <f>IF(N681="zákl. přenesená",J681,0)</f>
        <v>0</v>
      </c>
      <c r="BH681" s="222">
        <f>IF(N681="sníž. přenesená",J681,0)</f>
        <v>0</v>
      </c>
      <c r="BI681" s="222">
        <f>IF(N681="nulová",J681,0)</f>
        <v>0</v>
      </c>
      <c r="BJ681" s="18" t="s">
        <v>90</v>
      </c>
      <c r="BK681" s="222">
        <f>ROUND(I681*H681,2)</f>
        <v>0</v>
      </c>
      <c r="BL681" s="18" t="s">
        <v>106</v>
      </c>
      <c r="BM681" s="221" t="s">
        <v>1376</v>
      </c>
    </row>
    <row r="682" spans="2:51" s="13" customFormat="1" ht="12">
      <c r="B682" s="223"/>
      <c r="C682" s="224"/>
      <c r="D682" s="225" t="s">
        <v>198</v>
      </c>
      <c r="E682" s="226" t="s">
        <v>1</v>
      </c>
      <c r="F682" s="227" t="s">
        <v>199</v>
      </c>
      <c r="G682" s="224"/>
      <c r="H682" s="226" t="s">
        <v>1</v>
      </c>
      <c r="I682" s="228"/>
      <c r="J682" s="224"/>
      <c r="K682" s="224"/>
      <c r="L682" s="229"/>
      <c r="M682" s="230"/>
      <c r="N682" s="231"/>
      <c r="O682" s="231"/>
      <c r="P682" s="231"/>
      <c r="Q682" s="231"/>
      <c r="R682" s="231"/>
      <c r="S682" s="231"/>
      <c r="T682" s="232"/>
      <c r="AT682" s="233" t="s">
        <v>198</v>
      </c>
      <c r="AU682" s="233" t="s">
        <v>92</v>
      </c>
      <c r="AV682" s="13" t="s">
        <v>90</v>
      </c>
      <c r="AW682" s="13" t="s">
        <v>38</v>
      </c>
      <c r="AX682" s="13" t="s">
        <v>83</v>
      </c>
      <c r="AY682" s="233" t="s">
        <v>189</v>
      </c>
    </row>
    <row r="683" spans="2:51" s="14" customFormat="1" ht="12">
      <c r="B683" s="234"/>
      <c r="C683" s="235"/>
      <c r="D683" s="225" t="s">
        <v>198</v>
      </c>
      <c r="E683" s="236" t="s">
        <v>1</v>
      </c>
      <c r="F683" s="237" t="s">
        <v>1377</v>
      </c>
      <c r="G683" s="235"/>
      <c r="H683" s="238">
        <v>75.1</v>
      </c>
      <c r="I683" s="239"/>
      <c r="J683" s="235"/>
      <c r="K683" s="235"/>
      <c r="L683" s="240"/>
      <c r="M683" s="241"/>
      <c r="N683" s="242"/>
      <c r="O683" s="242"/>
      <c r="P683" s="242"/>
      <c r="Q683" s="242"/>
      <c r="R683" s="242"/>
      <c r="S683" s="242"/>
      <c r="T683" s="243"/>
      <c r="AT683" s="244" t="s">
        <v>198</v>
      </c>
      <c r="AU683" s="244" t="s">
        <v>92</v>
      </c>
      <c r="AV683" s="14" t="s">
        <v>92</v>
      </c>
      <c r="AW683" s="14" t="s">
        <v>38</v>
      </c>
      <c r="AX683" s="14" t="s">
        <v>83</v>
      </c>
      <c r="AY683" s="244" t="s">
        <v>189</v>
      </c>
    </row>
    <row r="684" spans="2:51" s="15" customFormat="1" ht="12">
      <c r="B684" s="245"/>
      <c r="C684" s="246"/>
      <c r="D684" s="225" t="s">
        <v>198</v>
      </c>
      <c r="E684" s="247" t="s">
        <v>1</v>
      </c>
      <c r="F684" s="248" t="s">
        <v>203</v>
      </c>
      <c r="G684" s="246"/>
      <c r="H684" s="249">
        <v>75.1</v>
      </c>
      <c r="I684" s="250"/>
      <c r="J684" s="246"/>
      <c r="K684" s="246"/>
      <c r="L684" s="251"/>
      <c r="M684" s="252"/>
      <c r="N684" s="253"/>
      <c r="O684" s="253"/>
      <c r="P684" s="253"/>
      <c r="Q684" s="253"/>
      <c r="R684" s="253"/>
      <c r="S684" s="253"/>
      <c r="T684" s="254"/>
      <c r="AT684" s="255" t="s">
        <v>198</v>
      </c>
      <c r="AU684" s="255" t="s">
        <v>92</v>
      </c>
      <c r="AV684" s="15" t="s">
        <v>106</v>
      </c>
      <c r="AW684" s="15" t="s">
        <v>38</v>
      </c>
      <c r="AX684" s="15" t="s">
        <v>90</v>
      </c>
      <c r="AY684" s="255" t="s">
        <v>189</v>
      </c>
    </row>
    <row r="685" spans="1:65" s="2" customFormat="1" ht="16.5" customHeight="1">
      <c r="A685" s="36"/>
      <c r="B685" s="37"/>
      <c r="C685" s="210" t="s">
        <v>1378</v>
      </c>
      <c r="D685" s="210" t="s">
        <v>192</v>
      </c>
      <c r="E685" s="211" t="s">
        <v>1379</v>
      </c>
      <c r="F685" s="212" t="s">
        <v>1380</v>
      </c>
      <c r="G685" s="213" t="s">
        <v>195</v>
      </c>
      <c r="H685" s="214">
        <v>49.9</v>
      </c>
      <c r="I685" s="215"/>
      <c r="J685" s="216">
        <f>ROUND(I685*H685,2)</f>
        <v>0</v>
      </c>
      <c r="K685" s="212" t="s">
        <v>196</v>
      </c>
      <c r="L685" s="41"/>
      <c r="M685" s="217" t="s">
        <v>1</v>
      </c>
      <c r="N685" s="218" t="s">
        <v>48</v>
      </c>
      <c r="O685" s="73"/>
      <c r="P685" s="219">
        <f>O685*H685</f>
        <v>0</v>
      </c>
      <c r="Q685" s="219">
        <v>0.0089</v>
      </c>
      <c r="R685" s="219">
        <f>Q685*H685</f>
        <v>0.44411</v>
      </c>
      <c r="S685" s="219">
        <v>0</v>
      </c>
      <c r="T685" s="220">
        <f>S685*H685</f>
        <v>0</v>
      </c>
      <c r="U685" s="36"/>
      <c r="V685" s="36"/>
      <c r="W685" s="36"/>
      <c r="X685" s="36"/>
      <c r="Y685" s="36"/>
      <c r="Z685" s="36"/>
      <c r="AA685" s="36"/>
      <c r="AB685" s="36"/>
      <c r="AC685" s="36"/>
      <c r="AD685" s="36"/>
      <c r="AE685" s="36"/>
      <c r="AR685" s="221" t="s">
        <v>106</v>
      </c>
      <c r="AT685" s="221" t="s">
        <v>192</v>
      </c>
      <c r="AU685" s="221" t="s">
        <v>92</v>
      </c>
      <c r="AY685" s="18" t="s">
        <v>189</v>
      </c>
      <c r="BE685" s="222">
        <f>IF(N685="základní",J685,0)</f>
        <v>0</v>
      </c>
      <c r="BF685" s="222">
        <f>IF(N685="snížená",J685,0)</f>
        <v>0</v>
      </c>
      <c r="BG685" s="222">
        <f>IF(N685="zákl. přenesená",J685,0)</f>
        <v>0</v>
      </c>
      <c r="BH685" s="222">
        <f>IF(N685="sníž. přenesená",J685,0)</f>
        <v>0</v>
      </c>
      <c r="BI685" s="222">
        <f>IF(N685="nulová",J685,0)</f>
        <v>0</v>
      </c>
      <c r="BJ685" s="18" t="s">
        <v>90</v>
      </c>
      <c r="BK685" s="222">
        <f>ROUND(I685*H685,2)</f>
        <v>0</v>
      </c>
      <c r="BL685" s="18" t="s">
        <v>106</v>
      </c>
      <c r="BM685" s="221" t="s">
        <v>1381</v>
      </c>
    </row>
    <row r="686" spans="2:51" s="13" customFormat="1" ht="12">
      <c r="B686" s="223"/>
      <c r="C686" s="224"/>
      <c r="D686" s="225" t="s">
        <v>198</v>
      </c>
      <c r="E686" s="226" t="s">
        <v>1</v>
      </c>
      <c r="F686" s="227" t="s">
        <v>199</v>
      </c>
      <c r="G686" s="224"/>
      <c r="H686" s="226" t="s">
        <v>1</v>
      </c>
      <c r="I686" s="228"/>
      <c r="J686" s="224"/>
      <c r="K686" s="224"/>
      <c r="L686" s="229"/>
      <c r="M686" s="230"/>
      <c r="N686" s="231"/>
      <c r="O686" s="231"/>
      <c r="P686" s="231"/>
      <c r="Q686" s="231"/>
      <c r="R686" s="231"/>
      <c r="S686" s="231"/>
      <c r="T686" s="232"/>
      <c r="AT686" s="233" t="s">
        <v>198</v>
      </c>
      <c r="AU686" s="233" t="s">
        <v>92</v>
      </c>
      <c r="AV686" s="13" t="s">
        <v>90</v>
      </c>
      <c r="AW686" s="13" t="s">
        <v>38</v>
      </c>
      <c r="AX686" s="13" t="s">
        <v>83</v>
      </c>
      <c r="AY686" s="233" t="s">
        <v>189</v>
      </c>
    </row>
    <row r="687" spans="2:51" s="14" customFormat="1" ht="12">
      <c r="B687" s="234"/>
      <c r="C687" s="235"/>
      <c r="D687" s="225" t="s">
        <v>198</v>
      </c>
      <c r="E687" s="236" t="s">
        <v>1</v>
      </c>
      <c r="F687" s="237" t="s">
        <v>1382</v>
      </c>
      <c r="G687" s="235"/>
      <c r="H687" s="238">
        <v>49.9</v>
      </c>
      <c r="I687" s="239"/>
      <c r="J687" s="235"/>
      <c r="K687" s="235"/>
      <c r="L687" s="240"/>
      <c r="M687" s="241"/>
      <c r="N687" s="242"/>
      <c r="O687" s="242"/>
      <c r="P687" s="242"/>
      <c r="Q687" s="242"/>
      <c r="R687" s="242"/>
      <c r="S687" s="242"/>
      <c r="T687" s="243"/>
      <c r="AT687" s="244" t="s">
        <v>198</v>
      </c>
      <c r="AU687" s="244" t="s">
        <v>92</v>
      </c>
      <c r="AV687" s="14" t="s">
        <v>92</v>
      </c>
      <c r="AW687" s="14" t="s">
        <v>38</v>
      </c>
      <c r="AX687" s="14" t="s">
        <v>83</v>
      </c>
      <c r="AY687" s="244" t="s">
        <v>189</v>
      </c>
    </row>
    <row r="688" spans="2:51" s="15" customFormat="1" ht="12">
      <c r="B688" s="245"/>
      <c r="C688" s="246"/>
      <c r="D688" s="225" t="s">
        <v>198</v>
      </c>
      <c r="E688" s="247" t="s">
        <v>1</v>
      </c>
      <c r="F688" s="248" t="s">
        <v>203</v>
      </c>
      <c r="G688" s="246"/>
      <c r="H688" s="249">
        <v>49.9</v>
      </c>
      <c r="I688" s="250"/>
      <c r="J688" s="246"/>
      <c r="K688" s="246"/>
      <c r="L688" s="251"/>
      <c r="M688" s="252"/>
      <c r="N688" s="253"/>
      <c r="O688" s="253"/>
      <c r="P688" s="253"/>
      <c r="Q688" s="253"/>
      <c r="R688" s="253"/>
      <c r="S688" s="253"/>
      <c r="T688" s="254"/>
      <c r="AT688" s="255" t="s">
        <v>198</v>
      </c>
      <c r="AU688" s="255" t="s">
        <v>92</v>
      </c>
      <c r="AV688" s="15" t="s">
        <v>106</v>
      </c>
      <c r="AW688" s="15" t="s">
        <v>38</v>
      </c>
      <c r="AX688" s="15" t="s">
        <v>90</v>
      </c>
      <c r="AY688" s="255" t="s">
        <v>189</v>
      </c>
    </row>
    <row r="689" spans="1:65" s="2" customFormat="1" ht="16.5" customHeight="1">
      <c r="A689" s="36"/>
      <c r="B689" s="37"/>
      <c r="C689" s="210" t="s">
        <v>1383</v>
      </c>
      <c r="D689" s="210" t="s">
        <v>192</v>
      </c>
      <c r="E689" s="211" t="s">
        <v>1384</v>
      </c>
      <c r="F689" s="212" t="s">
        <v>1385</v>
      </c>
      <c r="G689" s="213" t="s">
        <v>195</v>
      </c>
      <c r="H689" s="214">
        <v>227.4</v>
      </c>
      <c r="I689" s="215"/>
      <c r="J689" s="216">
        <f>ROUND(I689*H689,2)</f>
        <v>0</v>
      </c>
      <c r="K689" s="212" t="s">
        <v>196</v>
      </c>
      <c r="L689" s="41"/>
      <c r="M689" s="217" t="s">
        <v>1</v>
      </c>
      <c r="N689" s="218" t="s">
        <v>48</v>
      </c>
      <c r="O689" s="73"/>
      <c r="P689" s="219">
        <f>O689*H689</f>
        <v>0</v>
      </c>
      <c r="Q689" s="219">
        <v>0.00158</v>
      </c>
      <c r="R689" s="219">
        <f>Q689*H689</f>
        <v>0.359292</v>
      </c>
      <c r="S689" s="219">
        <v>0</v>
      </c>
      <c r="T689" s="220">
        <f>S689*H689</f>
        <v>0</v>
      </c>
      <c r="U689" s="36"/>
      <c r="V689" s="36"/>
      <c r="W689" s="36"/>
      <c r="X689" s="36"/>
      <c r="Y689" s="36"/>
      <c r="Z689" s="36"/>
      <c r="AA689" s="36"/>
      <c r="AB689" s="36"/>
      <c r="AC689" s="36"/>
      <c r="AD689" s="36"/>
      <c r="AE689" s="36"/>
      <c r="AR689" s="221" t="s">
        <v>106</v>
      </c>
      <c r="AT689" s="221" t="s">
        <v>192</v>
      </c>
      <c r="AU689" s="221" t="s">
        <v>92</v>
      </c>
      <c r="AY689" s="18" t="s">
        <v>189</v>
      </c>
      <c r="BE689" s="222">
        <f>IF(N689="základní",J689,0)</f>
        <v>0</v>
      </c>
      <c r="BF689" s="222">
        <f>IF(N689="snížená",J689,0)</f>
        <v>0</v>
      </c>
      <c r="BG689" s="222">
        <f>IF(N689="zákl. přenesená",J689,0)</f>
        <v>0</v>
      </c>
      <c r="BH689" s="222">
        <f>IF(N689="sníž. přenesená",J689,0)</f>
        <v>0</v>
      </c>
      <c r="BI689" s="222">
        <f>IF(N689="nulová",J689,0)</f>
        <v>0</v>
      </c>
      <c r="BJ689" s="18" t="s">
        <v>90</v>
      </c>
      <c r="BK689" s="222">
        <f>ROUND(I689*H689,2)</f>
        <v>0</v>
      </c>
      <c r="BL689" s="18" t="s">
        <v>106</v>
      </c>
      <c r="BM689" s="221" t="s">
        <v>1386</v>
      </c>
    </row>
    <row r="690" spans="2:51" s="13" customFormat="1" ht="12">
      <c r="B690" s="223"/>
      <c r="C690" s="224"/>
      <c r="D690" s="225" t="s">
        <v>198</v>
      </c>
      <c r="E690" s="226" t="s">
        <v>1</v>
      </c>
      <c r="F690" s="227" t="s">
        <v>199</v>
      </c>
      <c r="G690" s="224"/>
      <c r="H690" s="226" t="s">
        <v>1</v>
      </c>
      <c r="I690" s="228"/>
      <c r="J690" s="224"/>
      <c r="K690" s="224"/>
      <c r="L690" s="229"/>
      <c r="M690" s="230"/>
      <c r="N690" s="231"/>
      <c r="O690" s="231"/>
      <c r="P690" s="231"/>
      <c r="Q690" s="231"/>
      <c r="R690" s="231"/>
      <c r="S690" s="231"/>
      <c r="T690" s="232"/>
      <c r="AT690" s="233" t="s">
        <v>198</v>
      </c>
      <c r="AU690" s="233" t="s">
        <v>92</v>
      </c>
      <c r="AV690" s="13" t="s">
        <v>90</v>
      </c>
      <c r="AW690" s="13" t="s">
        <v>38</v>
      </c>
      <c r="AX690" s="13" t="s">
        <v>83</v>
      </c>
      <c r="AY690" s="233" t="s">
        <v>189</v>
      </c>
    </row>
    <row r="691" spans="2:51" s="13" customFormat="1" ht="12">
      <c r="B691" s="223"/>
      <c r="C691" s="224"/>
      <c r="D691" s="225" t="s">
        <v>198</v>
      </c>
      <c r="E691" s="226" t="s">
        <v>1</v>
      </c>
      <c r="F691" s="227" t="s">
        <v>1367</v>
      </c>
      <c r="G691" s="224"/>
      <c r="H691" s="226" t="s">
        <v>1</v>
      </c>
      <c r="I691" s="228"/>
      <c r="J691" s="224"/>
      <c r="K691" s="224"/>
      <c r="L691" s="229"/>
      <c r="M691" s="230"/>
      <c r="N691" s="231"/>
      <c r="O691" s="231"/>
      <c r="P691" s="231"/>
      <c r="Q691" s="231"/>
      <c r="R691" s="231"/>
      <c r="S691" s="231"/>
      <c r="T691" s="232"/>
      <c r="AT691" s="233" t="s">
        <v>198</v>
      </c>
      <c r="AU691" s="233" t="s">
        <v>92</v>
      </c>
      <c r="AV691" s="13" t="s">
        <v>90</v>
      </c>
      <c r="AW691" s="13" t="s">
        <v>38</v>
      </c>
      <c r="AX691" s="13" t="s">
        <v>83</v>
      </c>
      <c r="AY691" s="233" t="s">
        <v>189</v>
      </c>
    </row>
    <row r="692" spans="2:51" s="14" customFormat="1" ht="12">
      <c r="B692" s="234"/>
      <c r="C692" s="235"/>
      <c r="D692" s="225" t="s">
        <v>198</v>
      </c>
      <c r="E692" s="236" t="s">
        <v>1</v>
      </c>
      <c r="F692" s="237" t="s">
        <v>1368</v>
      </c>
      <c r="G692" s="235"/>
      <c r="H692" s="238">
        <v>102.4</v>
      </c>
      <c r="I692" s="239"/>
      <c r="J692" s="235"/>
      <c r="K692" s="235"/>
      <c r="L692" s="240"/>
      <c r="M692" s="241"/>
      <c r="N692" s="242"/>
      <c r="O692" s="242"/>
      <c r="P692" s="242"/>
      <c r="Q692" s="242"/>
      <c r="R692" s="242"/>
      <c r="S692" s="242"/>
      <c r="T692" s="243"/>
      <c r="AT692" s="244" t="s">
        <v>198</v>
      </c>
      <c r="AU692" s="244" t="s">
        <v>92</v>
      </c>
      <c r="AV692" s="14" t="s">
        <v>92</v>
      </c>
      <c r="AW692" s="14" t="s">
        <v>38</v>
      </c>
      <c r="AX692" s="14" t="s">
        <v>83</v>
      </c>
      <c r="AY692" s="244" t="s">
        <v>189</v>
      </c>
    </row>
    <row r="693" spans="2:51" s="14" customFormat="1" ht="12">
      <c r="B693" s="234"/>
      <c r="C693" s="235"/>
      <c r="D693" s="225" t="s">
        <v>198</v>
      </c>
      <c r="E693" s="236" t="s">
        <v>1</v>
      </c>
      <c r="F693" s="237" t="s">
        <v>1387</v>
      </c>
      <c r="G693" s="235"/>
      <c r="H693" s="238">
        <v>125</v>
      </c>
      <c r="I693" s="239"/>
      <c r="J693" s="235"/>
      <c r="K693" s="235"/>
      <c r="L693" s="240"/>
      <c r="M693" s="241"/>
      <c r="N693" s="242"/>
      <c r="O693" s="242"/>
      <c r="P693" s="242"/>
      <c r="Q693" s="242"/>
      <c r="R693" s="242"/>
      <c r="S693" s="242"/>
      <c r="T693" s="243"/>
      <c r="AT693" s="244" t="s">
        <v>198</v>
      </c>
      <c r="AU693" s="244" t="s">
        <v>92</v>
      </c>
      <c r="AV693" s="14" t="s">
        <v>92</v>
      </c>
      <c r="AW693" s="14" t="s">
        <v>38</v>
      </c>
      <c r="AX693" s="14" t="s">
        <v>83</v>
      </c>
      <c r="AY693" s="244" t="s">
        <v>189</v>
      </c>
    </row>
    <row r="694" spans="2:51" s="15" customFormat="1" ht="12">
      <c r="B694" s="245"/>
      <c r="C694" s="246"/>
      <c r="D694" s="225" t="s">
        <v>198</v>
      </c>
      <c r="E694" s="247" t="s">
        <v>1</v>
      </c>
      <c r="F694" s="248" t="s">
        <v>203</v>
      </c>
      <c r="G694" s="246"/>
      <c r="H694" s="249">
        <v>227.4</v>
      </c>
      <c r="I694" s="250"/>
      <c r="J694" s="246"/>
      <c r="K694" s="246"/>
      <c r="L694" s="251"/>
      <c r="M694" s="252"/>
      <c r="N694" s="253"/>
      <c r="O694" s="253"/>
      <c r="P694" s="253"/>
      <c r="Q694" s="253"/>
      <c r="R694" s="253"/>
      <c r="S694" s="253"/>
      <c r="T694" s="254"/>
      <c r="AT694" s="255" t="s">
        <v>198</v>
      </c>
      <c r="AU694" s="255" t="s">
        <v>92</v>
      </c>
      <c r="AV694" s="15" t="s">
        <v>106</v>
      </c>
      <c r="AW694" s="15" t="s">
        <v>38</v>
      </c>
      <c r="AX694" s="15" t="s">
        <v>90</v>
      </c>
      <c r="AY694" s="255" t="s">
        <v>189</v>
      </c>
    </row>
    <row r="695" spans="2:63" s="12" customFormat="1" ht="22.9" customHeight="1">
      <c r="B695" s="194"/>
      <c r="C695" s="195"/>
      <c r="D695" s="196" t="s">
        <v>82</v>
      </c>
      <c r="E695" s="208" t="s">
        <v>363</v>
      </c>
      <c r="F695" s="208" t="s">
        <v>364</v>
      </c>
      <c r="G695" s="195"/>
      <c r="H695" s="195"/>
      <c r="I695" s="198"/>
      <c r="J695" s="209">
        <f>BK695</f>
        <v>0</v>
      </c>
      <c r="K695" s="195"/>
      <c r="L695" s="200"/>
      <c r="M695" s="201"/>
      <c r="N695" s="202"/>
      <c r="O695" s="202"/>
      <c r="P695" s="203">
        <f>SUM(P696:P702)</f>
        <v>0</v>
      </c>
      <c r="Q695" s="202"/>
      <c r="R695" s="203">
        <f>SUM(R696:R702)</f>
        <v>0</v>
      </c>
      <c r="S695" s="202"/>
      <c r="T695" s="204">
        <f>SUM(T696:T702)</f>
        <v>0</v>
      </c>
      <c r="AR695" s="205" t="s">
        <v>90</v>
      </c>
      <c r="AT695" s="206" t="s">
        <v>82</v>
      </c>
      <c r="AU695" s="206" t="s">
        <v>90</v>
      </c>
      <c r="AY695" s="205" t="s">
        <v>189</v>
      </c>
      <c r="BK695" s="207">
        <f>SUM(BK696:BK702)</f>
        <v>0</v>
      </c>
    </row>
    <row r="696" spans="1:65" s="2" customFormat="1" ht="16.5" customHeight="1">
      <c r="A696" s="36"/>
      <c r="B696" s="37"/>
      <c r="C696" s="210" t="s">
        <v>1388</v>
      </c>
      <c r="D696" s="210" t="s">
        <v>192</v>
      </c>
      <c r="E696" s="211" t="s">
        <v>366</v>
      </c>
      <c r="F696" s="212" t="s">
        <v>367</v>
      </c>
      <c r="G696" s="213" t="s">
        <v>368</v>
      </c>
      <c r="H696" s="214">
        <v>1148.425</v>
      </c>
      <c r="I696" s="215"/>
      <c r="J696" s="216">
        <f>ROUND(I696*H696,2)</f>
        <v>0</v>
      </c>
      <c r="K696" s="212" t="s">
        <v>196</v>
      </c>
      <c r="L696" s="41"/>
      <c r="M696" s="217" t="s">
        <v>1</v>
      </c>
      <c r="N696" s="218" t="s">
        <v>48</v>
      </c>
      <c r="O696" s="73"/>
      <c r="P696" s="219">
        <f>O696*H696</f>
        <v>0</v>
      </c>
      <c r="Q696" s="219">
        <v>0</v>
      </c>
      <c r="R696" s="219">
        <f>Q696*H696</f>
        <v>0</v>
      </c>
      <c r="S696" s="219">
        <v>0</v>
      </c>
      <c r="T696" s="220">
        <f>S696*H696</f>
        <v>0</v>
      </c>
      <c r="U696" s="36"/>
      <c r="V696" s="36"/>
      <c r="W696" s="36"/>
      <c r="X696" s="36"/>
      <c r="Y696" s="36"/>
      <c r="Z696" s="36"/>
      <c r="AA696" s="36"/>
      <c r="AB696" s="36"/>
      <c r="AC696" s="36"/>
      <c r="AD696" s="36"/>
      <c r="AE696" s="36"/>
      <c r="AR696" s="221" t="s">
        <v>106</v>
      </c>
      <c r="AT696" s="221" t="s">
        <v>192</v>
      </c>
      <c r="AU696" s="221" t="s">
        <v>92</v>
      </c>
      <c r="AY696" s="18" t="s">
        <v>189</v>
      </c>
      <c r="BE696" s="222">
        <f>IF(N696="základní",J696,0)</f>
        <v>0</v>
      </c>
      <c r="BF696" s="222">
        <f>IF(N696="snížená",J696,0)</f>
        <v>0</v>
      </c>
      <c r="BG696" s="222">
        <f>IF(N696="zákl. přenesená",J696,0)</f>
        <v>0</v>
      </c>
      <c r="BH696" s="222">
        <f>IF(N696="sníž. přenesená",J696,0)</f>
        <v>0</v>
      </c>
      <c r="BI696" s="222">
        <f>IF(N696="nulová",J696,0)</f>
        <v>0</v>
      </c>
      <c r="BJ696" s="18" t="s">
        <v>90</v>
      </c>
      <c r="BK696" s="222">
        <f>ROUND(I696*H696,2)</f>
        <v>0</v>
      </c>
      <c r="BL696" s="18" t="s">
        <v>106</v>
      </c>
      <c r="BM696" s="221" t="s">
        <v>369</v>
      </c>
    </row>
    <row r="697" spans="1:65" s="2" customFormat="1" ht="16.5" customHeight="1">
      <c r="A697" s="36"/>
      <c r="B697" s="37"/>
      <c r="C697" s="210" t="s">
        <v>1389</v>
      </c>
      <c r="D697" s="210" t="s">
        <v>192</v>
      </c>
      <c r="E697" s="211" t="s">
        <v>371</v>
      </c>
      <c r="F697" s="212" t="s">
        <v>372</v>
      </c>
      <c r="G697" s="213" t="s">
        <v>368</v>
      </c>
      <c r="H697" s="214">
        <v>1148.425</v>
      </c>
      <c r="I697" s="215"/>
      <c r="J697" s="216">
        <f>ROUND(I697*H697,2)</f>
        <v>0</v>
      </c>
      <c r="K697" s="212" t="s">
        <v>281</v>
      </c>
      <c r="L697" s="41"/>
      <c r="M697" s="217" t="s">
        <v>1</v>
      </c>
      <c r="N697" s="218" t="s">
        <v>48</v>
      </c>
      <c r="O697" s="73"/>
      <c r="P697" s="219">
        <f>O697*H697</f>
        <v>0</v>
      </c>
      <c r="Q697" s="219">
        <v>0</v>
      </c>
      <c r="R697" s="219">
        <f>Q697*H697</f>
        <v>0</v>
      </c>
      <c r="S697" s="219">
        <v>0</v>
      </c>
      <c r="T697" s="220">
        <f>S697*H697</f>
        <v>0</v>
      </c>
      <c r="U697" s="36"/>
      <c r="V697" s="36"/>
      <c r="W697" s="36"/>
      <c r="X697" s="36"/>
      <c r="Y697" s="36"/>
      <c r="Z697" s="36"/>
      <c r="AA697" s="36"/>
      <c r="AB697" s="36"/>
      <c r="AC697" s="36"/>
      <c r="AD697" s="36"/>
      <c r="AE697" s="36"/>
      <c r="AR697" s="221" t="s">
        <v>106</v>
      </c>
      <c r="AT697" s="221" t="s">
        <v>192</v>
      </c>
      <c r="AU697" s="221" t="s">
        <v>92</v>
      </c>
      <c r="AY697" s="18" t="s">
        <v>189</v>
      </c>
      <c r="BE697" s="222">
        <f>IF(N697="základní",J697,0)</f>
        <v>0</v>
      </c>
      <c r="BF697" s="222">
        <f>IF(N697="snížená",J697,0)</f>
        <v>0</v>
      </c>
      <c r="BG697" s="222">
        <f>IF(N697="zákl. přenesená",J697,0)</f>
        <v>0</v>
      </c>
      <c r="BH697" s="222">
        <f>IF(N697="sníž. přenesená",J697,0)</f>
        <v>0</v>
      </c>
      <c r="BI697" s="222">
        <f>IF(N697="nulová",J697,0)</f>
        <v>0</v>
      </c>
      <c r="BJ697" s="18" t="s">
        <v>90</v>
      </c>
      <c r="BK697" s="222">
        <f>ROUND(I697*H697,2)</f>
        <v>0</v>
      </c>
      <c r="BL697" s="18" t="s">
        <v>106</v>
      </c>
      <c r="BM697" s="221" t="s">
        <v>373</v>
      </c>
    </row>
    <row r="698" spans="1:47" s="2" customFormat="1" ht="29.25">
      <c r="A698" s="36"/>
      <c r="B698" s="37"/>
      <c r="C698" s="38"/>
      <c r="D698" s="225" t="s">
        <v>305</v>
      </c>
      <c r="E698" s="38"/>
      <c r="F698" s="266" t="s">
        <v>374</v>
      </c>
      <c r="G698" s="38"/>
      <c r="H698" s="38"/>
      <c r="I698" s="125"/>
      <c r="J698" s="38"/>
      <c r="K698" s="38"/>
      <c r="L698" s="41"/>
      <c r="M698" s="267"/>
      <c r="N698" s="268"/>
      <c r="O698" s="73"/>
      <c r="P698" s="73"/>
      <c r="Q698" s="73"/>
      <c r="R698" s="73"/>
      <c r="S698" s="73"/>
      <c r="T698" s="74"/>
      <c r="U698" s="36"/>
      <c r="V698" s="36"/>
      <c r="W698" s="36"/>
      <c r="X698" s="36"/>
      <c r="Y698" s="36"/>
      <c r="Z698" s="36"/>
      <c r="AA698" s="36"/>
      <c r="AB698" s="36"/>
      <c r="AC698" s="36"/>
      <c r="AD698" s="36"/>
      <c r="AE698" s="36"/>
      <c r="AT698" s="18" t="s">
        <v>305</v>
      </c>
      <c r="AU698" s="18" t="s">
        <v>92</v>
      </c>
    </row>
    <row r="699" spans="1:65" s="2" customFormat="1" ht="16.5" customHeight="1">
      <c r="A699" s="36"/>
      <c r="B699" s="37"/>
      <c r="C699" s="210" t="s">
        <v>1390</v>
      </c>
      <c r="D699" s="210" t="s">
        <v>192</v>
      </c>
      <c r="E699" s="211" t="s">
        <v>376</v>
      </c>
      <c r="F699" s="212" t="s">
        <v>377</v>
      </c>
      <c r="G699" s="213" t="s">
        <v>368</v>
      </c>
      <c r="H699" s="214">
        <v>1148.425</v>
      </c>
      <c r="I699" s="215"/>
      <c r="J699" s="216">
        <f>ROUND(I699*H699,2)</f>
        <v>0</v>
      </c>
      <c r="K699" s="212" t="s">
        <v>196</v>
      </c>
      <c r="L699" s="41"/>
      <c r="M699" s="217" t="s">
        <v>1</v>
      </c>
      <c r="N699" s="218" t="s">
        <v>48</v>
      </c>
      <c r="O699" s="73"/>
      <c r="P699" s="219">
        <f>O699*H699</f>
        <v>0</v>
      </c>
      <c r="Q699" s="219">
        <v>0</v>
      </c>
      <c r="R699" s="219">
        <f>Q699*H699</f>
        <v>0</v>
      </c>
      <c r="S699" s="219">
        <v>0</v>
      </c>
      <c r="T699" s="220">
        <f>S699*H699</f>
        <v>0</v>
      </c>
      <c r="U699" s="36"/>
      <c r="V699" s="36"/>
      <c r="W699" s="36"/>
      <c r="X699" s="36"/>
      <c r="Y699" s="36"/>
      <c r="Z699" s="36"/>
      <c r="AA699" s="36"/>
      <c r="AB699" s="36"/>
      <c r="AC699" s="36"/>
      <c r="AD699" s="36"/>
      <c r="AE699" s="36"/>
      <c r="AR699" s="221" t="s">
        <v>106</v>
      </c>
      <c r="AT699" s="221" t="s">
        <v>192</v>
      </c>
      <c r="AU699" s="221" t="s">
        <v>92</v>
      </c>
      <c r="AY699" s="18" t="s">
        <v>189</v>
      </c>
      <c r="BE699" s="222">
        <f>IF(N699="základní",J699,0)</f>
        <v>0</v>
      </c>
      <c r="BF699" s="222">
        <f>IF(N699="snížená",J699,0)</f>
        <v>0</v>
      </c>
      <c r="BG699" s="222">
        <f>IF(N699="zákl. přenesená",J699,0)</f>
        <v>0</v>
      </c>
      <c r="BH699" s="222">
        <f>IF(N699="sníž. přenesená",J699,0)</f>
        <v>0</v>
      </c>
      <c r="BI699" s="222">
        <f>IF(N699="nulová",J699,0)</f>
        <v>0</v>
      </c>
      <c r="BJ699" s="18" t="s">
        <v>90</v>
      </c>
      <c r="BK699" s="222">
        <f>ROUND(I699*H699,2)</f>
        <v>0</v>
      </c>
      <c r="BL699" s="18" t="s">
        <v>106</v>
      </c>
      <c r="BM699" s="221" t="s">
        <v>378</v>
      </c>
    </row>
    <row r="700" spans="1:65" s="2" customFormat="1" ht="16.5" customHeight="1">
      <c r="A700" s="36"/>
      <c r="B700" s="37"/>
      <c r="C700" s="210" t="s">
        <v>1391</v>
      </c>
      <c r="D700" s="210" t="s">
        <v>192</v>
      </c>
      <c r="E700" s="211" t="s">
        <v>380</v>
      </c>
      <c r="F700" s="212" t="s">
        <v>381</v>
      </c>
      <c r="G700" s="213" t="s">
        <v>368</v>
      </c>
      <c r="H700" s="214">
        <v>11484.25</v>
      </c>
      <c r="I700" s="215"/>
      <c r="J700" s="216">
        <f>ROUND(I700*H700,2)</f>
        <v>0</v>
      </c>
      <c r="K700" s="212" t="s">
        <v>196</v>
      </c>
      <c r="L700" s="41"/>
      <c r="M700" s="217" t="s">
        <v>1</v>
      </c>
      <c r="N700" s="218" t="s">
        <v>48</v>
      </c>
      <c r="O700" s="73"/>
      <c r="P700" s="219">
        <f>O700*H700</f>
        <v>0</v>
      </c>
      <c r="Q700" s="219">
        <v>0</v>
      </c>
      <c r="R700" s="219">
        <f>Q700*H700</f>
        <v>0</v>
      </c>
      <c r="S700" s="219">
        <v>0</v>
      </c>
      <c r="T700" s="220">
        <f>S700*H700</f>
        <v>0</v>
      </c>
      <c r="U700" s="36"/>
      <c r="V700" s="36"/>
      <c r="W700" s="36"/>
      <c r="X700" s="36"/>
      <c r="Y700" s="36"/>
      <c r="Z700" s="36"/>
      <c r="AA700" s="36"/>
      <c r="AB700" s="36"/>
      <c r="AC700" s="36"/>
      <c r="AD700" s="36"/>
      <c r="AE700" s="36"/>
      <c r="AR700" s="221" t="s">
        <v>106</v>
      </c>
      <c r="AT700" s="221" t="s">
        <v>192</v>
      </c>
      <c r="AU700" s="221" t="s">
        <v>92</v>
      </c>
      <c r="AY700" s="18" t="s">
        <v>189</v>
      </c>
      <c r="BE700" s="222">
        <f>IF(N700="základní",J700,0)</f>
        <v>0</v>
      </c>
      <c r="BF700" s="222">
        <f>IF(N700="snížená",J700,0)</f>
        <v>0</v>
      </c>
      <c r="BG700" s="222">
        <f>IF(N700="zákl. přenesená",J700,0)</f>
        <v>0</v>
      </c>
      <c r="BH700" s="222">
        <f>IF(N700="sníž. přenesená",J700,0)</f>
        <v>0</v>
      </c>
      <c r="BI700" s="222">
        <f>IF(N700="nulová",J700,0)</f>
        <v>0</v>
      </c>
      <c r="BJ700" s="18" t="s">
        <v>90</v>
      </c>
      <c r="BK700" s="222">
        <f>ROUND(I700*H700,2)</f>
        <v>0</v>
      </c>
      <c r="BL700" s="18" t="s">
        <v>106</v>
      </c>
      <c r="BM700" s="221" t="s">
        <v>382</v>
      </c>
    </row>
    <row r="701" spans="2:51" s="14" customFormat="1" ht="12">
      <c r="B701" s="234"/>
      <c r="C701" s="235"/>
      <c r="D701" s="225" t="s">
        <v>198</v>
      </c>
      <c r="E701" s="235"/>
      <c r="F701" s="237" t="s">
        <v>1392</v>
      </c>
      <c r="G701" s="235"/>
      <c r="H701" s="238">
        <v>11484.25</v>
      </c>
      <c r="I701" s="239"/>
      <c r="J701" s="235"/>
      <c r="K701" s="235"/>
      <c r="L701" s="240"/>
      <c r="M701" s="241"/>
      <c r="N701" s="242"/>
      <c r="O701" s="242"/>
      <c r="P701" s="242"/>
      <c r="Q701" s="242"/>
      <c r="R701" s="242"/>
      <c r="S701" s="242"/>
      <c r="T701" s="243"/>
      <c r="AT701" s="244" t="s">
        <v>198</v>
      </c>
      <c r="AU701" s="244" t="s">
        <v>92</v>
      </c>
      <c r="AV701" s="14" t="s">
        <v>92</v>
      </c>
      <c r="AW701" s="14" t="s">
        <v>4</v>
      </c>
      <c r="AX701" s="14" t="s">
        <v>90</v>
      </c>
      <c r="AY701" s="244" t="s">
        <v>189</v>
      </c>
    </row>
    <row r="702" spans="1:65" s="2" customFormat="1" ht="16.5" customHeight="1">
      <c r="A702" s="36"/>
      <c r="B702" s="37"/>
      <c r="C702" s="210" t="s">
        <v>1393</v>
      </c>
      <c r="D702" s="210" t="s">
        <v>192</v>
      </c>
      <c r="E702" s="211" t="s">
        <v>385</v>
      </c>
      <c r="F702" s="212" t="s">
        <v>386</v>
      </c>
      <c r="G702" s="213" t="s">
        <v>368</v>
      </c>
      <c r="H702" s="214">
        <v>1148.425</v>
      </c>
      <c r="I702" s="215"/>
      <c r="J702" s="216">
        <f>ROUND(I702*H702,2)</f>
        <v>0</v>
      </c>
      <c r="K702" s="212" t="s">
        <v>196</v>
      </c>
      <c r="L702" s="41"/>
      <c r="M702" s="217" t="s">
        <v>1</v>
      </c>
      <c r="N702" s="218" t="s">
        <v>48</v>
      </c>
      <c r="O702" s="73"/>
      <c r="P702" s="219">
        <f>O702*H702</f>
        <v>0</v>
      </c>
      <c r="Q702" s="219">
        <v>0</v>
      </c>
      <c r="R702" s="219">
        <f>Q702*H702</f>
        <v>0</v>
      </c>
      <c r="S702" s="219">
        <v>0</v>
      </c>
      <c r="T702" s="220">
        <f>S702*H702</f>
        <v>0</v>
      </c>
      <c r="U702" s="36"/>
      <c r="V702" s="36"/>
      <c r="W702" s="36"/>
      <c r="X702" s="36"/>
      <c r="Y702" s="36"/>
      <c r="Z702" s="36"/>
      <c r="AA702" s="36"/>
      <c r="AB702" s="36"/>
      <c r="AC702" s="36"/>
      <c r="AD702" s="36"/>
      <c r="AE702" s="36"/>
      <c r="AR702" s="221" t="s">
        <v>106</v>
      </c>
      <c r="AT702" s="221" t="s">
        <v>192</v>
      </c>
      <c r="AU702" s="221" t="s">
        <v>92</v>
      </c>
      <c r="AY702" s="18" t="s">
        <v>189</v>
      </c>
      <c r="BE702" s="222">
        <f>IF(N702="základní",J702,0)</f>
        <v>0</v>
      </c>
      <c r="BF702" s="222">
        <f>IF(N702="snížená",J702,0)</f>
        <v>0</v>
      </c>
      <c r="BG702" s="222">
        <f>IF(N702="zákl. přenesená",J702,0)</f>
        <v>0</v>
      </c>
      <c r="BH702" s="222">
        <f>IF(N702="sníž. přenesená",J702,0)</f>
        <v>0</v>
      </c>
      <c r="BI702" s="222">
        <f>IF(N702="nulová",J702,0)</f>
        <v>0</v>
      </c>
      <c r="BJ702" s="18" t="s">
        <v>90</v>
      </c>
      <c r="BK702" s="222">
        <f>ROUND(I702*H702,2)</f>
        <v>0</v>
      </c>
      <c r="BL702" s="18" t="s">
        <v>106</v>
      </c>
      <c r="BM702" s="221" t="s">
        <v>387</v>
      </c>
    </row>
    <row r="703" spans="2:63" s="12" customFormat="1" ht="22.9" customHeight="1">
      <c r="B703" s="194"/>
      <c r="C703" s="195"/>
      <c r="D703" s="196" t="s">
        <v>82</v>
      </c>
      <c r="E703" s="208" t="s">
        <v>388</v>
      </c>
      <c r="F703" s="208" t="s">
        <v>389</v>
      </c>
      <c r="G703" s="195"/>
      <c r="H703" s="195"/>
      <c r="I703" s="198"/>
      <c r="J703" s="209">
        <f>BK703</f>
        <v>0</v>
      </c>
      <c r="K703" s="195"/>
      <c r="L703" s="200"/>
      <c r="M703" s="201"/>
      <c r="N703" s="202"/>
      <c r="O703" s="202"/>
      <c r="P703" s="203">
        <f>P704</f>
        <v>0</v>
      </c>
      <c r="Q703" s="202"/>
      <c r="R703" s="203">
        <f>R704</f>
        <v>0</v>
      </c>
      <c r="S703" s="202"/>
      <c r="T703" s="204">
        <f>T704</f>
        <v>0</v>
      </c>
      <c r="AR703" s="205" t="s">
        <v>90</v>
      </c>
      <c r="AT703" s="206" t="s">
        <v>82</v>
      </c>
      <c r="AU703" s="206" t="s">
        <v>90</v>
      </c>
      <c r="AY703" s="205" t="s">
        <v>189</v>
      </c>
      <c r="BK703" s="207">
        <f>BK704</f>
        <v>0</v>
      </c>
    </row>
    <row r="704" spans="1:65" s="2" customFormat="1" ht="16.5" customHeight="1">
      <c r="A704" s="36"/>
      <c r="B704" s="37"/>
      <c r="C704" s="210" t="s">
        <v>1394</v>
      </c>
      <c r="D704" s="210" t="s">
        <v>192</v>
      </c>
      <c r="E704" s="211" t="s">
        <v>391</v>
      </c>
      <c r="F704" s="212" t="s">
        <v>392</v>
      </c>
      <c r="G704" s="213" t="s">
        <v>368</v>
      </c>
      <c r="H704" s="214">
        <v>1123.751</v>
      </c>
      <c r="I704" s="215"/>
      <c r="J704" s="216">
        <f>ROUND(I704*H704,2)</f>
        <v>0</v>
      </c>
      <c r="K704" s="212" t="s">
        <v>196</v>
      </c>
      <c r="L704" s="41"/>
      <c r="M704" s="217" t="s">
        <v>1</v>
      </c>
      <c r="N704" s="218" t="s">
        <v>48</v>
      </c>
      <c r="O704" s="73"/>
      <c r="P704" s="219">
        <f>O704*H704</f>
        <v>0</v>
      </c>
      <c r="Q704" s="219">
        <v>0</v>
      </c>
      <c r="R704" s="219">
        <f>Q704*H704</f>
        <v>0</v>
      </c>
      <c r="S704" s="219">
        <v>0</v>
      </c>
      <c r="T704" s="220">
        <f>S704*H704</f>
        <v>0</v>
      </c>
      <c r="U704" s="36"/>
      <c r="V704" s="36"/>
      <c r="W704" s="36"/>
      <c r="X704" s="36"/>
      <c r="Y704" s="36"/>
      <c r="Z704" s="36"/>
      <c r="AA704" s="36"/>
      <c r="AB704" s="36"/>
      <c r="AC704" s="36"/>
      <c r="AD704" s="36"/>
      <c r="AE704" s="36"/>
      <c r="AR704" s="221" t="s">
        <v>106</v>
      </c>
      <c r="AT704" s="221" t="s">
        <v>192</v>
      </c>
      <c r="AU704" s="221" t="s">
        <v>92</v>
      </c>
      <c r="AY704" s="18" t="s">
        <v>189</v>
      </c>
      <c r="BE704" s="222">
        <f>IF(N704="základní",J704,0)</f>
        <v>0</v>
      </c>
      <c r="BF704" s="222">
        <f>IF(N704="snížená",J704,0)</f>
        <v>0</v>
      </c>
      <c r="BG704" s="222">
        <f>IF(N704="zákl. přenesená",J704,0)</f>
        <v>0</v>
      </c>
      <c r="BH704" s="222">
        <f>IF(N704="sníž. přenesená",J704,0)</f>
        <v>0</v>
      </c>
      <c r="BI704" s="222">
        <f>IF(N704="nulová",J704,0)</f>
        <v>0</v>
      </c>
      <c r="BJ704" s="18" t="s">
        <v>90</v>
      </c>
      <c r="BK704" s="222">
        <f>ROUND(I704*H704,2)</f>
        <v>0</v>
      </c>
      <c r="BL704" s="18" t="s">
        <v>106</v>
      </c>
      <c r="BM704" s="221" t="s">
        <v>393</v>
      </c>
    </row>
    <row r="705" spans="2:63" s="12" customFormat="1" ht="25.9" customHeight="1">
      <c r="B705" s="194"/>
      <c r="C705" s="195"/>
      <c r="D705" s="196" t="s">
        <v>82</v>
      </c>
      <c r="E705" s="197" t="s">
        <v>394</v>
      </c>
      <c r="F705" s="197" t="s">
        <v>395</v>
      </c>
      <c r="G705" s="195"/>
      <c r="H705" s="195"/>
      <c r="I705" s="198"/>
      <c r="J705" s="199">
        <f>BK705</f>
        <v>0</v>
      </c>
      <c r="K705" s="195"/>
      <c r="L705" s="200"/>
      <c r="M705" s="201"/>
      <c r="N705" s="202"/>
      <c r="O705" s="202"/>
      <c r="P705" s="203">
        <f>P706+P739+P771+P811+P898+P944+P1030+P1052+P1073+P1082+P1123+P1138+P1159+P1177</f>
        <v>0</v>
      </c>
      <c r="Q705" s="202"/>
      <c r="R705" s="203">
        <f>R706+R739+R771+R811+R898+R944+R1030+R1052+R1073+R1082+R1123+R1138+R1159+R1177</f>
        <v>87.83437552</v>
      </c>
      <c r="S705" s="202"/>
      <c r="T705" s="204">
        <f>T706+T739+T771+T811+T898+T944+T1030+T1052+T1073+T1082+T1123+T1138+T1159+T1177</f>
        <v>26.9906219</v>
      </c>
      <c r="AR705" s="205" t="s">
        <v>92</v>
      </c>
      <c r="AT705" s="206" t="s">
        <v>82</v>
      </c>
      <c r="AU705" s="206" t="s">
        <v>83</v>
      </c>
      <c r="AY705" s="205" t="s">
        <v>189</v>
      </c>
      <c r="BK705" s="207">
        <f>BK706+BK739+BK771+BK811+BK898+BK944+BK1030+BK1052+BK1073+BK1082+BK1123+BK1138+BK1159+BK1177</f>
        <v>0</v>
      </c>
    </row>
    <row r="706" spans="2:63" s="12" customFormat="1" ht="22.9" customHeight="1">
      <c r="B706" s="194"/>
      <c r="C706" s="195"/>
      <c r="D706" s="196" t="s">
        <v>82</v>
      </c>
      <c r="E706" s="208" t="s">
        <v>396</v>
      </c>
      <c r="F706" s="208" t="s">
        <v>397</v>
      </c>
      <c r="G706" s="195"/>
      <c r="H706" s="195"/>
      <c r="I706" s="198"/>
      <c r="J706" s="209">
        <f>BK706</f>
        <v>0</v>
      </c>
      <c r="K706" s="195"/>
      <c r="L706" s="200"/>
      <c r="M706" s="201"/>
      <c r="N706" s="202"/>
      <c r="O706" s="202"/>
      <c r="P706" s="203">
        <f>SUM(P707:P738)</f>
        <v>0</v>
      </c>
      <c r="Q706" s="202"/>
      <c r="R706" s="203">
        <f>SUM(R707:R738)</f>
        <v>1.4305795</v>
      </c>
      <c r="S706" s="202"/>
      <c r="T706" s="204">
        <f>SUM(T707:T738)</f>
        <v>1.786</v>
      </c>
      <c r="AR706" s="205" t="s">
        <v>92</v>
      </c>
      <c r="AT706" s="206" t="s">
        <v>82</v>
      </c>
      <c r="AU706" s="206" t="s">
        <v>90</v>
      </c>
      <c r="AY706" s="205" t="s">
        <v>189</v>
      </c>
      <c r="BK706" s="207">
        <f>SUM(BK707:BK738)</f>
        <v>0</v>
      </c>
    </row>
    <row r="707" spans="1:65" s="2" customFormat="1" ht="16.5" customHeight="1">
      <c r="A707" s="36"/>
      <c r="B707" s="37"/>
      <c r="C707" s="210" t="s">
        <v>1395</v>
      </c>
      <c r="D707" s="210" t="s">
        <v>192</v>
      </c>
      <c r="E707" s="211" t="s">
        <v>1396</v>
      </c>
      <c r="F707" s="212" t="s">
        <v>1397</v>
      </c>
      <c r="G707" s="213" t="s">
        <v>195</v>
      </c>
      <c r="H707" s="214">
        <v>446.5</v>
      </c>
      <c r="I707" s="215"/>
      <c r="J707" s="216">
        <f>ROUND(I707*H707,2)</f>
        <v>0</v>
      </c>
      <c r="K707" s="212" t="s">
        <v>196</v>
      </c>
      <c r="L707" s="41"/>
      <c r="M707" s="217" t="s">
        <v>1</v>
      </c>
      <c r="N707" s="218" t="s">
        <v>48</v>
      </c>
      <c r="O707" s="73"/>
      <c r="P707" s="219">
        <f>O707*H707</f>
        <v>0</v>
      </c>
      <c r="Q707" s="219">
        <v>0</v>
      </c>
      <c r="R707" s="219">
        <f>Q707*H707</f>
        <v>0</v>
      </c>
      <c r="S707" s="219">
        <v>0.004</v>
      </c>
      <c r="T707" s="220">
        <f>S707*H707</f>
        <v>1.786</v>
      </c>
      <c r="U707" s="36"/>
      <c r="V707" s="36"/>
      <c r="W707" s="36"/>
      <c r="X707" s="36"/>
      <c r="Y707" s="36"/>
      <c r="Z707" s="36"/>
      <c r="AA707" s="36"/>
      <c r="AB707" s="36"/>
      <c r="AC707" s="36"/>
      <c r="AD707" s="36"/>
      <c r="AE707" s="36"/>
      <c r="AR707" s="221" t="s">
        <v>269</v>
      </c>
      <c r="AT707" s="221" t="s">
        <v>192</v>
      </c>
      <c r="AU707" s="221" t="s">
        <v>92</v>
      </c>
      <c r="AY707" s="18" t="s">
        <v>189</v>
      </c>
      <c r="BE707" s="222">
        <f>IF(N707="základní",J707,0)</f>
        <v>0</v>
      </c>
      <c r="BF707" s="222">
        <f>IF(N707="snížená",J707,0)</f>
        <v>0</v>
      </c>
      <c r="BG707" s="222">
        <f>IF(N707="zákl. přenesená",J707,0)</f>
        <v>0</v>
      </c>
      <c r="BH707" s="222">
        <f>IF(N707="sníž. přenesená",J707,0)</f>
        <v>0</v>
      </c>
      <c r="BI707" s="222">
        <f>IF(N707="nulová",J707,0)</f>
        <v>0</v>
      </c>
      <c r="BJ707" s="18" t="s">
        <v>90</v>
      </c>
      <c r="BK707" s="222">
        <f>ROUND(I707*H707,2)</f>
        <v>0</v>
      </c>
      <c r="BL707" s="18" t="s">
        <v>269</v>
      </c>
      <c r="BM707" s="221" t="s">
        <v>1398</v>
      </c>
    </row>
    <row r="708" spans="2:51" s="13" customFormat="1" ht="12">
      <c r="B708" s="223"/>
      <c r="C708" s="224"/>
      <c r="D708" s="225" t="s">
        <v>198</v>
      </c>
      <c r="E708" s="226" t="s">
        <v>1</v>
      </c>
      <c r="F708" s="227" t="s">
        <v>199</v>
      </c>
      <c r="G708" s="224"/>
      <c r="H708" s="226" t="s">
        <v>1</v>
      </c>
      <c r="I708" s="228"/>
      <c r="J708" s="224"/>
      <c r="K708" s="224"/>
      <c r="L708" s="229"/>
      <c r="M708" s="230"/>
      <c r="N708" s="231"/>
      <c r="O708" s="231"/>
      <c r="P708" s="231"/>
      <c r="Q708" s="231"/>
      <c r="R708" s="231"/>
      <c r="S708" s="231"/>
      <c r="T708" s="232"/>
      <c r="AT708" s="233" t="s">
        <v>198</v>
      </c>
      <c r="AU708" s="233" t="s">
        <v>92</v>
      </c>
      <c r="AV708" s="13" t="s">
        <v>90</v>
      </c>
      <c r="AW708" s="13" t="s">
        <v>38</v>
      </c>
      <c r="AX708" s="13" t="s">
        <v>83</v>
      </c>
      <c r="AY708" s="233" t="s">
        <v>189</v>
      </c>
    </row>
    <row r="709" spans="2:51" s="13" customFormat="1" ht="12">
      <c r="B709" s="223"/>
      <c r="C709" s="224"/>
      <c r="D709" s="225" t="s">
        <v>198</v>
      </c>
      <c r="E709" s="226" t="s">
        <v>1</v>
      </c>
      <c r="F709" s="227" t="s">
        <v>825</v>
      </c>
      <c r="G709" s="224"/>
      <c r="H709" s="226" t="s">
        <v>1</v>
      </c>
      <c r="I709" s="228"/>
      <c r="J709" s="224"/>
      <c r="K709" s="224"/>
      <c r="L709" s="229"/>
      <c r="M709" s="230"/>
      <c r="N709" s="231"/>
      <c r="O709" s="231"/>
      <c r="P709" s="231"/>
      <c r="Q709" s="231"/>
      <c r="R709" s="231"/>
      <c r="S709" s="231"/>
      <c r="T709" s="232"/>
      <c r="AT709" s="233" t="s">
        <v>198</v>
      </c>
      <c r="AU709" s="233" t="s">
        <v>92</v>
      </c>
      <c r="AV709" s="13" t="s">
        <v>90</v>
      </c>
      <c r="AW709" s="13" t="s">
        <v>38</v>
      </c>
      <c r="AX709" s="13" t="s">
        <v>83</v>
      </c>
      <c r="AY709" s="233" t="s">
        <v>189</v>
      </c>
    </row>
    <row r="710" spans="2:51" s="14" customFormat="1" ht="12">
      <c r="B710" s="234"/>
      <c r="C710" s="235"/>
      <c r="D710" s="225" t="s">
        <v>198</v>
      </c>
      <c r="E710" s="236" t="s">
        <v>1</v>
      </c>
      <c r="F710" s="237" t="s">
        <v>1399</v>
      </c>
      <c r="G710" s="235"/>
      <c r="H710" s="238">
        <v>239.8</v>
      </c>
      <c r="I710" s="239"/>
      <c r="J710" s="235"/>
      <c r="K710" s="235"/>
      <c r="L710" s="240"/>
      <c r="M710" s="241"/>
      <c r="N710" s="242"/>
      <c r="O710" s="242"/>
      <c r="P710" s="242"/>
      <c r="Q710" s="242"/>
      <c r="R710" s="242"/>
      <c r="S710" s="242"/>
      <c r="T710" s="243"/>
      <c r="AT710" s="244" t="s">
        <v>198</v>
      </c>
      <c r="AU710" s="244" t="s">
        <v>92</v>
      </c>
      <c r="AV710" s="14" t="s">
        <v>92</v>
      </c>
      <c r="AW710" s="14" t="s">
        <v>38</v>
      </c>
      <c r="AX710" s="14" t="s">
        <v>83</v>
      </c>
      <c r="AY710" s="244" t="s">
        <v>189</v>
      </c>
    </row>
    <row r="711" spans="2:51" s="14" customFormat="1" ht="12">
      <c r="B711" s="234"/>
      <c r="C711" s="235"/>
      <c r="D711" s="225" t="s">
        <v>198</v>
      </c>
      <c r="E711" s="236" t="s">
        <v>1</v>
      </c>
      <c r="F711" s="237" t="s">
        <v>1400</v>
      </c>
      <c r="G711" s="235"/>
      <c r="H711" s="238">
        <v>206.7</v>
      </c>
      <c r="I711" s="239"/>
      <c r="J711" s="235"/>
      <c r="K711" s="235"/>
      <c r="L711" s="240"/>
      <c r="M711" s="241"/>
      <c r="N711" s="242"/>
      <c r="O711" s="242"/>
      <c r="P711" s="242"/>
      <c r="Q711" s="242"/>
      <c r="R711" s="242"/>
      <c r="S711" s="242"/>
      <c r="T711" s="243"/>
      <c r="AT711" s="244" t="s">
        <v>198</v>
      </c>
      <c r="AU711" s="244" t="s">
        <v>92</v>
      </c>
      <c r="AV711" s="14" t="s">
        <v>92</v>
      </c>
      <c r="AW711" s="14" t="s">
        <v>38</v>
      </c>
      <c r="AX711" s="14" t="s">
        <v>83</v>
      </c>
      <c r="AY711" s="244" t="s">
        <v>189</v>
      </c>
    </row>
    <row r="712" spans="2:51" s="15" customFormat="1" ht="12">
      <c r="B712" s="245"/>
      <c r="C712" s="246"/>
      <c r="D712" s="225" t="s">
        <v>198</v>
      </c>
      <c r="E712" s="247" t="s">
        <v>1</v>
      </c>
      <c r="F712" s="248" t="s">
        <v>203</v>
      </c>
      <c r="G712" s="246"/>
      <c r="H712" s="249">
        <v>446.5</v>
      </c>
      <c r="I712" s="250"/>
      <c r="J712" s="246"/>
      <c r="K712" s="246"/>
      <c r="L712" s="251"/>
      <c r="M712" s="252"/>
      <c r="N712" s="253"/>
      <c r="O712" s="253"/>
      <c r="P712" s="253"/>
      <c r="Q712" s="253"/>
      <c r="R712" s="253"/>
      <c r="S712" s="253"/>
      <c r="T712" s="254"/>
      <c r="AT712" s="255" t="s">
        <v>198</v>
      </c>
      <c r="AU712" s="255" t="s">
        <v>92</v>
      </c>
      <c r="AV712" s="15" t="s">
        <v>106</v>
      </c>
      <c r="AW712" s="15" t="s">
        <v>38</v>
      </c>
      <c r="AX712" s="15" t="s">
        <v>90</v>
      </c>
      <c r="AY712" s="255" t="s">
        <v>189</v>
      </c>
    </row>
    <row r="713" spans="1:65" s="2" customFormat="1" ht="16.5" customHeight="1">
      <c r="A713" s="36"/>
      <c r="B713" s="37"/>
      <c r="C713" s="210" t="s">
        <v>1401</v>
      </c>
      <c r="D713" s="210" t="s">
        <v>192</v>
      </c>
      <c r="E713" s="211" t="s">
        <v>1402</v>
      </c>
      <c r="F713" s="212" t="s">
        <v>1403</v>
      </c>
      <c r="G713" s="213" t="s">
        <v>195</v>
      </c>
      <c r="H713" s="214">
        <v>75.1</v>
      </c>
      <c r="I713" s="215"/>
      <c r="J713" s="216">
        <f>ROUND(I713*H713,2)</f>
        <v>0</v>
      </c>
      <c r="K713" s="212" t="s">
        <v>196</v>
      </c>
      <c r="L713" s="41"/>
      <c r="M713" s="217" t="s">
        <v>1</v>
      </c>
      <c r="N713" s="218" t="s">
        <v>48</v>
      </c>
      <c r="O713" s="73"/>
      <c r="P713" s="219">
        <f>O713*H713</f>
        <v>0</v>
      </c>
      <c r="Q713" s="219">
        <v>0.00452</v>
      </c>
      <c r="R713" s="219">
        <f>Q713*H713</f>
        <v>0.339452</v>
      </c>
      <c r="S713" s="219">
        <v>0</v>
      </c>
      <c r="T713" s="220">
        <f>S713*H713</f>
        <v>0</v>
      </c>
      <c r="U713" s="36"/>
      <c r="V713" s="36"/>
      <c r="W713" s="36"/>
      <c r="X713" s="36"/>
      <c r="Y713" s="36"/>
      <c r="Z713" s="36"/>
      <c r="AA713" s="36"/>
      <c r="AB713" s="36"/>
      <c r="AC713" s="36"/>
      <c r="AD713" s="36"/>
      <c r="AE713" s="36"/>
      <c r="AR713" s="221" t="s">
        <v>269</v>
      </c>
      <c r="AT713" s="221" t="s">
        <v>192</v>
      </c>
      <c r="AU713" s="221" t="s">
        <v>92</v>
      </c>
      <c r="AY713" s="18" t="s">
        <v>189</v>
      </c>
      <c r="BE713" s="222">
        <f>IF(N713="základní",J713,0)</f>
        <v>0</v>
      </c>
      <c r="BF713" s="222">
        <f>IF(N713="snížená",J713,0)</f>
        <v>0</v>
      </c>
      <c r="BG713" s="222">
        <f>IF(N713="zákl. přenesená",J713,0)</f>
        <v>0</v>
      </c>
      <c r="BH713" s="222">
        <f>IF(N713="sníž. přenesená",J713,0)</f>
        <v>0</v>
      </c>
      <c r="BI713" s="222">
        <f>IF(N713="nulová",J713,0)</f>
        <v>0</v>
      </c>
      <c r="BJ713" s="18" t="s">
        <v>90</v>
      </c>
      <c r="BK713" s="222">
        <f>ROUND(I713*H713,2)</f>
        <v>0</v>
      </c>
      <c r="BL713" s="18" t="s">
        <v>269</v>
      </c>
      <c r="BM713" s="221" t="s">
        <v>1404</v>
      </c>
    </row>
    <row r="714" spans="1:47" s="2" customFormat="1" ht="58.5">
      <c r="A714" s="36"/>
      <c r="B714" s="37"/>
      <c r="C714" s="38"/>
      <c r="D714" s="225" t="s">
        <v>305</v>
      </c>
      <c r="E714" s="38"/>
      <c r="F714" s="266" t="s">
        <v>446</v>
      </c>
      <c r="G714" s="38"/>
      <c r="H714" s="38"/>
      <c r="I714" s="125"/>
      <c r="J714" s="38"/>
      <c r="K714" s="38"/>
      <c r="L714" s="41"/>
      <c r="M714" s="267"/>
      <c r="N714" s="268"/>
      <c r="O714" s="73"/>
      <c r="P714" s="73"/>
      <c r="Q714" s="73"/>
      <c r="R714" s="73"/>
      <c r="S714" s="73"/>
      <c r="T714" s="74"/>
      <c r="U714" s="36"/>
      <c r="V714" s="36"/>
      <c r="W714" s="36"/>
      <c r="X714" s="36"/>
      <c r="Y714" s="36"/>
      <c r="Z714" s="36"/>
      <c r="AA714" s="36"/>
      <c r="AB714" s="36"/>
      <c r="AC714" s="36"/>
      <c r="AD714" s="36"/>
      <c r="AE714" s="36"/>
      <c r="AT714" s="18" t="s">
        <v>305</v>
      </c>
      <c r="AU714" s="18" t="s">
        <v>92</v>
      </c>
    </row>
    <row r="715" spans="2:51" s="13" customFormat="1" ht="12">
      <c r="B715" s="223"/>
      <c r="C715" s="224"/>
      <c r="D715" s="225" t="s">
        <v>198</v>
      </c>
      <c r="E715" s="226" t="s">
        <v>1</v>
      </c>
      <c r="F715" s="227" t="s">
        <v>199</v>
      </c>
      <c r="G715" s="224"/>
      <c r="H715" s="226" t="s">
        <v>1</v>
      </c>
      <c r="I715" s="228"/>
      <c r="J715" s="224"/>
      <c r="K715" s="224"/>
      <c r="L715" s="229"/>
      <c r="M715" s="230"/>
      <c r="N715" s="231"/>
      <c r="O715" s="231"/>
      <c r="P715" s="231"/>
      <c r="Q715" s="231"/>
      <c r="R715" s="231"/>
      <c r="S715" s="231"/>
      <c r="T715" s="232"/>
      <c r="AT715" s="233" t="s">
        <v>198</v>
      </c>
      <c r="AU715" s="233" t="s">
        <v>92</v>
      </c>
      <c r="AV715" s="13" t="s">
        <v>90</v>
      </c>
      <c r="AW715" s="13" t="s">
        <v>38</v>
      </c>
      <c r="AX715" s="13" t="s">
        <v>83</v>
      </c>
      <c r="AY715" s="233" t="s">
        <v>189</v>
      </c>
    </row>
    <row r="716" spans="2:51" s="14" customFormat="1" ht="12">
      <c r="B716" s="234"/>
      <c r="C716" s="235"/>
      <c r="D716" s="225" t="s">
        <v>198</v>
      </c>
      <c r="E716" s="236" t="s">
        <v>1</v>
      </c>
      <c r="F716" s="237" t="s">
        <v>1377</v>
      </c>
      <c r="G716" s="235"/>
      <c r="H716" s="238">
        <v>75.1</v>
      </c>
      <c r="I716" s="239"/>
      <c r="J716" s="235"/>
      <c r="K716" s="235"/>
      <c r="L716" s="240"/>
      <c r="M716" s="241"/>
      <c r="N716" s="242"/>
      <c r="O716" s="242"/>
      <c r="P716" s="242"/>
      <c r="Q716" s="242"/>
      <c r="R716" s="242"/>
      <c r="S716" s="242"/>
      <c r="T716" s="243"/>
      <c r="AT716" s="244" t="s">
        <v>198</v>
      </c>
      <c r="AU716" s="244" t="s">
        <v>92</v>
      </c>
      <c r="AV716" s="14" t="s">
        <v>92</v>
      </c>
      <c r="AW716" s="14" t="s">
        <v>38</v>
      </c>
      <c r="AX716" s="14" t="s">
        <v>83</v>
      </c>
      <c r="AY716" s="244" t="s">
        <v>189</v>
      </c>
    </row>
    <row r="717" spans="2:51" s="15" customFormat="1" ht="12">
      <c r="B717" s="245"/>
      <c r="C717" s="246"/>
      <c r="D717" s="225" t="s">
        <v>198</v>
      </c>
      <c r="E717" s="247" t="s">
        <v>1</v>
      </c>
      <c r="F717" s="248" t="s">
        <v>203</v>
      </c>
      <c r="G717" s="246"/>
      <c r="H717" s="249">
        <v>75.1</v>
      </c>
      <c r="I717" s="250"/>
      <c r="J717" s="246"/>
      <c r="K717" s="246"/>
      <c r="L717" s="251"/>
      <c r="M717" s="252"/>
      <c r="N717" s="253"/>
      <c r="O717" s="253"/>
      <c r="P717" s="253"/>
      <c r="Q717" s="253"/>
      <c r="R717" s="253"/>
      <c r="S717" s="253"/>
      <c r="T717" s="254"/>
      <c r="AT717" s="255" t="s">
        <v>198</v>
      </c>
      <c r="AU717" s="255" t="s">
        <v>92</v>
      </c>
      <c r="AV717" s="15" t="s">
        <v>106</v>
      </c>
      <c r="AW717" s="15" t="s">
        <v>38</v>
      </c>
      <c r="AX717" s="15" t="s">
        <v>90</v>
      </c>
      <c r="AY717" s="255" t="s">
        <v>189</v>
      </c>
    </row>
    <row r="718" spans="1:65" s="2" customFormat="1" ht="16.5" customHeight="1">
      <c r="A718" s="36"/>
      <c r="B718" s="37"/>
      <c r="C718" s="210" t="s">
        <v>1405</v>
      </c>
      <c r="D718" s="210" t="s">
        <v>192</v>
      </c>
      <c r="E718" s="211" t="s">
        <v>1406</v>
      </c>
      <c r="F718" s="212" t="s">
        <v>1407</v>
      </c>
      <c r="G718" s="213" t="s">
        <v>195</v>
      </c>
      <c r="H718" s="214">
        <v>70.73</v>
      </c>
      <c r="I718" s="215"/>
      <c r="J718" s="216">
        <f>ROUND(I718*H718,2)</f>
        <v>0</v>
      </c>
      <c r="K718" s="212" t="s">
        <v>196</v>
      </c>
      <c r="L718" s="41"/>
      <c r="M718" s="217" t="s">
        <v>1</v>
      </c>
      <c r="N718" s="218" t="s">
        <v>48</v>
      </c>
      <c r="O718" s="73"/>
      <c r="P718" s="219">
        <f>O718*H718</f>
        <v>0</v>
      </c>
      <c r="Q718" s="219">
        <v>0.0045</v>
      </c>
      <c r="R718" s="219">
        <f>Q718*H718</f>
        <v>0.318285</v>
      </c>
      <c r="S718" s="219">
        <v>0</v>
      </c>
      <c r="T718" s="220">
        <f>S718*H718</f>
        <v>0</v>
      </c>
      <c r="U718" s="36"/>
      <c r="V718" s="36"/>
      <c r="W718" s="36"/>
      <c r="X718" s="36"/>
      <c r="Y718" s="36"/>
      <c r="Z718" s="36"/>
      <c r="AA718" s="36"/>
      <c r="AB718" s="36"/>
      <c r="AC718" s="36"/>
      <c r="AD718" s="36"/>
      <c r="AE718" s="36"/>
      <c r="AR718" s="221" t="s">
        <v>269</v>
      </c>
      <c r="AT718" s="221" t="s">
        <v>192</v>
      </c>
      <c r="AU718" s="221" t="s">
        <v>92</v>
      </c>
      <c r="AY718" s="18" t="s">
        <v>189</v>
      </c>
      <c r="BE718" s="222">
        <f>IF(N718="základní",J718,0)</f>
        <v>0</v>
      </c>
      <c r="BF718" s="222">
        <f>IF(N718="snížená",J718,0)</f>
        <v>0</v>
      </c>
      <c r="BG718" s="222">
        <f>IF(N718="zákl. přenesená",J718,0)</f>
        <v>0</v>
      </c>
      <c r="BH718" s="222">
        <f>IF(N718="sníž. přenesená",J718,0)</f>
        <v>0</v>
      </c>
      <c r="BI718" s="222">
        <f>IF(N718="nulová",J718,0)</f>
        <v>0</v>
      </c>
      <c r="BJ718" s="18" t="s">
        <v>90</v>
      </c>
      <c r="BK718" s="222">
        <f>ROUND(I718*H718,2)</f>
        <v>0</v>
      </c>
      <c r="BL718" s="18" t="s">
        <v>269</v>
      </c>
      <c r="BM718" s="221" t="s">
        <v>1408</v>
      </c>
    </row>
    <row r="719" spans="1:47" s="2" customFormat="1" ht="68.25">
      <c r="A719" s="36"/>
      <c r="B719" s="37"/>
      <c r="C719" s="38"/>
      <c r="D719" s="225" t="s">
        <v>305</v>
      </c>
      <c r="E719" s="38"/>
      <c r="F719" s="266" t="s">
        <v>1409</v>
      </c>
      <c r="G719" s="38"/>
      <c r="H719" s="38"/>
      <c r="I719" s="125"/>
      <c r="J719" s="38"/>
      <c r="K719" s="38"/>
      <c r="L719" s="41"/>
      <c r="M719" s="267"/>
      <c r="N719" s="268"/>
      <c r="O719" s="73"/>
      <c r="P719" s="73"/>
      <c r="Q719" s="73"/>
      <c r="R719" s="73"/>
      <c r="S719" s="73"/>
      <c r="T719" s="74"/>
      <c r="U719" s="36"/>
      <c r="V719" s="36"/>
      <c r="W719" s="36"/>
      <c r="X719" s="36"/>
      <c r="Y719" s="36"/>
      <c r="Z719" s="36"/>
      <c r="AA719" s="36"/>
      <c r="AB719" s="36"/>
      <c r="AC719" s="36"/>
      <c r="AD719" s="36"/>
      <c r="AE719" s="36"/>
      <c r="AT719" s="18" t="s">
        <v>305</v>
      </c>
      <c r="AU719" s="18" t="s">
        <v>92</v>
      </c>
    </row>
    <row r="720" spans="2:51" s="13" customFormat="1" ht="12">
      <c r="B720" s="223"/>
      <c r="C720" s="224"/>
      <c r="D720" s="225" t="s">
        <v>198</v>
      </c>
      <c r="E720" s="226" t="s">
        <v>1</v>
      </c>
      <c r="F720" s="227" t="s">
        <v>199</v>
      </c>
      <c r="G720" s="224"/>
      <c r="H720" s="226" t="s">
        <v>1</v>
      </c>
      <c r="I720" s="228"/>
      <c r="J720" s="224"/>
      <c r="K720" s="224"/>
      <c r="L720" s="229"/>
      <c r="M720" s="230"/>
      <c r="N720" s="231"/>
      <c r="O720" s="231"/>
      <c r="P720" s="231"/>
      <c r="Q720" s="231"/>
      <c r="R720" s="231"/>
      <c r="S720" s="231"/>
      <c r="T720" s="232"/>
      <c r="AT720" s="233" t="s">
        <v>198</v>
      </c>
      <c r="AU720" s="233" t="s">
        <v>92</v>
      </c>
      <c r="AV720" s="13" t="s">
        <v>90</v>
      </c>
      <c r="AW720" s="13" t="s">
        <v>38</v>
      </c>
      <c r="AX720" s="13" t="s">
        <v>83</v>
      </c>
      <c r="AY720" s="233" t="s">
        <v>189</v>
      </c>
    </row>
    <row r="721" spans="2:51" s="13" customFormat="1" ht="12">
      <c r="B721" s="223"/>
      <c r="C721" s="224"/>
      <c r="D721" s="225" t="s">
        <v>198</v>
      </c>
      <c r="E721" s="226" t="s">
        <v>1</v>
      </c>
      <c r="F721" s="227" t="s">
        <v>1410</v>
      </c>
      <c r="G721" s="224"/>
      <c r="H721" s="226" t="s">
        <v>1</v>
      </c>
      <c r="I721" s="228"/>
      <c r="J721" s="224"/>
      <c r="K721" s="224"/>
      <c r="L721" s="229"/>
      <c r="M721" s="230"/>
      <c r="N721" s="231"/>
      <c r="O721" s="231"/>
      <c r="P721" s="231"/>
      <c r="Q721" s="231"/>
      <c r="R721" s="231"/>
      <c r="S721" s="231"/>
      <c r="T721" s="232"/>
      <c r="AT721" s="233" t="s">
        <v>198</v>
      </c>
      <c r="AU721" s="233" t="s">
        <v>92</v>
      </c>
      <c r="AV721" s="13" t="s">
        <v>90</v>
      </c>
      <c r="AW721" s="13" t="s">
        <v>38</v>
      </c>
      <c r="AX721" s="13" t="s">
        <v>83</v>
      </c>
      <c r="AY721" s="233" t="s">
        <v>189</v>
      </c>
    </row>
    <row r="722" spans="2:51" s="14" customFormat="1" ht="12">
      <c r="B722" s="234"/>
      <c r="C722" s="235"/>
      <c r="D722" s="225" t="s">
        <v>198</v>
      </c>
      <c r="E722" s="236" t="s">
        <v>1</v>
      </c>
      <c r="F722" s="237" t="s">
        <v>1411</v>
      </c>
      <c r="G722" s="235"/>
      <c r="H722" s="238">
        <v>19.8</v>
      </c>
      <c r="I722" s="239"/>
      <c r="J722" s="235"/>
      <c r="K722" s="235"/>
      <c r="L722" s="240"/>
      <c r="M722" s="241"/>
      <c r="N722" s="242"/>
      <c r="O722" s="242"/>
      <c r="P722" s="242"/>
      <c r="Q722" s="242"/>
      <c r="R722" s="242"/>
      <c r="S722" s="242"/>
      <c r="T722" s="243"/>
      <c r="AT722" s="244" t="s">
        <v>198</v>
      </c>
      <c r="AU722" s="244" t="s">
        <v>92</v>
      </c>
      <c r="AV722" s="14" t="s">
        <v>92</v>
      </c>
      <c r="AW722" s="14" t="s">
        <v>38</v>
      </c>
      <c r="AX722" s="14" t="s">
        <v>83</v>
      </c>
      <c r="AY722" s="244" t="s">
        <v>189</v>
      </c>
    </row>
    <row r="723" spans="2:51" s="14" customFormat="1" ht="12">
      <c r="B723" s="234"/>
      <c r="C723" s="235"/>
      <c r="D723" s="225" t="s">
        <v>198</v>
      </c>
      <c r="E723" s="236" t="s">
        <v>1</v>
      </c>
      <c r="F723" s="237" t="s">
        <v>1412</v>
      </c>
      <c r="G723" s="235"/>
      <c r="H723" s="238">
        <v>14.9</v>
      </c>
      <c r="I723" s="239"/>
      <c r="J723" s="235"/>
      <c r="K723" s="235"/>
      <c r="L723" s="240"/>
      <c r="M723" s="241"/>
      <c r="N723" s="242"/>
      <c r="O723" s="242"/>
      <c r="P723" s="242"/>
      <c r="Q723" s="242"/>
      <c r="R723" s="242"/>
      <c r="S723" s="242"/>
      <c r="T723" s="243"/>
      <c r="AT723" s="244" t="s">
        <v>198</v>
      </c>
      <c r="AU723" s="244" t="s">
        <v>92</v>
      </c>
      <c r="AV723" s="14" t="s">
        <v>92</v>
      </c>
      <c r="AW723" s="14" t="s">
        <v>38</v>
      </c>
      <c r="AX723" s="14" t="s">
        <v>83</v>
      </c>
      <c r="AY723" s="244" t="s">
        <v>189</v>
      </c>
    </row>
    <row r="724" spans="2:51" s="14" customFormat="1" ht="12">
      <c r="B724" s="234"/>
      <c r="C724" s="235"/>
      <c r="D724" s="225" t="s">
        <v>198</v>
      </c>
      <c r="E724" s="236" t="s">
        <v>1</v>
      </c>
      <c r="F724" s="237" t="s">
        <v>1413</v>
      </c>
      <c r="G724" s="235"/>
      <c r="H724" s="238">
        <v>15</v>
      </c>
      <c r="I724" s="239"/>
      <c r="J724" s="235"/>
      <c r="K724" s="235"/>
      <c r="L724" s="240"/>
      <c r="M724" s="241"/>
      <c r="N724" s="242"/>
      <c r="O724" s="242"/>
      <c r="P724" s="242"/>
      <c r="Q724" s="242"/>
      <c r="R724" s="242"/>
      <c r="S724" s="242"/>
      <c r="T724" s="243"/>
      <c r="AT724" s="244" t="s">
        <v>198</v>
      </c>
      <c r="AU724" s="244" t="s">
        <v>92</v>
      </c>
      <c r="AV724" s="14" t="s">
        <v>92</v>
      </c>
      <c r="AW724" s="14" t="s">
        <v>38</v>
      </c>
      <c r="AX724" s="14" t="s">
        <v>83</v>
      </c>
      <c r="AY724" s="244" t="s">
        <v>189</v>
      </c>
    </row>
    <row r="725" spans="2:51" s="14" customFormat="1" ht="12">
      <c r="B725" s="234"/>
      <c r="C725" s="235"/>
      <c r="D725" s="225" t="s">
        <v>198</v>
      </c>
      <c r="E725" s="236" t="s">
        <v>1</v>
      </c>
      <c r="F725" s="237" t="s">
        <v>1414</v>
      </c>
      <c r="G725" s="235"/>
      <c r="H725" s="238">
        <v>14.6</v>
      </c>
      <c r="I725" s="239"/>
      <c r="J725" s="235"/>
      <c r="K725" s="235"/>
      <c r="L725" s="240"/>
      <c r="M725" s="241"/>
      <c r="N725" s="242"/>
      <c r="O725" s="242"/>
      <c r="P725" s="242"/>
      <c r="Q725" s="242"/>
      <c r="R725" s="242"/>
      <c r="S725" s="242"/>
      <c r="T725" s="243"/>
      <c r="AT725" s="244" t="s">
        <v>198</v>
      </c>
      <c r="AU725" s="244" t="s">
        <v>92</v>
      </c>
      <c r="AV725" s="14" t="s">
        <v>92</v>
      </c>
      <c r="AW725" s="14" t="s">
        <v>38</v>
      </c>
      <c r="AX725" s="14" t="s">
        <v>83</v>
      </c>
      <c r="AY725" s="244" t="s">
        <v>189</v>
      </c>
    </row>
    <row r="726" spans="2:51" s="16" customFormat="1" ht="12">
      <c r="B726" s="270"/>
      <c r="C726" s="271"/>
      <c r="D726" s="225" t="s">
        <v>198</v>
      </c>
      <c r="E726" s="272" t="s">
        <v>1</v>
      </c>
      <c r="F726" s="273" t="s">
        <v>488</v>
      </c>
      <c r="G726" s="271"/>
      <c r="H726" s="274">
        <v>64.3</v>
      </c>
      <c r="I726" s="275"/>
      <c r="J726" s="271"/>
      <c r="K726" s="271"/>
      <c r="L726" s="276"/>
      <c r="M726" s="277"/>
      <c r="N726" s="278"/>
      <c r="O726" s="278"/>
      <c r="P726" s="278"/>
      <c r="Q726" s="278"/>
      <c r="R726" s="278"/>
      <c r="S726" s="278"/>
      <c r="T726" s="279"/>
      <c r="AT726" s="280" t="s">
        <v>198</v>
      </c>
      <c r="AU726" s="280" t="s">
        <v>92</v>
      </c>
      <c r="AV726" s="16" t="s">
        <v>99</v>
      </c>
      <c r="AW726" s="16" t="s">
        <v>38</v>
      </c>
      <c r="AX726" s="16" t="s">
        <v>83</v>
      </c>
      <c r="AY726" s="280" t="s">
        <v>189</v>
      </c>
    </row>
    <row r="727" spans="2:51" s="14" customFormat="1" ht="12">
      <c r="B727" s="234"/>
      <c r="C727" s="235"/>
      <c r="D727" s="225" t="s">
        <v>198</v>
      </c>
      <c r="E727" s="236" t="s">
        <v>1</v>
      </c>
      <c r="F727" s="237" t="s">
        <v>1415</v>
      </c>
      <c r="G727" s="235"/>
      <c r="H727" s="238">
        <v>6.43</v>
      </c>
      <c r="I727" s="239"/>
      <c r="J727" s="235"/>
      <c r="K727" s="235"/>
      <c r="L727" s="240"/>
      <c r="M727" s="241"/>
      <c r="N727" s="242"/>
      <c r="O727" s="242"/>
      <c r="P727" s="242"/>
      <c r="Q727" s="242"/>
      <c r="R727" s="242"/>
      <c r="S727" s="242"/>
      <c r="T727" s="243"/>
      <c r="AT727" s="244" t="s">
        <v>198</v>
      </c>
      <c r="AU727" s="244" t="s">
        <v>92</v>
      </c>
      <c r="AV727" s="14" t="s">
        <v>92</v>
      </c>
      <c r="AW727" s="14" t="s">
        <v>38</v>
      </c>
      <c r="AX727" s="14" t="s">
        <v>83</v>
      </c>
      <c r="AY727" s="244" t="s">
        <v>189</v>
      </c>
    </row>
    <row r="728" spans="2:51" s="15" customFormat="1" ht="12">
      <c r="B728" s="245"/>
      <c r="C728" s="246"/>
      <c r="D728" s="225" t="s">
        <v>198</v>
      </c>
      <c r="E728" s="247" t="s">
        <v>1</v>
      </c>
      <c r="F728" s="248" t="s">
        <v>203</v>
      </c>
      <c r="G728" s="246"/>
      <c r="H728" s="249">
        <v>70.73</v>
      </c>
      <c r="I728" s="250"/>
      <c r="J728" s="246"/>
      <c r="K728" s="246"/>
      <c r="L728" s="251"/>
      <c r="M728" s="252"/>
      <c r="N728" s="253"/>
      <c r="O728" s="253"/>
      <c r="P728" s="253"/>
      <c r="Q728" s="253"/>
      <c r="R728" s="253"/>
      <c r="S728" s="253"/>
      <c r="T728" s="254"/>
      <c r="AT728" s="255" t="s">
        <v>198</v>
      </c>
      <c r="AU728" s="255" t="s">
        <v>92</v>
      </c>
      <c r="AV728" s="15" t="s">
        <v>106</v>
      </c>
      <c r="AW728" s="15" t="s">
        <v>38</v>
      </c>
      <c r="AX728" s="15" t="s">
        <v>90</v>
      </c>
      <c r="AY728" s="255" t="s">
        <v>189</v>
      </c>
    </row>
    <row r="729" spans="1:65" s="2" customFormat="1" ht="16.5" customHeight="1">
      <c r="A729" s="36"/>
      <c r="B729" s="37"/>
      <c r="C729" s="210" t="s">
        <v>1416</v>
      </c>
      <c r="D729" s="210" t="s">
        <v>192</v>
      </c>
      <c r="E729" s="211" t="s">
        <v>443</v>
      </c>
      <c r="F729" s="212" t="s">
        <v>444</v>
      </c>
      <c r="G729" s="213" t="s">
        <v>195</v>
      </c>
      <c r="H729" s="214">
        <v>49.9</v>
      </c>
      <c r="I729" s="215"/>
      <c r="J729" s="216">
        <f>ROUND(I729*H729,2)</f>
        <v>0</v>
      </c>
      <c r="K729" s="212" t="s">
        <v>196</v>
      </c>
      <c r="L729" s="41"/>
      <c r="M729" s="217" t="s">
        <v>1</v>
      </c>
      <c r="N729" s="218" t="s">
        <v>48</v>
      </c>
      <c r="O729" s="73"/>
      <c r="P729" s="219">
        <f>O729*H729</f>
        <v>0</v>
      </c>
      <c r="Q729" s="219">
        <v>0.00452</v>
      </c>
      <c r="R729" s="219">
        <f>Q729*H729</f>
        <v>0.22554799999999997</v>
      </c>
      <c r="S729" s="219">
        <v>0</v>
      </c>
      <c r="T729" s="220">
        <f>S729*H729</f>
        <v>0</v>
      </c>
      <c r="U729" s="36"/>
      <c r="V729" s="36"/>
      <c r="W729" s="36"/>
      <c r="X729" s="36"/>
      <c r="Y729" s="36"/>
      <c r="Z729" s="36"/>
      <c r="AA729" s="36"/>
      <c r="AB729" s="36"/>
      <c r="AC729" s="36"/>
      <c r="AD729" s="36"/>
      <c r="AE729" s="36"/>
      <c r="AR729" s="221" t="s">
        <v>269</v>
      </c>
      <c r="AT729" s="221" t="s">
        <v>192</v>
      </c>
      <c r="AU729" s="221" t="s">
        <v>92</v>
      </c>
      <c r="AY729" s="18" t="s">
        <v>189</v>
      </c>
      <c r="BE729" s="222">
        <f>IF(N729="základní",J729,0)</f>
        <v>0</v>
      </c>
      <c r="BF729" s="222">
        <f>IF(N729="snížená",J729,0)</f>
        <v>0</v>
      </c>
      <c r="BG729" s="222">
        <f>IF(N729="zákl. přenesená",J729,0)</f>
        <v>0</v>
      </c>
      <c r="BH729" s="222">
        <f>IF(N729="sníž. přenesená",J729,0)</f>
        <v>0</v>
      </c>
      <c r="BI729" s="222">
        <f>IF(N729="nulová",J729,0)</f>
        <v>0</v>
      </c>
      <c r="BJ729" s="18" t="s">
        <v>90</v>
      </c>
      <c r="BK729" s="222">
        <f>ROUND(I729*H729,2)</f>
        <v>0</v>
      </c>
      <c r="BL729" s="18" t="s">
        <v>269</v>
      </c>
      <c r="BM729" s="221" t="s">
        <v>1417</v>
      </c>
    </row>
    <row r="730" spans="1:47" s="2" customFormat="1" ht="58.5">
      <c r="A730" s="36"/>
      <c r="B730" s="37"/>
      <c r="C730" s="38"/>
      <c r="D730" s="225" t="s">
        <v>305</v>
      </c>
      <c r="E730" s="38"/>
      <c r="F730" s="266" t="s">
        <v>446</v>
      </c>
      <c r="G730" s="38"/>
      <c r="H730" s="38"/>
      <c r="I730" s="125"/>
      <c r="J730" s="38"/>
      <c r="K730" s="38"/>
      <c r="L730" s="41"/>
      <c r="M730" s="267"/>
      <c r="N730" s="268"/>
      <c r="O730" s="73"/>
      <c r="P730" s="73"/>
      <c r="Q730" s="73"/>
      <c r="R730" s="73"/>
      <c r="S730" s="73"/>
      <c r="T730" s="74"/>
      <c r="U730" s="36"/>
      <c r="V730" s="36"/>
      <c r="W730" s="36"/>
      <c r="X730" s="36"/>
      <c r="Y730" s="36"/>
      <c r="Z730" s="36"/>
      <c r="AA730" s="36"/>
      <c r="AB730" s="36"/>
      <c r="AC730" s="36"/>
      <c r="AD730" s="36"/>
      <c r="AE730" s="36"/>
      <c r="AT730" s="18" t="s">
        <v>305</v>
      </c>
      <c r="AU730" s="18" t="s">
        <v>92</v>
      </c>
    </row>
    <row r="731" spans="2:51" s="13" customFormat="1" ht="12">
      <c r="B731" s="223"/>
      <c r="C731" s="224"/>
      <c r="D731" s="225" t="s">
        <v>198</v>
      </c>
      <c r="E731" s="226" t="s">
        <v>1</v>
      </c>
      <c r="F731" s="227" t="s">
        <v>199</v>
      </c>
      <c r="G731" s="224"/>
      <c r="H731" s="226" t="s">
        <v>1</v>
      </c>
      <c r="I731" s="228"/>
      <c r="J731" s="224"/>
      <c r="K731" s="224"/>
      <c r="L731" s="229"/>
      <c r="M731" s="230"/>
      <c r="N731" s="231"/>
      <c r="O731" s="231"/>
      <c r="P731" s="231"/>
      <c r="Q731" s="231"/>
      <c r="R731" s="231"/>
      <c r="S731" s="231"/>
      <c r="T731" s="232"/>
      <c r="AT731" s="233" t="s">
        <v>198</v>
      </c>
      <c r="AU731" s="233" t="s">
        <v>92</v>
      </c>
      <c r="AV731" s="13" t="s">
        <v>90</v>
      </c>
      <c r="AW731" s="13" t="s">
        <v>38</v>
      </c>
      <c r="AX731" s="13" t="s">
        <v>83</v>
      </c>
      <c r="AY731" s="233" t="s">
        <v>189</v>
      </c>
    </row>
    <row r="732" spans="2:51" s="14" customFormat="1" ht="12">
      <c r="B732" s="234"/>
      <c r="C732" s="235"/>
      <c r="D732" s="225" t="s">
        <v>198</v>
      </c>
      <c r="E732" s="236" t="s">
        <v>1</v>
      </c>
      <c r="F732" s="237" t="s">
        <v>1382</v>
      </c>
      <c r="G732" s="235"/>
      <c r="H732" s="238">
        <v>49.9</v>
      </c>
      <c r="I732" s="239"/>
      <c r="J732" s="235"/>
      <c r="K732" s="235"/>
      <c r="L732" s="240"/>
      <c r="M732" s="241"/>
      <c r="N732" s="242"/>
      <c r="O732" s="242"/>
      <c r="P732" s="242"/>
      <c r="Q732" s="242"/>
      <c r="R732" s="242"/>
      <c r="S732" s="242"/>
      <c r="T732" s="243"/>
      <c r="AT732" s="244" t="s">
        <v>198</v>
      </c>
      <c r="AU732" s="244" t="s">
        <v>92</v>
      </c>
      <c r="AV732" s="14" t="s">
        <v>92</v>
      </c>
      <c r="AW732" s="14" t="s">
        <v>38</v>
      </c>
      <c r="AX732" s="14" t="s">
        <v>83</v>
      </c>
      <c r="AY732" s="244" t="s">
        <v>189</v>
      </c>
    </row>
    <row r="733" spans="2:51" s="15" customFormat="1" ht="12">
      <c r="B733" s="245"/>
      <c r="C733" s="246"/>
      <c r="D733" s="225" t="s">
        <v>198</v>
      </c>
      <c r="E733" s="247" t="s">
        <v>1</v>
      </c>
      <c r="F733" s="248" t="s">
        <v>203</v>
      </c>
      <c r="G733" s="246"/>
      <c r="H733" s="249">
        <v>49.9</v>
      </c>
      <c r="I733" s="250"/>
      <c r="J733" s="246"/>
      <c r="K733" s="246"/>
      <c r="L733" s="251"/>
      <c r="M733" s="252"/>
      <c r="N733" s="253"/>
      <c r="O733" s="253"/>
      <c r="P733" s="253"/>
      <c r="Q733" s="253"/>
      <c r="R733" s="253"/>
      <c r="S733" s="253"/>
      <c r="T733" s="254"/>
      <c r="AT733" s="255" t="s">
        <v>198</v>
      </c>
      <c r="AU733" s="255" t="s">
        <v>92</v>
      </c>
      <c r="AV733" s="15" t="s">
        <v>106</v>
      </c>
      <c r="AW733" s="15" t="s">
        <v>38</v>
      </c>
      <c r="AX733" s="15" t="s">
        <v>90</v>
      </c>
      <c r="AY733" s="255" t="s">
        <v>189</v>
      </c>
    </row>
    <row r="734" spans="1:65" s="2" customFormat="1" ht="16.5" customHeight="1">
      <c r="A734" s="36"/>
      <c r="B734" s="37"/>
      <c r="C734" s="210" t="s">
        <v>1418</v>
      </c>
      <c r="D734" s="210" t="s">
        <v>192</v>
      </c>
      <c r="E734" s="211" t="s">
        <v>1419</v>
      </c>
      <c r="F734" s="212" t="s">
        <v>1420</v>
      </c>
      <c r="G734" s="213" t="s">
        <v>195</v>
      </c>
      <c r="H734" s="214">
        <v>121.621</v>
      </c>
      <c r="I734" s="215"/>
      <c r="J734" s="216">
        <f>ROUND(I734*H734,2)</f>
        <v>0</v>
      </c>
      <c r="K734" s="212" t="s">
        <v>196</v>
      </c>
      <c r="L734" s="41"/>
      <c r="M734" s="217" t="s">
        <v>1</v>
      </c>
      <c r="N734" s="218" t="s">
        <v>48</v>
      </c>
      <c r="O734" s="73"/>
      <c r="P734" s="219">
        <f>O734*H734</f>
        <v>0</v>
      </c>
      <c r="Q734" s="219">
        <v>0.0045</v>
      </c>
      <c r="R734" s="219">
        <f>Q734*H734</f>
        <v>0.5472944999999999</v>
      </c>
      <c r="S734" s="219">
        <v>0</v>
      </c>
      <c r="T734" s="220">
        <f>S734*H734</f>
        <v>0</v>
      </c>
      <c r="U734" s="36"/>
      <c r="V734" s="36"/>
      <c r="W734" s="36"/>
      <c r="X734" s="36"/>
      <c r="Y734" s="36"/>
      <c r="Z734" s="36"/>
      <c r="AA734" s="36"/>
      <c r="AB734" s="36"/>
      <c r="AC734" s="36"/>
      <c r="AD734" s="36"/>
      <c r="AE734" s="36"/>
      <c r="AR734" s="221" t="s">
        <v>269</v>
      </c>
      <c r="AT734" s="221" t="s">
        <v>192</v>
      </c>
      <c r="AU734" s="221" t="s">
        <v>92</v>
      </c>
      <c r="AY734" s="18" t="s">
        <v>189</v>
      </c>
      <c r="BE734" s="222">
        <f>IF(N734="základní",J734,0)</f>
        <v>0</v>
      </c>
      <c r="BF734" s="222">
        <f>IF(N734="snížená",J734,0)</f>
        <v>0</v>
      </c>
      <c r="BG734" s="222">
        <f>IF(N734="zákl. přenesená",J734,0)</f>
        <v>0</v>
      </c>
      <c r="BH734" s="222">
        <f>IF(N734="sníž. přenesená",J734,0)</f>
        <v>0</v>
      </c>
      <c r="BI734" s="222">
        <f>IF(N734="nulová",J734,0)</f>
        <v>0</v>
      </c>
      <c r="BJ734" s="18" t="s">
        <v>90</v>
      </c>
      <c r="BK734" s="222">
        <f>ROUND(I734*H734,2)</f>
        <v>0</v>
      </c>
      <c r="BL734" s="18" t="s">
        <v>269</v>
      </c>
      <c r="BM734" s="221" t="s">
        <v>1421</v>
      </c>
    </row>
    <row r="735" spans="1:47" s="2" customFormat="1" ht="58.5">
      <c r="A735" s="36"/>
      <c r="B735" s="37"/>
      <c r="C735" s="38"/>
      <c r="D735" s="225" t="s">
        <v>305</v>
      </c>
      <c r="E735" s="38"/>
      <c r="F735" s="266" t="s">
        <v>446</v>
      </c>
      <c r="G735" s="38"/>
      <c r="H735" s="38"/>
      <c r="I735" s="125"/>
      <c r="J735" s="38"/>
      <c r="K735" s="38"/>
      <c r="L735" s="41"/>
      <c r="M735" s="267"/>
      <c r="N735" s="268"/>
      <c r="O735" s="73"/>
      <c r="P735" s="73"/>
      <c r="Q735" s="73"/>
      <c r="R735" s="73"/>
      <c r="S735" s="73"/>
      <c r="T735" s="74"/>
      <c r="U735" s="36"/>
      <c r="V735" s="36"/>
      <c r="W735" s="36"/>
      <c r="X735" s="36"/>
      <c r="Y735" s="36"/>
      <c r="Z735" s="36"/>
      <c r="AA735" s="36"/>
      <c r="AB735" s="36"/>
      <c r="AC735" s="36"/>
      <c r="AD735" s="36"/>
      <c r="AE735" s="36"/>
      <c r="AT735" s="18" t="s">
        <v>305</v>
      </c>
      <c r="AU735" s="18" t="s">
        <v>92</v>
      </c>
    </row>
    <row r="736" spans="2:51" s="14" customFormat="1" ht="12">
      <c r="B736" s="234"/>
      <c r="C736" s="235"/>
      <c r="D736" s="225" t="s">
        <v>198</v>
      </c>
      <c r="E736" s="236" t="s">
        <v>1</v>
      </c>
      <c r="F736" s="237" t="s">
        <v>1422</v>
      </c>
      <c r="G736" s="235"/>
      <c r="H736" s="238">
        <v>121.621</v>
      </c>
      <c r="I736" s="239"/>
      <c r="J736" s="235"/>
      <c r="K736" s="235"/>
      <c r="L736" s="240"/>
      <c r="M736" s="241"/>
      <c r="N736" s="242"/>
      <c r="O736" s="242"/>
      <c r="P736" s="242"/>
      <c r="Q736" s="242"/>
      <c r="R736" s="242"/>
      <c r="S736" s="242"/>
      <c r="T736" s="243"/>
      <c r="AT736" s="244" t="s">
        <v>198</v>
      </c>
      <c r="AU736" s="244" t="s">
        <v>92</v>
      </c>
      <c r="AV736" s="14" t="s">
        <v>92</v>
      </c>
      <c r="AW736" s="14" t="s">
        <v>38</v>
      </c>
      <c r="AX736" s="14" t="s">
        <v>83</v>
      </c>
      <c r="AY736" s="244" t="s">
        <v>189</v>
      </c>
    </row>
    <row r="737" spans="2:51" s="15" customFormat="1" ht="12">
      <c r="B737" s="245"/>
      <c r="C737" s="246"/>
      <c r="D737" s="225" t="s">
        <v>198</v>
      </c>
      <c r="E737" s="247" t="s">
        <v>1</v>
      </c>
      <c r="F737" s="248" t="s">
        <v>203</v>
      </c>
      <c r="G737" s="246"/>
      <c r="H737" s="249">
        <v>121.621</v>
      </c>
      <c r="I737" s="250"/>
      <c r="J737" s="246"/>
      <c r="K737" s="246"/>
      <c r="L737" s="251"/>
      <c r="M737" s="252"/>
      <c r="N737" s="253"/>
      <c r="O737" s="253"/>
      <c r="P737" s="253"/>
      <c r="Q737" s="253"/>
      <c r="R737" s="253"/>
      <c r="S737" s="253"/>
      <c r="T737" s="254"/>
      <c r="AT737" s="255" t="s">
        <v>198</v>
      </c>
      <c r="AU737" s="255" t="s">
        <v>92</v>
      </c>
      <c r="AV737" s="15" t="s">
        <v>106</v>
      </c>
      <c r="AW737" s="15" t="s">
        <v>38</v>
      </c>
      <c r="AX737" s="15" t="s">
        <v>90</v>
      </c>
      <c r="AY737" s="255" t="s">
        <v>189</v>
      </c>
    </row>
    <row r="738" spans="1:65" s="2" customFormat="1" ht="16.5" customHeight="1">
      <c r="A738" s="36"/>
      <c r="B738" s="37"/>
      <c r="C738" s="210" t="s">
        <v>1423</v>
      </c>
      <c r="D738" s="210" t="s">
        <v>192</v>
      </c>
      <c r="E738" s="211" t="s">
        <v>448</v>
      </c>
      <c r="F738" s="212" t="s">
        <v>449</v>
      </c>
      <c r="G738" s="213" t="s">
        <v>450</v>
      </c>
      <c r="H738" s="269"/>
      <c r="I738" s="215"/>
      <c r="J738" s="216">
        <f>ROUND(I738*H738,2)</f>
        <v>0</v>
      </c>
      <c r="K738" s="212" t="s">
        <v>196</v>
      </c>
      <c r="L738" s="41"/>
      <c r="M738" s="217" t="s">
        <v>1</v>
      </c>
      <c r="N738" s="218" t="s">
        <v>48</v>
      </c>
      <c r="O738" s="73"/>
      <c r="P738" s="219">
        <f>O738*H738</f>
        <v>0</v>
      </c>
      <c r="Q738" s="219">
        <v>0</v>
      </c>
      <c r="R738" s="219">
        <f>Q738*H738</f>
        <v>0</v>
      </c>
      <c r="S738" s="219">
        <v>0</v>
      </c>
      <c r="T738" s="220">
        <f>S738*H738</f>
        <v>0</v>
      </c>
      <c r="U738" s="36"/>
      <c r="V738" s="36"/>
      <c r="W738" s="36"/>
      <c r="X738" s="36"/>
      <c r="Y738" s="36"/>
      <c r="Z738" s="36"/>
      <c r="AA738" s="36"/>
      <c r="AB738" s="36"/>
      <c r="AC738" s="36"/>
      <c r="AD738" s="36"/>
      <c r="AE738" s="36"/>
      <c r="AR738" s="221" t="s">
        <v>269</v>
      </c>
      <c r="AT738" s="221" t="s">
        <v>192</v>
      </c>
      <c r="AU738" s="221" t="s">
        <v>92</v>
      </c>
      <c r="AY738" s="18" t="s">
        <v>189</v>
      </c>
      <c r="BE738" s="222">
        <f>IF(N738="základní",J738,0)</f>
        <v>0</v>
      </c>
      <c r="BF738" s="222">
        <f>IF(N738="snížená",J738,0)</f>
        <v>0</v>
      </c>
      <c r="BG738" s="222">
        <f>IF(N738="zákl. přenesená",J738,0)</f>
        <v>0</v>
      </c>
      <c r="BH738" s="222">
        <f>IF(N738="sníž. přenesená",J738,0)</f>
        <v>0</v>
      </c>
      <c r="BI738" s="222">
        <f>IF(N738="nulová",J738,0)</f>
        <v>0</v>
      </c>
      <c r="BJ738" s="18" t="s">
        <v>90</v>
      </c>
      <c r="BK738" s="222">
        <f>ROUND(I738*H738,2)</f>
        <v>0</v>
      </c>
      <c r="BL738" s="18" t="s">
        <v>269</v>
      </c>
      <c r="BM738" s="221" t="s">
        <v>451</v>
      </c>
    </row>
    <row r="739" spans="2:63" s="12" customFormat="1" ht="22.9" customHeight="1">
      <c r="B739" s="194"/>
      <c r="C739" s="195"/>
      <c r="D739" s="196" t="s">
        <v>82</v>
      </c>
      <c r="E739" s="208" t="s">
        <v>545</v>
      </c>
      <c r="F739" s="208" t="s">
        <v>546</v>
      </c>
      <c r="G739" s="195"/>
      <c r="H739" s="195"/>
      <c r="I739" s="198"/>
      <c r="J739" s="209">
        <f>BK739</f>
        <v>0</v>
      </c>
      <c r="K739" s="195"/>
      <c r="L739" s="200"/>
      <c r="M739" s="201"/>
      <c r="N739" s="202"/>
      <c r="O739" s="202"/>
      <c r="P739" s="203">
        <f>SUM(P740:P770)</f>
        <v>0</v>
      </c>
      <c r="Q739" s="202"/>
      <c r="R739" s="203">
        <f>SUM(R740:R770)</f>
        <v>0.89421203</v>
      </c>
      <c r="S739" s="202"/>
      <c r="T739" s="204">
        <f>SUM(T740:T770)</f>
        <v>2.117872</v>
      </c>
      <c r="AR739" s="205" t="s">
        <v>92</v>
      </c>
      <c r="AT739" s="206" t="s">
        <v>82</v>
      </c>
      <c r="AU739" s="206" t="s">
        <v>90</v>
      </c>
      <c r="AY739" s="205" t="s">
        <v>189</v>
      </c>
      <c r="BK739" s="207">
        <f>SUM(BK740:BK770)</f>
        <v>0</v>
      </c>
    </row>
    <row r="740" spans="1:65" s="2" customFormat="1" ht="16.5" customHeight="1">
      <c r="A740" s="36"/>
      <c r="B740" s="37"/>
      <c r="C740" s="210" t="s">
        <v>1424</v>
      </c>
      <c r="D740" s="210" t="s">
        <v>192</v>
      </c>
      <c r="E740" s="211" t="s">
        <v>1425</v>
      </c>
      <c r="F740" s="212" t="s">
        <v>1426</v>
      </c>
      <c r="G740" s="213" t="s">
        <v>195</v>
      </c>
      <c r="H740" s="214">
        <v>41.9</v>
      </c>
      <c r="I740" s="215"/>
      <c r="J740" s="216">
        <f>ROUND(I740*H740,2)</f>
        <v>0</v>
      </c>
      <c r="K740" s="212" t="s">
        <v>196</v>
      </c>
      <c r="L740" s="41"/>
      <c r="M740" s="217" t="s">
        <v>1</v>
      </c>
      <c r="N740" s="218" t="s">
        <v>48</v>
      </c>
      <c r="O740" s="73"/>
      <c r="P740" s="219">
        <f>O740*H740</f>
        <v>0</v>
      </c>
      <c r="Q740" s="219">
        <v>0</v>
      </c>
      <c r="R740" s="219">
        <f>Q740*H740</f>
        <v>0</v>
      </c>
      <c r="S740" s="219">
        <v>0.0014</v>
      </c>
      <c r="T740" s="220">
        <f>S740*H740</f>
        <v>0.05866</v>
      </c>
      <c r="U740" s="36"/>
      <c r="V740" s="36"/>
      <c r="W740" s="36"/>
      <c r="X740" s="36"/>
      <c r="Y740" s="36"/>
      <c r="Z740" s="36"/>
      <c r="AA740" s="36"/>
      <c r="AB740" s="36"/>
      <c r="AC740" s="36"/>
      <c r="AD740" s="36"/>
      <c r="AE740" s="36"/>
      <c r="AR740" s="221" t="s">
        <v>269</v>
      </c>
      <c r="AT740" s="221" t="s">
        <v>192</v>
      </c>
      <c r="AU740" s="221" t="s">
        <v>92</v>
      </c>
      <c r="AY740" s="18" t="s">
        <v>189</v>
      </c>
      <c r="BE740" s="222">
        <f>IF(N740="základní",J740,0)</f>
        <v>0</v>
      </c>
      <c r="BF740" s="222">
        <f>IF(N740="snížená",J740,0)</f>
        <v>0</v>
      </c>
      <c r="BG740" s="222">
        <f>IF(N740="zákl. přenesená",J740,0)</f>
        <v>0</v>
      </c>
      <c r="BH740" s="222">
        <f>IF(N740="sníž. přenesená",J740,0)</f>
        <v>0</v>
      </c>
      <c r="BI740" s="222">
        <f>IF(N740="nulová",J740,0)</f>
        <v>0</v>
      </c>
      <c r="BJ740" s="18" t="s">
        <v>90</v>
      </c>
      <c r="BK740" s="222">
        <f>ROUND(I740*H740,2)</f>
        <v>0</v>
      </c>
      <c r="BL740" s="18" t="s">
        <v>269</v>
      </c>
      <c r="BM740" s="221" t="s">
        <v>1427</v>
      </c>
    </row>
    <row r="741" spans="2:51" s="13" customFormat="1" ht="12">
      <c r="B741" s="223"/>
      <c r="C741" s="224"/>
      <c r="D741" s="225" t="s">
        <v>198</v>
      </c>
      <c r="E741" s="226" t="s">
        <v>1</v>
      </c>
      <c r="F741" s="227" t="s">
        <v>199</v>
      </c>
      <c r="G741" s="224"/>
      <c r="H741" s="226" t="s">
        <v>1</v>
      </c>
      <c r="I741" s="228"/>
      <c r="J741" s="224"/>
      <c r="K741" s="224"/>
      <c r="L741" s="229"/>
      <c r="M741" s="230"/>
      <c r="N741" s="231"/>
      <c r="O741" s="231"/>
      <c r="P741" s="231"/>
      <c r="Q741" s="231"/>
      <c r="R741" s="231"/>
      <c r="S741" s="231"/>
      <c r="T741" s="232"/>
      <c r="AT741" s="233" t="s">
        <v>198</v>
      </c>
      <c r="AU741" s="233" t="s">
        <v>92</v>
      </c>
      <c r="AV741" s="13" t="s">
        <v>90</v>
      </c>
      <c r="AW741" s="13" t="s">
        <v>38</v>
      </c>
      <c r="AX741" s="13" t="s">
        <v>83</v>
      </c>
      <c r="AY741" s="233" t="s">
        <v>189</v>
      </c>
    </row>
    <row r="742" spans="2:51" s="14" customFormat="1" ht="12">
      <c r="B742" s="234"/>
      <c r="C742" s="235"/>
      <c r="D742" s="225" t="s">
        <v>198</v>
      </c>
      <c r="E742" s="236" t="s">
        <v>1</v>
      </c>
      <c r="F742" s="237" t="s">
        <v>1428</v>
      </c>
      <c r="G742" s="235"/>
      <c r="H742" s="238">
        <v>41.9</v>
      </c>
      <c r="I742" s="239"/>
      <c r="J742" s="235"/>
      <c r="K742" s="235"/>
      <c r="L742" s="240"/>
      <c r="M742" s="241"/>
      <c r="N742" s="242"/>
      <c r="O742" s="242"/>
      <c r="P742" s="242"/>
      <c r="Q742" s="242"/>
      <c r="R742" s="242"/>
      <c r="S742" s="242"/>
      <c r="T742" s="243"/>
      <c r="AT742" s="244" t="s">
        <v>198</v>
      </c>
      <c r="AU742" s="244" t="s">
        <v>92</v>
      </c>
      <c r="AV742" s="14" t="s">
        <v>92</v>
      </c>
      <c r="AW742" s="14" t="s">
        <v>38</v>
      </c>
      <c r="AX742" s="14" t="s">
        <v>83</v>
      </c>
      <c r="AY742" s="244" t="s">
        <v>189</v>
      </c>
    </row>
    <row r="743" spans="2:51" s="15" customFormat="1" ht="12">
      <c r="B743" s="245"/>
      <c r="C743" s="246"/>
      <c r="D743" s="225" t="s">
        <v>198</v>
      </c>
      <c r="E743" s="247" t="s">
        <v>1</v>
      </c>
      <c r="F743" s="248" t="s">
        <v>203</v>
      </c>
      <c r="G743" s="246"/>
      <c r="H743" s="249">
        <v>41.9</v>
      </c>
      <c r="I743" s="250"/>
      <c r="J743" s="246"/>
      <c r="K743" s="246"/>
      <c r="L743" s="251"/>
      <c r="M743" s="252"/>
      <c r="N743" s="253"/>
      <c r="O743" s="253"/>
      <c r="P743" s="253"/>
      <c r="Q743" s="253"/>
      <c r="R743" s="253"/>
      <c r="S743" s="253"/>
      <c r="T743" s="254"/>
      <c r="AT743" s="255" t="s">
        <v>198</v>
      </c>
      <c r="AU743" s="255" t="s">
        <v>92</v>
      </c>
      <c r="AV743" s="15" t="s">
        <v>106</v>
      </c>
      <c r="AW743" s="15" t="s">
        <v>38</v>
      </c>
      <c r="AX743" s="15" t="s">
        <v>90</v>
      </c>
      <c r="AY743" s="255" t="s">
        <v>189</v>
      </c>
    </row>
    <row r="744" spans="1:65" s="2" customFormat="1" ht="16.5" customHeight="1">
      <c r="A744" s="36"/>
      <c r="B744" s="37"/>
      <c r="C744" s="210" t="s">
        <v>1429</v>
      </c>
      <c r="D744" s="210" t="s">
        <v>192</v>
      </c>
      <c r="E744" s="211" t="s">
        <v>1430</v>
      </c>
      <c r="F744" s="212" t="s">
        <v>1431</v>
      </c>
      <c r="G744" s="213" t="s">
        <v>195</v>
      </c>
      <c r="H744" s="214">
        <v>206.7</v>
      </c>
      <c r="I744" s="215"/>
      <c r="J744" s="216">
        <f>ROUND(I744*H744,2)</f>
        <v>0</v>
      </c>
      <c r="K744" s="212" t="s">
        <v>196</v>
      </c>
      <c r="L744" s="41"/>
      <c r="M744" s="217" t="s">
        <v>1</v>
      </c>
      <c r="N744" s="218" t="s">
        <v>48</v>
      </c>
      <c r="O744" s="73"/>
      <c r="P744" s="219">
        <f>O744*H744</f>
        <v>0</v>
      </c>
      <c r="Q744" s="219">
        <v>0</v>
      </c>
      <c r="R744" s="219">
        <f>Q744*H744</f>
        <v>0</v>
      </c>
      <c r="S744" s="219">
        <v>0.0034</v>
      </c>
      <c r="T744" s="220">
        <f>S744*H744</f>
        <v>0.70278</v>
      </c>
      <c r="U744" s="36"/>
      <c r="V744" s="36"/>
      <c r="W744" s="36"/>
      <c r="X744" s="36"/>
      <c r="Y744" s="36"/>
      <c r="Z744" s="36"/>
      <c r="AA744" s="36"/>
      <c r="AB744" s="36"/>
      <c r="AC744" s="36"/>
      <c r="AD744" s="36"/>
      <c r="AE744" s="36"/>
      <c r="AR744" s="221" t="s">
        <v>269</v>
      </c>
      <c r="AT744" s="221" t="s">
        <v>192</v>
      </c>
      <c r="AU744" s="221" t="s">
        <v>92</v>
      </c>
      <c r="AY744" s="18" t="s">
        <v>189</v>
      </c>
      <c r="BE744" s="222">
        <f>IF(N744="základní",J744,0)</f>
        <v>0</v>
      </c>
      <c r="BF744" s="222">
        <f>IF(N744="snížená",J744,0)</f>
        <v>0</v>
      </c>
      <c r="BG744" s="222">
        <f>IF(N744="zákl. přenesená",J744,0)</f>
        <v>0</v>
      </c>
      <c r="BH744" s="222">
        <f>IF(N744="sníž. přenesená",J744,0)</f>
        <v>0</v>
      </c>
      <c r="BI744" s="222">
        <f>IF(N744="nulová",J744,0)</f>
        <v>0</v>
      </c>
      <c r="BJ744" s="18" t="s">
        <v>90</v>
      </c>
      <c r="BK744" s="222">
        <f>ROUND(I744*H744,2)</f>
        <v>0</v>
      </c>
      <c r="BL744" s="18" t="s">
        <v>269</v>
      </c>
      <c r="BM744" s="221" t="s">
        <v>1432</v>
      </c>
    </row>
    <row r="745" spans="2:51" s="13" customFormat="1" ht="12">
      <c r="B745" s="223"/>
      <c r="C745" s="224"/>
      <c r="D745" s="225" t="s">
        <v>198</v>
      </c>
      <c r="E745" s="226" t="s">
        <v>1</v>
      </c>
      <c r="F745" s="227" t="s">
        <v>199</v>
      </c>
      <c r="G745" s="224"/>
      <c r="H745" s="226" t="s">
        <v>1</v>
      </c>
      <c r="I745" s="228"/>
      <c r="J745" s="224"/>
      <c r="K745" s="224"/>
      <c r="L745" s="229"/>
      <c r="M745" s="230"/>
      <c r="N745" s="231"/>
      <c r="O745" s="231"/>
      <c r="P745" s="231"/>
      <c r="Q745" s="231"/>
      <c r="R745" s="231"/>
      <c r="S745" s="231"/>
      <c r="T745" s="232"/>
      <c r="AT745" s="233" t="s">
        <v>198</v>
      </c>
      <c r="AU745" s="233" t="s">
        <v>92</v>
      </c>
      <c r="AV745" s="13" t="s">
        <v>90</v>
      </c>
      <c r="AW745" s="13" t="s">
        <v>38</v>
      </c>
      <c r="AX745" s="13" t="s">
        <v>83</v>
      </c>
      <c r="AY745" s="233" t="s">
        <v>189</v>
      </c>
    </row>
    <row r="746" spans="2:51" s="13" customFormat="1" ht="12">
      <c r="B746" s="223"/>
      <c r="C746" s="224"/>
      <c r="D746" s="225" t="s">
        <v>198</v>
      </c>
      <c r="E746" s="226" t="s">
        <v>1</v>
      </c>
      <c r="F746" s="227" t="s">
        <v>825</v>
      </c>
      <c r="G746" s="224"/>
      <c r="H746" s="226" t="s">
        <v>1</v>
      </c>
      <c r="I746" s="228"/>
      <c r="J746" s="224"/>
      <c r="K746" s="224"/>
      <c r="L746" s="229"/>
      <c r="M746" s="230"/>
      <c r="N746" s="231"/>
      <c r="O746" s="231"/>
      <c r="P746" s="231"/>
      <c r="Q746" s="231"/>
      <c r="R746" s="231"/>
      <c r="S746" s="231"/>
      <c r="T746" s="232"/>
      <c r="AT746" s="233" t="s">
        <v>198</v>
      </c>
      <c r="AU746" s="233" t="s">
        <v>92</v>
      </c>
      <c r="AV746" s="13" t="s">
        <v>90</v>
      </c>
      <c r="AW746" s="13" t="s">
        <v>38</v>
      </c>
      <c r="AX746" s="13" t="s">
        <v>83</v>
      </c>
      <c r="AY746" s="233" t="s">
        <v>189</v>
      </c>
    </row>
    <row r="747" spans="2:51" s="14" customFormat="1" ht="12">
      <c r="B747" s="234"/>
      <c r="C747" s="235"/>
      <c r="D747" s="225" t="s">
        <v>198</v>
      </c>
      <c r="E747" s="236" t="s">
        <v>1</v>
      </c>
      <c r="F747" s="237" t="s">
        <v>1433</v>
      </c>
      <c r="G747" s="235"/>
      <c r="H747" s="238">
        <v>206.7</v>
      </c>
      <c r="I747" s="239"/>
      <c r="J747" s="235"/>
      <c r="K747" s="235"/>
      <c r="L747" s="240"/>
      <c r="M747" s="241"/>
      <c r="N747" s="242"/>
      <c r="O747" s="242"/>
      <c r="P747" s="242"/>
      <c r="Q747" s="242"/>
      <c r="R747" s="242"/>
      <c r="S747" s="242"/>
      <c r="T747" s="243"/>
      <c r="AT747" s="244" t="s">
        <v>198</v>
      </c>
      <c r="AU747" s="244" t="s">
        <v>92</v>
      </c>
      <c r="AV747" s="14" t="s">
        <v>92</v>
      </c>
      <c r="AW747" s="14" t="s">
        <v>38</v>
      </c>
      <c r="AX747" s="14" t="s">
        <v>83</v>
      </c>
      <c r="AY747" s="244" t="s">
        <v>189</v>
      </c>
    </row>
    <row r="748" spans="2:51" s="15" customFormat="1" ht="12">
      <c r="B748" s="245"/>
      <c r="C748" s="246"/>
      <c r="D748" s="225" t="s">
        <v>198</v>
      </c>
      <c r="E748" s="247" t="s">
        <v>1</v>
      </c>
      <c r="F748" s="248" t="s">
        <v>203</v>
      </c>
      <c r="G748" s="246"/>
      <c r="H748" s="249">
        <v>206.7</v>
      </c>
      <c r="I748" s="250"/>
      <c r="J748" s="246"/>
      <c r="K748" s="246"/>
      <c r="L748" s="251"/>
      <c r="M748" s="252"/>
      <c r="N748" s="253"/>
      <c r="O748" s="253"/>
      <c r="P748" s="253"/>
      <c r="Q748" s="253"/>
      <c r="R748" s="253"/>
      <c r="S748" s="253"/>
      <c r="T748" s="254"/>
      <c r="AT748" s="255" t="s">
        <v>198</v>
      </c>
      <c r="AU748" s="255" t="s">
        <v>92</v>
      </c>
      <c r="AV748" s="15" t="s">
        <v>106</v>
      </c>
      <c r="AW748" s="15" t="s">
        <v>38</v>
      </c>
      <c r="AX748" s="15" t="s">
        <v>90</v>
      </c>
      <c r="AY748" s="255" t="s">
        <v>189</v>
      </c>
    </row>
    <row r="749" spans="1:65" s="2" customFormat="1" ht="16.5" customHeight="1">
      <c r="A749" s="36"/>
      <c r="B749" s="37"/>
      <c r="C749" s="210" t="s">
        <v>1434</v>
      </c>
      <c r="D749" s="210" t="s">
        <v>192</v>
      </c>
      <c r="E749" s="211" t="s">
        <v>1435</v>
      </c>
      <c r="F749" s="212" t="s">
        <v>1436</v>
      </c>
      <c r="G749" s="213" t="s">
        <v>195</v>
      </c>
      <c r="H749" s="214">
        <v>1105.33</v>
      </c>
      <c r="I749" s="215"/>
      <c r="J749" s="216">
        <f>ROUND(I749*H749,2)</f>
        <v>0</v>
      </c>
      <c r="K749" s="212" t="s">
        <v>196</v>
      </c>
      <c r="L749" s="41"/>
      <c r="M749" s="217" t="s">
        <v>1</v>
      </c>
      <c r="N749" s="218" t="s">
        <v>48</v>
      </c>
      <c r="O749" s="73"/>
      <c r="P749" s="219">
        <f>O749*H749</f>
        <v>0</v>
      </c>
      <c r="Q749" s="219">
        <v>0</v>
      </c>
      <c r="R749" s="219">
        <f>Q749*H749</f>
        <v>0</v>
      </c>
      <c r="S749" s="219">
        <v>0</v>
      </c>
      <c r="T749" s="220">
        <f>S749*H749</f>
        <v>0</v>
      </c>
      <c r="U749" s="36"/>
      <c r="V749" s="36"/>
      <c r="W749" s="36"/>
      <c r="X749" s="36"/>
      <c r="Y749" s="36"/>
      <c r="Z749" s="36"/>
      <c r="AA749" s="36"/>
      <c r="AB749" s="36"/>
      <c r="AC749" s="36"/>
      <c r="AD749" s="36"/>
      <c r="AE749" s="36"/>
      <c r="AR749" s="221" t="s">
        <v>269</v>
      </c>
      <c r="AT749" s="221" t="s">
        <v>192</v>
      </c>
      <c r="AU749" s="221" t="s">
        <v>92</v>
      </c>
      <c r="AY749" s="18" t="s">
        <v>189</v>
      </c>
      <c r="BE749" s="222">
        <f>IF(N749="základní",J749,0)</f>
        <v>0</v>
      </c>
      <c r="BF749" s="222">
        <f>IF(N749="snížená",J749,0)</f>
        <v>0</v>
      </c>
      <c r="BG749" s="222">
        <f>IF(N749="zákl. přenesená",J749,0)</f>
        <v>0</v>
      </c>
      <c r="BH749" s="222">
        <f>IF(N749="sníž. přenesená",J749,0)</f>
        <v>0</v>
      </c>
      <c r="BI749" s="222">
        <f>IF(N749="nulová",J749,0)</f>
        <v>0</v>
      </c>
      <c r="BJ749" s="18" t="s">
        <v>90</v>
      </c>
      <c r="BK749" s="222">
        <f>ROUND(I749*H749,2)</f>
        <v>0</v>
      </c>
      <c r="BL749" s="18" t="s">
        <v>269</v>
      </c>
      <c r="BM749" s="221" t="s">
        <v>1437</v>
      </c>
    </row>
    <row r="750" spans="2:51" s="13" customFormat="1" ht="12">
      <c r="B750" s="223"/>
      <c r="C750" s="224"/>
      <c r="D750" s="225" t="s">
        <v>198</v>
      </c>
      <c r="E750" s="226" t="s">
        <v>1</v>
      </c>
      <c r="F750" s="227" t="s">
        <v>199</v>
      </c>
      <c r="G750" s="224"/>
      <c r="H750" s="226" t="s">
        <v>1</v>
      </c>
      <c r="I750" s="228"/>
      <c r="J750" s="224"/>
      <c r="K750" s="224"/>
      <c r="L750" s="229"/>
      <c r="M750" s="230"/>
      <c r="N750" s="231"/>
      <c r="O750" s="231"/>
      <c r="P750" s="231"/>
      <c r="Q750" s="231"/>
      <c r="R750" s="231"/>
      <c r="S750" s="231"/>
      <c r="T750" s="232"/>
      <c r="AT750" s="233" t="s">
        <v>198</v>
      </c>
      <c r="AU750" s="233" t="s">
        <v>92</v>
      </c>
      <c r="AV750" s="13" t="s">
        <v>90</v>
      </c>
      <c r="AW750" s="13" t="s">
        <v>38</v>
      </c>
      <c r="AX750" s="13" t="s">
        <v>83</v>
      </c>
      <c r="AY750" s="233" t="s">
        <v>189</v>
      </c>
    </row>
    <row r="751" spans="2:51" s="14" customFormat="1" ht="12">
      <c r="B751" s="234"/>
      <c r="C751" s="235"/>
      <c r="D751" s="225" t="s">
        <v>198</v>
      </c>
      <c r="E751" s="236" t="s">
        <v>1</v>
      </c>
      <c r="F751" s="237" t="s">
        <v>1438</v>
      </c>
      <c r="G751" s="235"/>
      <c r="H751" s="238">
        <v>1105.33</v>
      </c>
      <c r="I751" s="239"/>
      <c r="J751" s="235"/>
      <c r="K751" s="235"/>
      <c r="L751" s="240"/>
      <c r="M751" s="241"/>
      <c r="N751" s="242"/>
      <c r="O751" s="242"/>
      <c r="P751" s="242"/>
      <c r="Q751" s="242"/>
      <c r="R751" s="242"/>
      <c r="S751" s="242"/>
      <c r="T751" s="243"/>
      <c r="AT751" s="244" t="s">
        <v>198</v>
      </c>
      <c r="AU751" s="244" t="s">
        <v>92</v>
      </c>
      <c r="AV751" s="14" t="s">
        <v>92</v>
      </c>
      <c r="AW751" s="14" t="s">
        <v>38</v>
      </c>
      <c r="AX751" s="14" t="s">
        <v>83</v>
      </c>
      <c r="AY751" s="244" t="s">
        <v>189</v>
      </c>
    </row>
    <row r="752" spans="2:51" s="15" customFormat="1" ht="12">
      <c r="B752" s="245"/>
      <c r="C752" s="246"/>
      <c r="D752" s="225" t="s">
        <v>198</v>
      </c>
      <c r="E752" s="247" t="s">
        <v>1</v>
      </c>
      <c r="F752" s="248" t="s">
        <v>203</v>
      </c>
      <c r="G752" s="246"/>
      <c r="H752" s="249">
        <v>1105.33</v>
      </c>
      <c r="I752" s="250"/>
      <c r="J752" s="246"/>
      <c r="K752" s="246"/>
      <c r="L752" s="251"/>
      <c r="M752" s="252"/>
      <c r="N752" s="253"/>
      <c r="O752" s="253"/>
      <c r="P752" s="253"/>
      <c r="Q752" s="253"/>
      <c r="R752" s="253"/>
      <c r="S752" s="253"/>
      <c r="T752" s="254"/>
      <c r="AT752" s="255" t="s">
        <v>198</v>
      </c>
      <c r="AU752" s="255" t="s">
        <v>92</v>
      </c>
      <c r="AV752" s="15" t="s">
        <v>106</v>
      </c>
      <c r="AW752" s="15" t="s">
        <v>38</v>
      </c>
      <c r="AX752" s="15" t="s">
        <v>90</v>
      </c>
      <c r="AY752" s="255" t="s">
        <v>189</v>
      </c>
    </row>
    <row r="753" spans="1:65" s="2" customFormat="1" ht="16.5" customHeight="1">
      <c r="A753" s="36"/>
      <c r="B753" s="37"/>
      <c r="C753" s="256" t="s">
        <v>1439</v>
      </c>
      <c r="D753" s="256" t="s">
        <v>217</v>
      </c>
      <c r="E753" s="257" t="s">
        <v>1440</v>
      </c>
      <c r="F753" s="258" t="s">
        <v>1441</v>
      </c>
      <c r="G753" s="259" t="s">
        <v>195</v>
      </c>
      <c r="H753" s="260">
        <v>1215.863</v>
      </c>
      <c r="I753" s="261"/>
      <c r="J753" s="262">
        <f>ROUND(I753*H753,2)</f>
        <v>0</v>
      </c>
      <c r="K753" s="258" t="s">
        <v>196</v>
      </c>
      <c r="L753" s="263"/>
      <c r="M753" s="264" t="s">
        <v>1</v>
      </c>
      <c r="N753" s="265" t="s">
        <v>48</v>
      </c>
      <c r="O753" s="73"/>
      <c r="P753" s="219">
        <f>O753*H753</f>
        <v>0</v>
      </c>
      <c r="Q753" s="219">
        <v>0.00061</v>
      </c>
      <c r="R753" s="219">
        <f>Q753*H753</f>
        <v>0.74167643</v>
      </c>
      <c r="S753" s="219">
        <v>0</v>
      </c>
      <c r="T753" s="220">
        <f>S753*H753</f>
        <v>0</v>
      </c>
      <c r="U753" s="36"/>
      <c r="V753" s="36"/>
      <c r="W753" s="36"/>
      <c r="X753" s="36"/>
      <c r="Y753" s="36"/>
      <c r="Z753" s="36"/>
      <c r="AA753" s="36"/>
      <c r="AB753" s="36"/>
      <c r="AC753" s="36"/>
      <c r="AD753" s="36"/>
      <c r="AE753" s="36"/>
      <c r="AR753" s="221" t="s">
        <v>351</v>
      </c>
      <c r="AT753" s="221" t="s">
        <v>217</v>
      </c>
      <c r="AU753" s="221" t="s">
        <v>92</v>
      </c>
      <c r="AY753" s="18" t="s">
        <v>189</v>
      </c>
      <c r="BE753" s="222">
        <f>IF(N753="základní",J753,0)</f>
        <v>0</v>
      </c>
      <c r="BF753" s="222">
        <f>IF(N753="snížená",J753,0)</f>
        <v>0</v>
      </c>
      <c r="BG753" s="222">
        <f>IF(N753="zákl. přenesená",J753,0)</f>
        <v>0</v>
      </c>
      <c r="BH753" s="222">
        <f>IF(N753="sníž. přenesená",J753,0)</f>
        <v>0</v>
      </c>
      <c r="BI753" s="222">
        <f>IF(N753="nulová",J753,0)</f>
        <v>0</v>
      </c>
      <c r="BJ753" s="18" t="s">
        <v>90</v>
      </c>
      <c r="BK753" s="222">
        <f>ROUND(I753*H753,2)</f>
        <v>0</v>
      </c>
      <c r="BL753" s="18" t="s">
        <v>269</v>
      </c>
      <c r="BM753" s="221" t="s">
        <v>1442</v>
      </c>
    </row>
    <row r="754" spans="2:51" s="14" customFormat="1" ht="12">
      <c r="B754" s="234"/>
      <c r="C754" s="235"/>
      <c r="D754" s="225" t="s">
        <v>198</v>
      </c>
      <c r="E754" s="235"/>
      <c r="F754" s="237" t="s">
        <v>1443</v>
      </c>
      <c r="G754" s="235"/>
      <c r="H754" s="238">
        <v>1215.863</v>
      </c>
      <c r="I754" s="239"/>
      <c r="J754" s="235"/>
      <c r="K754" s="235"/>
      <c r="L754" s="240"/>
      <c r="M754" s="241"/>
      <c r="N754" s="242"/>
      <c r="O754" s="242"/>
      <c r="P754" s="242"/>
      <c r="Q754" s="242"/>
      <c r="R754" s="242"/>
      <c r="S754" s="242"/>
      <c r="T754" s="243"/>
      <c r="AT754" s="244" t="s">
        <v>198</v>
      </c>
      <c r="AU754" s="244" t="s">
        <v>92</v>
      </c>
      <c r="AV754" s="14" t="s">
        <v>92</v>
      </c>
      <c r="AW754" s="14" t="s">
        <v>4</v>
      </c>
      <c r="AX754" s="14" t="s">
        <v>90</v>
      </c>
      <c r="AY754" s="244" t="s">
        <v>189</v>
      </c>
    </row>
    <row r="755" spans="1:65" s="2" customFormat="1" ht="16.5" customHeight="1">
      <c r="A755" s="36"/>
      <c r="B755" s="37"/>
      <c r="C755" s="210" t="s">
        <v>1444</v>
      </c>
      <c r="D755" s="210" t="s">
        <v>192</v>
      </c>
      <c r="E755" s="211" t="s">
        <v>1445</v>
      </c>
      <c r="F755" s="212" t="s">
        <v>1446</v>
      </c>
      <c r="G755" s="213" t="s">
        <v>195</v>
      </c>
      <c r="H755" s="214">
        <v>56.518</v>
      </c>
      <c r="I755" s="215"/>
      <c r="J755" s="216">
        <f>ROUND(I755*H755,2)</f>
        <v>0</v>
      </c>
      <c r="K755" s="212" t="s">
        <v>196</v>
      </c>
      <c r="L755" s="41"/>
      <c r="M755" s="217" t="s">
        <v>1</v>
      </c>
      <c r="N755" s="218" t="s">
        <v>48</v>
      </c>
      <c r="O755" s="73"/>
      <c r="P755" s="219">
        <f>O755*H755</f>
        <v>0</v>
      </c>
      <c r="Q755" s="219">
        <v>0</v>
      </c>
      <c r="R755" s="219">
        <f>Q755*H755</f>
        <v>0</v>
      </c>
      <c r="S755" s="219">
        <v>0.024</v>
      </c>
      <c r="T755" s="220">
        <f>S755*H755</f>
        <v>1.356432</v>
      </c>
      <c r="U755" s="36"/>
      <c r="V755" s="36"/>
      <c r="W755" s="36"/>
      <c r="X755" s="36"/>
      <c r="Y755" s="36"/>
      <c r="Z755" s="36"/>
      <c r="AA755" s="36"/>
      <c r="AB755" s="36"/>
      <c r="AC755" s="36"/>
      <c r="AD755" s="36"/>
      <c r="AE755" s="36"/>
      <c r="AR755" s="221" t="s">
        <v>269</v>
      </c>
      <c r="AT755" s="221" t="s">
        <v>192</v>
      </c>
      <c r="AU755" s="221" t="s">
        <v>92</v>
      </c>
      <c r="AY755" s="18" t="s">
        <v>189</v>
      </c>
      <c r="BE755" s="222">
        <f>IF(N755="základní",J755,0)</f>
        <v>0</v>
      </c>
      <c r="BF755" s="222">
        <f>IF(N755="snížená",J755,0)</f>
        <v>0</v>
      </c>
      <c r="BG755" s="222">
        <f>IF(N755="zákl. přenesená",J755,0)</f>
        <v>0</v>
      </c>
      <c r="BH755" s="222">
        <f>IF(N755="sníž. přenesená",J755,0)</f>
        <v>0</v>
      </c>
      <c r="BI755" s="222">
        <f>IF(N755="nulová",J755,0)</f>
        <v>0</v>
      </c>
      <c r="BJ755" s="18" t="s">
        <v>90</v>
      </c>
      <c r="BK755" s="222">
        <f>ROUND(I755*H755,2)</f>
        <v>0</v>
      </c>
      <c r="BL755" s="18" t="s">
        <v>269</v>
      </c>
      <c r="BM755" s="221" t="s">
        <v>1447</v>
      </c>
    </row>
    <row r="756" spans="2:51" s="13" customFormat="1" ht="12">
      <c r="B756" s="223"/>
      <c r="C756" s="224"/>
      <c r="D756" s="225" t="s">
        <v>198</v>
      </c>
      <c r="E756" s="226" t="s">
        <v>1</v>
      </c>
      <c r="F756" s="227" t="s">
        <v>199</v>
      </c>
      <c r="G756" s="224"/>
      <c r="H756" s="226" t="s">
        <v>1</v>
      </c>
      <c r="I756" s="228"/>
      <c r="J756" s="224"/>
      <c r="K756" s="224"/>
      <c r="L756" s="229"/>
      <c r="M756" s="230"/>
      <c r="N756" s="231"/>
      <c r="O756" s="231"/>
      <c r="P756" s="231"/>
      <c r="Q756" s="231"/>
      <c r="R756" s="231"/>
      <c r="S756" s="231"/>
      <c r="T756" s="232"/>
      <c r="AT756" s="233" t="s">
        <v>198</v>
      </c>
      <c r="AU756" s="233" t="s">
        <v>92</v>
      </c>
      <c r="AV756" s="13" t="s">
        <v>90</v>
      </c>
      <c r="AW756" s="13" t="s">
        <v>38</v>
      </c>
      <c r="AX756" s="13" t="s">
        <v>83</v>
      </c>
      <c r="AY756" s="233" t="s">
        <v>189</v>
      </c>
    </row>
    <row r="757" spans="2:51" s="14" customFormat="1" ht="12">
      <c r="B757" s="234"/>
      <c r="C757" s="235"/>
      <c r="D757" s="225" t="s">
        <v>198</v>
      </c>
      <c r="E757" s="236" t="s">
        <v>1</v>
      </c>
      <c r="F757" s="237" t="s">
        <v>1448</v>
      </c>
      <c r="G757" s="235"/>
      <c r="H757" s="238">
        <v>56.518</v>
      </c>
      <c r="I757" s="239"/>
      <c r="J757" s="235"/>
      <c r="K757" s="235"/>
      <c r="L757" s="240"/>
      <c r="M757" s="241"/>
      <c r="N757" s="242"/>
      <c r="O757" s="242"/>
      <c r="P757" s="242"/>
      <c r="Q757" s="242"/>
      <c r="R757" s="242"/>
      <c r="S757" s="242"/>
      <c r="T757" s="243"/>
      <c r="AT757" s="244" t="s">
        <v>198</v>
      </c>
      <c r="AU757" s="244" t="s">
        <v>92</v>
      </c>
      <c r="AV757" s="14" t="s">
        <v>92</v>
      </c>
      <c r="AW757" s="14" t="s">
        <v>38</v>
      </c>
      <c r="AX757" s="14" t="s">
        <v>83</v>
      </c>
      <c r="AY757" s="244" t="s">
        <v>189</v>
      </c>
    </row>
    <row r="758" spans="2:51" s="15" customFormat="1" ht="12">
      <c r="B758" s="245"/>
      <c r="C758" s="246"/>
      <c r="D758" s="225" t="s">
        <v>198</v>
      </c>
      <c r="E758" s="247" t="s">
        <v>1</v>
      </c>
      <c r="F758" s="248" t="s">
        <v>203</v>
      </c>
      <c r="G758" s="246"/>
      <c r="H758" s="249">
        <v>56.518</v>
      </c>
      <c r="I758" s="250"/>
      <c r="J758" s="246"/>
      <c r="K758" s="246"/>
      <c r="L758" s="251"/>
      <c r="M758" s="252"/>
      <c r="N758" s="253"/>
      <c r="O758" s="253"/>
      <c r="P758" s="253"/>
      <c r="Q758" s="253"/>
      <c r="R758" s="253"/>
      <c r="S758" s="253"/>
      <c r="T758" s="254"/>
      <c r="AT758" s="255" t="s">
        <v>198</v>
      </c>
      <c r="AU758" s="255" t="s">
        <v>92</v>
      </c>
      <c r="AV758" s="15" t="s">
        <v>106</v>
      </c>
      <c r="AW758" s="15" t="s">
        <v>38</v>
      </c>
      <c r="AX758" s="15" t="s">
        <v>90</v>
      </c>
      <c r="AY758" s="255" t="s">
        <v>189</v>
      </c>
    </row>
    <row r="759" spans="1:65" s="2" customFormat="1" ht="21.75" customHeight="1">
      <c r="A759" s="36"/>
      <c r="B759" s="37"/>
      <c r="C759" s="210" t="s">
        <v>1449</v>
      </c>
      <c r="D759" s="210" t="s">
        <v>192</v>
      </c>
      <c r="E759" s="211" t="s">
        <v>1450</v>
      </c>
      <c r="F759" s="212" t="s">
        <v>1451</v>
      </c>
      <c r="G759" s="213" t="s">
        <v>195</v>
      </c>
      <c r="H759" s="214">
        <v>1271.13</v>
      </c>
      <c r="I759" s="215"/>
      <c r="J759" s="216">
        <f>ROUND(I759*H759,2)</f>
        <v>0</v>
      </c>
      <c r="K759" s="212" t="s">
        <v>281</v>
      </c>
      <c r="L759" s="41"/>
      <c r="M759" s="217" t="s">
        <v>1</v>
      </c>
      <c r="N759" s="218" t="s">
        <v>48</v>
      </c>
      <c r="O759" s="73"/>
      <c r="P759" s="219">
        <f>O759*H759</f>
        <v>0</v>
      </c>
      <c r="Q759" s="219">
        <v>0.00012</v>
      </c>
      <c r="R759" s="219">
        <f>Q759*H759</f>
        <v>0.15253560000000002</v>
      </c>
      <c r="S759" s="219">
        <v>0</v>
      </c>
      <c r="T759" s="220">
        <f>S759*H759</f>
        <v>0</v>
      </c>
      <c r="U759" s="36"/>
      <c r="V759" s="36"/>
      <c r="W759" s="36"/>
      <c r="X759" s="36"/>
      <c r="Y759" s="36"/>
      <c r="Z759" s="36"/>
      <c r="AA759" s="36"/>
      <c r="AB759" s="36"/>
      <c r="AC759" s="36"/>
      <c r="AD759" s="36"/>
      <c r="AE759" s="36"/>
      <c r="AR759" s="221" t="s">
        <v>269</v>
      </c>
      <c r="AT759" s="221" t="s">
        <v>192</v>
      </c>
      <c r="AU759" s="221" t="s">
        <v>92</v>
      </c>
      <c r="AY759" s="18" t="s">
        <v>189</v>
      </c>
      <c r="BE759" s="222">
        <f>IF(N759="základní",J759,0)</f>
        <v>0</v>
      </c>
      <c r="BF759" s="222">
        <f>IF(N759="snížená",J759,0)</f>
        <v>0</v>
      </c>
      <c r="BG759" s="222">
        <f>IF(N759="zákl. přenesená",J759,0)</f>
        <v>0</v>
      </c>
      <c r="BH759" s="222">
        <f>IF(N759="sníž. přenesená",J759,0)</f>
        <v>0</v>
      </c>
      <c r="BI759" s="222">
        <f>IF(N759="nulová",J759,0)</f>
        <v>0</v>
      </c>
      <c r="BJ759" s="18" t="s">
        <v>90</v>
      </c>
      <c r="BK759" s="222">
        <f>ROUND(I759*H759,2)</f>
        <v>0</v>
      </c>
      <c r="BL759" s="18" t="s">
        <v>269</v>
      </c>
      <c r="BM759" s="221" t="s">
        <v>1452</v>
      </c>
    </row>
    <row r="760" spans="2:51" s="13" customFormat="1" ht="12">
      <c r="B760" s="223"/>
      <c r="C760" s="224"/>
      <c r="D760" s="225" t="s">
        <v>198</v>
      </c>
      <c r="E760" s="226" t="s">
        <v>1</v>
      </c>
      <c r="F760" s="227" t="s">
        <v>283</v>
      </c>
      <c r="G760" s="224"/>
      <c r="H760" s="226" t="s">
        <v>1</v>
      </c>
      <c r="I760" s="228"/>
      <c r="J760" s="224"/>
      <c r="K760" s="224"/>
      <c r="L760" s="229"/>
      <c r="M760" s="230"/>
      <c r="N760" s="231"/>
      <c r="O760" s="231"/>
      <c r="P760" s="231"/>
      <c r="Q760" s="231"/>
      <c r="R760" s="231"/>
      <c r="S760" s="231"/>
      <c r="T760" s="232"/>
      <c r="AT760" s="233" t="s">
        <v>198</v>
      </c>
      <c r="AU760" s="233" t="s">
        <v>92</v>
      </c>
      <c r="AV760" s="13" t="s">
        <v>90</v>
      </c>
      <c r="AW760" s="13" t="s">
        <v>38</v>
      </c>
      <c r="AX760" s="13" t="s">
        <v>83</v>
      </c>
      <c r="AY760" s="233" t="s">
        <v>189</v>
      </c>
    </row>
    <row r="761" spans="2:51" s="13" customFormat="1" ht="12">
      <c r="B761" s="223"/>
      <c r="C761" s="224"/>
      <c r="D761" s="225" t="s">
        <v>198</v>
      </c>
      <c r="E761" s="226" t="s">
        <v>1</v>
      </c>
      <c r="F761" s="227" t="s">
        <v>1453</v>
      </c>
      <c r="G761" s="224"/>
      <c r="H761" s="226" t="s">
        <v>1</v>
      </c>
      <c r="I761" s="228"/>
      <c r="J761" s="224"/>
      <c r="K761" s="224"/>
      <c r="L761" s="229"/>
      <c r="M761" s="230"/>
      <c r="N761" s="231"/>
      <c r="O761" s="231"/>
      <c r="P761" s="231"/>
      <c r="Q761" s="231"/>
      <c r="R761" s="231"/>
      <c r="S761" s="231"/>
      <c r="T761" s="232"/>
      <c r="AT761" s="233" t="s">
        <v>198</v>
      </c>
      <c r="AU761" s="233" t="s">
        <v>92</v>
      </c>
      <c r="AV761" s="13" t="s">
        <v>90</v>
      </c>
      <c r="AW761" s="13" t="s">
        <v>38</v>
      </c>
      <c r="AX761" s="13" t="s">
        <v>83</v>
      </c>
      <c r="AY761" s="233" t="s">
        <v>189</v>
      </c>
    </row>
    <row r="762" spans="2:51" s="14" customFormat="1" ht="12">
      <c r="B762" s="234"/>
      <c r="C762" s="235"/>
      <c r="D762" s="225" t="s">
        <v>198</v>
      </c>
      <c r="E762" s="236" t="s">
        <v>1</v>
      </c>
      <c r="F762" s="237" t="s">
        <v>1454</v>
      </c>
      <c r="G762" s="235"/>
      <c r="H762" s="238">
        <v>146.05</v>
      </c>
      <c r="I762" s="239"/>
      <c r="J762" s="235"/>
      <c r="K762" s="235"/>
      <c r="L762" s="240"/>
      <c r="M762" s="241"/>
      <c r="N762" s="242"/>
      <c r="O762" s="242"/>
      <c r="P762" s="242"/>
      <c r="Q762" s="242"/>
      <c r="R762" s="242"/>
      <c r="S762" s="242"/>
      <c r="T762" s="243"/>
      <c r="AT762" s="244" t="s">
        <v>198</v>
      </c>
      <c r="AU762" s="244" t="s">
        <v>92</v>
      </c>
      <c r="AV762" s="14" t="s">
        <v>92</v>
      </c>
      <c r="AW762" s="14" t="s">
        <v>38</v>
      </c>
      <c r="AX762" s="14" t="s">
        <v>83</v>
      </c>
      <c r="AY762" s="244" t="s">
        <v>189</v>
      </c>
    </row>
    <row r="763" spans="2:51" s="14" customFormat="1" ht="12">
      <c r="B763" s="234"/>
      <c r="C763" s="235"/>
      <c r="D763" s="225" t="s">
        <v>198</v>
      </c>
      <c r="E763" s="236" t="s">
        <v>1</v>
      </c>
      <c r="F763" s="237" t="s">
        <v>1455</v>
      </c>
      <c r="G763" s="235"/>
      <c r="H763" s="238">
        <v>137.425</v>
      </c>
      <c r="I763" s="239"/>
      <c r="J763" s="235"/>
      <c r="K763" s="235"/>
      <c r="L763" s="240"/>
      <c r="M763" s="241"/>
      <c r="N763" s="242"/>
      <c r="O763" s="242"/>
      <c r="P763" s="242"/>
      <c r="Q763" s="242"/>
      <c r="R763" s="242"/>
      <c r="S763" s="242"/>
      <c r="T763" s="243"/>
      <c r="AT763" s="244" t="s">
        <v>198</v>
      </c>
      <c r="AU763" s="244" t="s">
        <v>92</v>
      </c>
      <c r="AV763" s="14" t="s">
        <v>92</v>
      </c>
      <c r="AW763" s="14" t="s">
        <v>38</v>
      </c>
      <c r="AX763" s="14" t="s">
        <v>83</v>
      </c>
      <c r="AY763" s="244" t="s">
        <v>189</v>
      </c>
    </row>
    <row r="764" spans="2:51" s="14" customFormat="1" ht="12">
      <c r="B764" s="234"/>
      <c r="C764" s="235"/>
      <c r="D764" s="225" t="s">
        <v>198</v>
      </c>
      <c r="E764" s="236" t="s">
        <v>1</v>
      </c>
      <c r="F764" s="237" t="s">
        <v>1456</v>
      </c>
      <c r="G764" s="235"/>
      <c r="H764" s="238">
        <v>290.03</v>
      </c>
      <c r="I764" s="239"/>
      <c r="J764" s="235"/>
      <c r="K764" s="235"/>
      <c r="L764" s="240"/>
      <c r="M764" s="241"/>
      <c r="N764" s="242"/>
      <c r="O764" s="242"/>
      <c r="P764" s="242"/>
      <c r="Q764" s="242"/>
      <c r="R764" s="242"/>
      <c r="S764" s="242"/>
      <c r="T764" s="243"/>
      <c r="AT764" s="244" t="s">
        <v>198</v>
      </c>
      <c r="AU764" s="244" t="s">
        <v>92</v>
      </c>
      <c r="AV764" s="14" t="s">
        <v>92</v>
      </c>
      <c r="AW764" s="14" t="s">
        <v>38</v>
      </c>
      <c r="AX764" s="14" t="s">
        <v>83</v>
      </c>
      <c r="AY764" s="244" t="s">
        <v>189</v>
      </c>
    </row>
    <row r="765" spans="2:51" s="14" customFormat="1" ht="12">
      <c r="B765" s="234"/>
      <c r="C765" s="235"/>
      <c r="D765" s="225" t="s">
        <v>198</v>
      </c>
      <c r="E765" s="236" t="s">
        <v>1</v>
      </c>
      <c r="F765" s="237" t="s">
        <v>1457</v>
      </c>
      <c r="G765" s="235"/>
      <c r="H765" s="238">
        <v>292.33</v>
      </c>
      <c r="I765" s="239"/>
      <c r="J765" s="235"/>
      <c r="K765" s="235"/>
      <c r="L765" s="240"/>
      <c r="M765" s="241"/>
      <c r="N765" s="242"/>
      <c r="O765" s="242"/>
      <c r="P765" s="242"/>
      <c r="Q765" s="242"/>
      <c r="R765" s="242"/>
      <c r="S765" s="242"/>
      <c r="T765" s="243"/>
      <c r="AT765" s="244" t="s">
        <v>198</v>
      </c>
      <c r="AU765" s="244" t="s">
        <v>92</v>
      </c>
      <c r="AV765" s="14" t="s">
        <v>92</v>
      </c>
      <c r="AW765" s="14" t="s">
        <v>38</v>
      </c>
      <c r="AX765" s="14" t="s">
        <v>83</v>
      </c>
      <c r="AY765" s="244" t="s">
        <v>189</v>
      </c>
    </row>
    <row r="766" spans="2:51" s="14" customFormat="1" ht="12">
      <c r="B766" s="234"/>
      <c r="C766" s="235"/>
      <c r="D766" s="225" t="s">
        <v>198</v>
      </c>
      <c r="E766" s="236" t="s">
        <v>1</v>
      </c>
      <c r="F766" s="237" t="s">
        <v>1458</v>
      </c>
      <c r="G766" s="235"/>
      <c r="H766" s="238">
        <v>291.065</v>
      </c>
      <c r="I766" s="239"/>
      <c r="J766" s="235"/>
      <c r="K766" s="235"/>
      <c r="L766" s="240"/>
      <c r="M766" s="241"/>
      <c r="N766" s="242"/>
      <c r="O766" s="242"/>
      <c r="P766" s="242"/>
      <c r="Q766" s="242"/>
      <c r="R766" s="242"/>
      <c r="S766" s="242"/>
      <c r="T766" s="243"/>
      <c r="AT766" s="244" t="s">
        <v>198</v>
      </c>
      <c r="AU766" s="244" t="s">
        <v>92</v>
      </c>
      <c r="AV766" s="14" t="s">
        <v>92</v>
      </c>
      <c r="AW766" s="14" t="s">
        <v>38</v>
      </c>
      <c r="AX766" s="14" t="s">
        <v>83</v>
      </c>
      <c r="AY766" s="244" t="s">
        <v>189</v>
      </c>
    </row>
    <row r="767" spans="2:51" s="16" customFormat="1" ht="12">
      <c r="B767" s="270"/>
      <c r="C767" s="271"/>
      <c r="D767" s="225" t="s">
        <v>198</v>
      </c>
      <c r="E767" s="272" t="s">
        <v>1</v>
      </c>
      <c r="F767" s="273" t="s">
        <v>488</v>
      </c>
      <c r="G767" s="271"/>
      <c r="H767" s="274">
        <v>1156.9</v>
      </c>
      <c r="I767" s="275"/>
      <c r="J767" s="271"/>
      <c r="K767" s="271"/>
      <c r="L767" s="276"/>
      <c r="M767" s="277"/>
      <c r="N767" s="278"/>
      <c r="O767" s="278"/>
      <c r="P767" s="278"/>
      <c r="Q767" s="278"/>
      <c r="R767" s="278"/>
      <c r="S767" s="278"/>
      <c r="T767" s="279"/>
      <c r="AT767" s="280" t="s">
        <v>198</v>
      </c>
      <c r="AU767" s="280" t="s">
        <v>92</v>
      </c>
      <c r="AV767" s="16" t="s">
        <v>99</v>
      </c>
      <c r="AW767" s="16" t="s">
        <v>38</v>
      </c>
      <c r="AX767" s="16" t="s">
        <v>83</v>
      </c>
      <c r="AY767" s="280" t="s">
        <v>189</v>
      </c>
    </row>
    <row r="768" spans="2:51" s="14" customFormat="1" ht="12">
      <c r="B768" s="234"/>
      <c r="C768" s="235"/>
      <c r="D768" s="225" t="s">
        <v>198</v>
      </c>
      <c r="E768" s="236" t="s">
        <v>1</v>
      </c>
      <c r="F768" s="237" t="s">
        <v>1459</v>
      </c>
      <c r="G768" s="235"/>
      <c r="H768" s="238">
        <v>114.23</v>
      </c>
      <c r="I768" s="239"/>
      <c r="J768" s="235"/>
      <c r="K768" s="235"/>
      <c r="L768" s="240"/>
      <c r="M768" s="241"/>
      <c r="N768" s="242"/>
      <c r="O768" s="242"/>
      <c r="P768" s="242"/>
      <c r="Q768" s="242"/>
      <c r="R768" s="242"/>
      <c r="S768" s="242"/>
      <c r="T768" s="243"/>
      <c r="AT768" s="244" t="s">
        <v>198</v>
      </c>
      <c r="AU768" s="244" t="s">
        <v>92</v>
      </c>
      <c r="AV768" s="14" t="s">
        <v>92</v>
      </c>
      <c r="AW768" s="14" t="s">
        <v>38</v>
      </c>
      <c r="AX768" s="14" t="s">
        <v>83</v>
      </c>
      <c r="AY768" s="244" t="s">
        <v>189</v>
      </c>
    </row>
    <row r="769" spans="2:51" s="15" customFormat="1" ht="12">
      <c r="B769" s="245"/>
      <c r="C769" s="246"/>
      <c r="D769" s="225" t="s">
        <v>198</v>
      </c>
      <c r="E769" s="247" t="s">
        <v>1</v>
      </c>
      <c r="F769" s="248" t="s">
        <v>203</v>
      </c>
      <c r="G769" s="246"/>
      <c r="H769" s="249">
        <v>1271.13</v>
      </c>
      <c r="I769" s="250"/>
      <c r="J769" s="246"/>
      <c r="K769" s="246"/>
      <c r="L769" s="251"/>
      <c r="M769" s="252"/>
      <c r="N769" s="253"/>
      <c r="O769" s="253"/>
      <c r="P769" s="253"/>
      <c r="Q769" s="253"/>
      <c r="R769" s="253"/>
      <c r="S769" s="253"/>
      <c r="T769" s="254"/>
      <c r="AT769" s="255" t="s">
        <v>198</v>
      </c>
      <c r="AU769" s="255" t="s">
        <v>92</v>
      </c>
      <c r="AV769" s="15" t="s">
        <v>106</v>
      </c>
      <c r="AW769" s="15" t="s">
        <v>38</v>
      </c>
      <c r="AX769" s="15" t="s">
        <v>90</v>
      </c>
      <c r="AY769" s="255" t="s">
        <v>189</v>
      </c>
    </row>
    <row r="770" spans="1:65" s="2" customFormat="1" ht="16.5" customHeight="1">
      <c r="A770" s="36"/>
      <c r="B770" s="37"/>
      <c r="C770" s="210" t="s">
        <v>1460</v>
      </c>
      <c r="D770" s="210" t="s">
        <v>192</v>
      </c>
      <c r="E770" s="211" t="s">
        <v>610</v>
      </c>
      <c r="F770" s="212" t="s">
        <v>611</v>
      </c>
      <c r="G770" s="213" t="s">
        <v>450</v>
      </c>
      <c r="H770" s="269"/>
      <c r="I770" s="215"/>
      <c r="J770" s="216">
        <f>ROUND(I770*H770,2)</f>
        <v>0</v>
      </c>
      <c r="K770" s="212" t="s">
        <v>196</v>
      </c>
      <c r="L770" s="41"/>
      <c r="M770" s="217" t="s">
        <v>1</v>
      </c>
      <c r="N770" s="218" t="s">
        <v>48</v>
      </c>
      <c r="O770" s="73"/>
      <c r="P770" s="219">
        <f>O770*H770</f>
        <v>0</v>
      </c>
      <c r="Q770" s="219">
        <v>0</v>
      </c>
      <c r="R770" s="219">
        <f>Q770*H770</f>
        <v>0</v>
      </c>
      <c r="S770" s="219">
        <v>0</v>
      </c>
      <c r="T770" s="220">
        <f>S770*H770</f>
        <v>0</v>
      </c>
      <c r="U770" s="36"/>
      <c r="V770" s="36"/>
      <c r="W770" s="36"/>
      <c r="X770" s="36"/>
      <c r="Y770" s="36"/>
      <c r="Z770" s="36"/>
      <c r="AA770" s="36"/>
      <c r="AB770" s="36"/>
      <c r="AC770" s="36"/>
      <c r="AD770" s="36"/>
      <c r="AE770" s="36"/>
      <c r="AR770" s="221" t="s">
        <v>269</v>
      </c>
      <c r="AT770" s="221" t="s">
        <v>192</v>
      </c>
      <c r="AU770" s="221" t="s">
        <v>92</v>
      </c>
      <c r="AY770" s="18" t="s">
        <v>189</v>
      </c>
      <c r="BE770" s="222">
        <f>IF(N770="základní",J770,0)</f>
        <v>0</v>
      </c>
      <c r="BF770" s="222">
        <f>IF(N770="snížená",J770,0)</f>
        <v>0</v>
      </c>
      <c r="BG770" s="222">
        <f>IF(N770="zákl. přenesená",J770,0)</f>
        <v>0</v>
      </c>
      <c r="BH770" s="222">
        <f>IF(N770="sníž. přenesená",J770,0)</f>
        <v>0</v>
      </c>
      <c r="BI770" s="222">
        <f>IF(N770="nulová",J770,0)</f>
        <v>0</v>
      </c>
      <c r="BJ770" s="18" t="s">
        <v>90</v>
      </c>
      <c r="BK770" s="222">
        <f>ROUND(I770*H770,2)</f>
        <v>0</v>
      </c>
      <c r="BL770" s="18" t="s">
        <v>269</v>
      </c>
      <c r="BM770" s="221" t="s">
        <v>612</v>
      </c>
    </row>
    <row r="771" spans="2:63" s="12" customFormat="1" ht="22.9" customHeight="1">
      <c r="B771" s="194"/>
      <c r="C771" s="195"/>
      <c r="D771" s="196" t="s">
        <v>82</v>
      </c>
      <c r="E771" s="208" t="s">
        <v>1461</v>
      </c>
      <c r="F771" s="208" t="s">
        <v>1462</v>
      </c>
      <c r="G771" s="195"/>
      <c r="H771" s="195"/>
      <c r="I771" s="198"/>
      <c r="J771" s="209">
        <f>BK771</f>
        <v>0</v>
      </c>
      <c r="K771" s="195"/>
      <c r="L771" s="200"/>
      <c r="M771" s="201"/>
      <c r="N771" s="202"/>
      <c r="O771" s="202"/>
      <c r="P771" s="203">
        <f>SUM(P772:P810)</f>
        <v>0</v>
      </c>
      <c r="Q771" s="202"/>
      <c r="R771" s="203">
        <f>SUM(R772:R810)</f>
        <v>16.415244280000003</v>
      </c>
      <c r="S771" s="202"/>
      <c r="T771" s="204">
        <f>SUM(T772:T810)</f>
        <v>16.185000000000002</v>
      </c>
      <c r="AR771" s="205" t="s">
        <v>92</v>
      </c>
      <c r="AT771" s="206" t="s">
        <v>82</v>
      </c>
      <c r="AU771" s="206" t="s">
        <v>90</v>
      </c>
      <c r="AY771" s="205" t="s">
        <v>189</v>
      </c>
      <c r="BK771" s="207">
        <f>SUM(BK772:BK810)</f>
        <v>0</v>
      </c>
    </row>
    <row r="772" spans="1:65" s="2" customFormat="1" ht="16.5" customHeight="1">
      <c r="A772" s="36"/>
      <c r="B772" s="37"/>
      <c r="C772" s="210" t="s">
        <v>1463</v>
      </c>
      <c r="D772" s="210" t="s">
        <v>192</v>
      </c>
      <c r="E772" s="211" t="s">
        <v>1464</v>
      </c>
      <c r="F772" s="212" t="s">
        <v>1465</v>
      </c>
      <c r="G772" s="213" t="s">
        <v>195</v>
      </c>
      <c r="H772" s="214">
        <v>313.62</v>
      </c>
      <c r="I772" s="215"/>
      <c r="J772" s="216">
        <f>ROUND(I772*H772,2)</f>
        <v>0</v>
      </c>
      <c r="K772" s="212" t="s">
        <v>281</v>
      </c>
      <c r="L772" s="41"/>
      <c r="M772" s="217" t="s">
        <v>1</v>
      </c>
      <c r="N772" s="218" t="s">
        <v>48</v>
      </c>
      <c r="O772" s="73"/>
      <c r="P772" s="219">
        <f>O772*H772</f>
        <v>0</v>
      </c>
      <c r="Q772" s="219">
        <v>0</v>
      </c>
      <c r="R772" s="219">
        <f>Q772*H772</f>
        <v>0</v>
      </c>
      <c r="S772" s="219">
        <v>0</v>
      </c>
      <c r="T772" s="220">
        <f>S772*H772</f>
        <v>0</v>
      </c>
      <c r="U772" s="36"/>
      <c r="V772" s="36"/>
      <c r="W772" s="36"/>
      <c r="X772" s="36"/>
      <c r="Y772" s="36"/>
      <c r="Z772" s="36"/>
      <c r="AA772" s="36"/>
      <c r="AB772" s="36"/>
      <c r="AC772" s="36"/>
      <c r="AD772" s="36"/>
      <c r="AE772" s="36"/>
      <c r="AR772" s="221" t="s">
        <v>269</v>
      </c>
      <c r="AT772" s="221" t="s">
        <v>192</v>
      </c>
      <c r="AU772" s="221" t="s">
        <v>92</v>
      </c>
      <c r="AY772" s="18" t="s">
        <v>189</v>
      </c>
      <c r="BE772" s="222">
        <f>IF(N772="základní",J772,0)</f>
        <v>0</v>
      </c>
      <c r="BF772" s="222">
        <f>IF(N772="snížená",J772,0)</f>
        <v>0</v>
      </c>
      <c r="BG772" s="222">
        <f>IF(N772="zákl. přenesená",J772,0)</f>
        <v>0</v>
      </c>
      <c r="BH772" s="222">
        <f>IF(N772="sníž. přenesená",J772,0)</f>
        <v>0</v>
      </c>
      <c r="BI772" s="222">
        <f>IF(N772="nulová",J772,0)</f>
        <v>0</v>
      </c>
      <c r="BJ772" s="18" t="s">
        <v>90</v>
      </c>
      <c r="BK772" s="222">
        <f>ROUND(I772*H772,2)</f>
        <v>0</v>
      </c>
      <c r="BL772" s="18" t="s">
        <v>269</v>
      </c>
      <c r="BM772" s="221" t="s">
        <v>1466</v>
      </c>
    </row>
    <row r="773" spans="1:47" s="2" customFormat="1" ht="117">
      <c r="A773" s="36"/>
      <c r="B773" s="37"/>
      <c r="C773" s="38"/>
      <c r="D773" s="225" t="s">
        <v>305</v>
      </c>
      <c r="E773" s="38"/>
      <c r="F773" s="266" t="s">
        <v>1467</v>
      </c>
      <c r="G773" s="38"/>
      <c r="H773" s="38"/>
      <c r="I773" s="125"/>
      <c r="J773" s="38"/>
      <c r="K773" s="38"/>
      <c r="L773" s="41"/>
      <c r="M773" s="267"/>
      <c r="N773" s="268"/>
      <c r="O773" s="73"/>
      <c r="P773" s="73"/>
      <c r="Q773" s="73"/>
      <c r="R773" s="73"/>
      <c r="S773" s="73"/>
      <c r="T773" s="74"/>
      <c r="U773" s="36"/>
      <c r="V773" s="36"/>
      <c r="W773" s="36"/>
      <c r="X773" s="36"/>
      <c r="Y773" s="36"/>
      <c r="Z773" s="36"/>
      <c r="AA773" s="36"/>
      <c r="AB773" s="36"/>
      <c r="AC773" s="36"/>
      <c r="AD773" s="36"/>
      <c r="AE773" s="36"/>
      <c r="AT773" s="18" t="s">
        <v>305</v>
      </c>
      <c r="AU773" s="18" t="s">
        <v>92</v>
      </c>
    </row>
    <row r="774" spans="2:51" s="13" customFormat="1" ht="12">
      <c r="B774" s="223"/>
      <c r="C774" s="224"/>
      <c r="D774" s="225" t="s">
        <v>198</v>
      </c>
      <c r="E774" s="226" t="s">
        <v>1</v>
      </c>
      <c r="F774" s="227" t="s">
        <v>1468</v>
      </c>
      <c r="G774" s="224"/>
      <c r="H774" s="226" t="s">
        <v>1</v>
      </c>
      <c r="I774" s="228"/>
      <c r="J774" s="224"/>
      <c r="K774" s="224"/>
      <c r="L774" s="229"/>
      <c r="M774" s="230"/>
      <c r="N774" s="231"/>
      <c r="O774" s="231"/>
      <c r="P774" s="231"/>
      <c r="Q774" s="231"/>
      <c r="R774" s="231"/>
      <c r="S774" s="231"/>
      <c r="T774" s="232"/>
      <c r="AT774" s="233" t="s">
        <v>198</v>
      </c>
      <c r="AU774" s="233" t="s">
        <v>92</v>
      </c>
      <c r="AV774" s="13" t="s">
        <v>90</v>
      </c>
      <c r="AW774" s="13" t="s">
        <v>38</v>
      </c>
      <c r="AX774" s="13" t="s">
        <v>83</v>
      </c>
      <c r="AY774" s="233" t="s">
        <v>189</v>
      </c>
    </row>
    <row r="775" spans="2:51" s="13" customFormat="1" ht="12">
      <c r="B775" s="223"/>
      <c r="C775" s="224"/>
      <c r="D775" s="225" t="s">
        <v>198</v>
      </c>
      <c r="E775" s="226" t="s">
        <v>1</v>
      </c>
      <c r="F775" s="227" t="s">
        <v>1469</v>
      </c>
      <c r="G775" s="224"/>
      <c r="H775" s="226" t="s">
        <v>1</v>
      </c>
      <c r="I775" s="228"/>
      <c r="J775" s="224"/>
      <c r="K775" s="224"/>
      <c r="L775" s="229"/>
      <c r="M775" s="230"/>
      <c r="N775" s="231"/>
      <c r="O775" s="231"/>
      <c r="P775" s="231"/>
      <c r="Q775" s="231"/>
      <c r="R775" s="231"/>
      <c r="S775" s="231"/>
      <c r="T775" s="232"/>
      <c r="AT775" s="233" t="s">
        <v>198</v>
      </c>
      <c r="AU775" s="233" t="s">
        <v>92</v>
      </c>
      <c r="AV775" s="13" t="s">
        <v>90</v>
      </c>
      <c r="AW775" s="13" t="s">
        <v>38</v>
      </c>
      <c r="AX775" s="13" t="s">
        <v>83</v>
      </c>
      <c r="AY775" s="233" t="s">
        <v>189</v>
      </c>
    </row>
    <row r="776" spans="2:51" s="14" customFormat="1" ht="12">
      <c r="B776" s="234"/>
      <c r="C776" s="235"/>
      <c r="D776" s="225" t="s">
        <v>198</v>
      </c>
      <c r="E776" s="236" t="s">
        <v>1</v>
      </c>
      <c r="F776" s="237" t="s">
        <v>514</v>
      </c>
      <c r="G776" s="235"/>
      <c r="H776" s="238">
        <v>313.62</v>
      </c>
      <c r="I776" s="239"/>
      <c r="J776" s="235"/>
      <c r="K776" s="235"/>
      <c r="L776" s="240"/>
      <c r="M776" s="241"/>
      <c r="N776" s="242"/>
      <c r="O776" s="242"/>
      <c r="P776" s="242"/>
      <c r="Q776" s="242"/>
      <c r="R776" s="242"/>
      <c r="S776" s="242"/>
      <c r="T776" s="243"/>
      <c r="AT776" s="244" t="s">
        <v>198</v>
      </c>
      <c r="AU776" s="244" t="s">
        <v>92</v>
      </c>
      <c r="AV776" s="14" t="s">
        <v>92</v>
      </c>
      <c r="AW776" s="14" t="s">
        <v>38</v>
      </c>
      <c r="AX776" s="14" t="s">
        <v>83</v>
      </c>
      <c r="AY776" s="244" t="s">
        <v>189</v>
      </c>
    </row>
    <row r="777" spans="2:51" s="15" customFormat="1" ht="12">
      <c r="B777" s="245"/>
      <c r="C777" s="246"/>
      <c r="D777" s="225" t="s">
        <v>198</v>
      </c>
      <c r="E777" s="247" t="s">
        <v>1</v>
      </c>
      <c r="F777" s="248" t="s">
        <v>203</v>
      </c>
      <c r="G777" s="246"/>
      <c r="H777" s="249">
        <v>313.62</v>
      </c>
      <c r="I777" s="250"/>
      <c r="J777" s="246"/>
      <c r="K777" s="246"/>
      <c r="L777" s="251"/>
      <c r="M777" s="252"/>
      <c r="N777" s="253"/>
      <c r="O777" s="253"/>
      <c r="P777" s="253"/>
      <c r="Q777" s="253"/>
      <c r="R777" s="253"/>
      <c r="S777" s="253"/>
      <c r="T777" s="254"/>
      <c r="AT777" s="255" t="s">
        <v>198</v>
      </c>
      <c r="AU777" s="255" t="s">
        <v>92</v>
      </c>
      <c r="AV777" s="15" t="s">
        <v>106</v>
      </c>
      <c r="AW777" s="15" t="s">
        <v>38</v>
      </c>
      <c r="AX777" s="15" t="s">
        <v>90</v>
      </c>
      <c r="AY777" s="255" t="s">
        <v>189</v>
      </c>
    </row>
    <row r="778" spans="1:65" s="2" customFormat="1" ht="16.5" customHeight="1">
      <c r="A778" s="36"/>
      <c r="B778" s="37"/>
      <c r="C778" s="210" t="s">
        <v>1470</v>
      </c>
      <c r="D778" s="210" t="s">
        <v>192</v>
      </c>
      <c r="E778" s="211" t="s">
        <v>1471</v>
      </c>
      <c r="F778" s="212" t="s">
        <v>1472</v>
      </c>
      <c r="G778" s="213" t="s">
        <v>606</v>
      </c>
      <c r="H778" s="214">
        <v>23.521</v>
      </c>
      <c r="I778" s="215"/>
      <c r="J778" s="216">
        <f>ROUND(I778*H778,2)</f>
        <v>0</v>
      </c>
      <c r="K778" s="212" t="s">
        <v>196</v>
      </c>
      <c r="L778" s="41"/>
      <c r="M778" s="217" t="s">
        <v>1</v>
      </c>
      <c r="N778" s="218" t="s">
        <v>48</v>
      </c>
      <c r="O778" s="73"/>
      <c r="P778" s="219">
        <f>O778*H778</f>
        <v>0</v>
      </c>
      <c r="Q778" s="219">
        <v>0.00108</v>
      </c>
      <c r="R778" s="219">
        <f>Q778*H778</f>
        <v>0.02540268</v>
      </c>
      <c r="S778" s="219">
        <v>0</v>
      </c>
      <c r="T778" s="220">
        <f>S778*H778</f>
        <v>0</v>
      </c>
      <c r="U778" s="36"/>
      <c r="V778" s="36"/>
      <c r="W778" s="36"/>
      <c r="X778" s="36"/>
      <c r="Y778" s="36"/>
      <c r="Z778" s="36"/>
      <c r="AA778" s="36"/>
      <c r="AB778" s="36"/>
      <c r="AC778" s="36"/>
      <c r="AD778" s="36"/>
      <c r="AE778" s="36"/>
      <c r="AR778" s="221" t="s">
        <v>269</v>
      </c>
      <c r="AT778" s="221" t="s">
        <v>192</v>
      </c>
      <c r="AU778" s="221" t="s">
        <v>92</v>
      </c>
      <c r="AY778" s="18" t="s">
        <v>189</v>
      </c>
      <c r="BE778" s="222">
        <f>IF(N778="základní",J778,0)</f>
        <v>0</v>
      </c>
      <c r="BF778" s="222">
        <f>IF(N778="snížená",J778,0)</f>
        <v>0</v>
      </c>
      <c r="BG778" s="222">
        <f>IF(N778="zákl. přenesená",J778,0)</f>
        <v>0</v>
      </c>
      <c r="BH778" s="222">
        <f>IF(N778="sníž. přenesená",J778,0)</f>
        <v>0</v>
      </c>
      <c r="BI778" s="222">
        <f>IF(N778="nulová",J778,0)</f>
        <v>0</v>
      </c>
      <c r="BJ778" s="18" t="s">
        <v>90</v>
      </c>
      <c r="BK778" s="222">
        <f>ROUND(I778*H778,2)</f>
        <v>0</v>
      </c>
      <c r="BL778" s="18" t="s">
        <v>269</v>
      </c>
      <c r="BM778" s="221" t="s">
        <v>1473</v>
      </c>
    </row>
    <row r="779" spans="1:65" s="2" customFormat="1" ht="16.5" customHeight="1">
      <c r="A779" s="36"/>
      <c r="B779" s="37"/>
      <c r="C779" s="210" t="s">
        <v>1474</v>
      </c>
      <c r="D779" s="210" t="s">
        <v>192</v>
      </c>
      <c r="E779" s="211" t="s">
        <v>1475</v>
      </c>
      <c r="F779" s="212" t="s">
        <v>1476</v>
      </c>
      <c r="G779" s="213" t="s">
        <v>195</v>
      </c>
      <c r="H779" s="214">
        <v>415</v>
      </c>
      <c r="I779" s="215"/>
      <c r="J779" s="216">
        <f>ROUND(I779*H779,2)</f>
        <v>0</v>
      </c>
      <c r="K779" s="212" t="s">
        <v>281</v>
      </c>
      <c r="L779" s="41"/>
      <c r="M779" s="217" t="s">
        <v>1</v>
      </c>
      <c r="N779" s="218" t="s">
        <v>48</v>
      </c>
      <c r="O779" s="73"/>
      <c r="P779" s="219">
        <f>O779*H779</f>
        <v>0</v>
      </c>
      <c r="Q779" s="219">
        <v>0</v>
      </c>
      <c r="R779" s="219">
        <f>Q779*H779</f>
        <v>0</v>
      </c>
      <c r="S779" s="219">
        <v>0.024</v>
      </c>
      <c r="T779" s="220">
        <f>S779*H779</f>
        <v>9.96</v>
      </c>
      <c r="U779" s="36"/>
      <c r="V779" s="36"/>
      <c r="W779" s="36"/>
      <c r="X779" s="36"/>
      <c r="Y779" s="36"/>
      <c r="Z779" s="36"/>
      <c r="AA779" s="36"/>
      <c r="AB779" s="36"/>
      <c r="AC779" s="36"/>
      <c r="AD779" s="36"/>
      <c r="AE779" s="36"/>
      <c r="AR779" s="221" t="s">
        <v>269</v>
      </c>
      <c r="AT779" s="221" t="s">
        <v>192</v>
      </c>
      <c r="AU779" s="221" t="s">
        <v>92</v>
      </c>
      <c r="AY779" s="18" t="s">
        <v>189</v>
      </c>
      <c r="BE779" s="222">
        <f>IF(N779="základní",J779,0)</f>
        <v>0</v>
      </c>
      <c r="BF779" s="222">
        <f>IF(N779="snížená",J779,0)</f>
        <v>0</v>
      </c>
      <c r="BG779" s="222">
        <f>IF(N779="zákl. přenesená",J779,0)</f>
        <v>0</v>
      </c>
      <c r="BH779" s="222">
        <f>IF(N779="sníž. přenesená",J779,0)</f>
        <v>0</v>
      </c>
      <c r="BI779" s="222">
        <f>IF(N779="nulová",J779,0)</f>
        <v>0</v>
      </c>
      <c r="BJ779" s="18" t="s">
        <v>90</v>
      </c>
      <c r="BK779" s="222">
        <f>ROUND(I779*H779,2)</f>
        <v>0</v>
      </c>
      <c r="BL779" s="18" t="s">
        <v>269</v>
      </c>
      <c r="BM779" s="221" t="s">
        <v>1477</v>
      </c>
    </row>
    <row r="780" spans="1:47" s="2" customFormat="1" ht="29.25">
      <c r="A780" s="36"/>
      <c r="B780" s="37"/>
      <c r="C780" s="38"/>
      <c r="D780" s="225" t="s">
        <v>305</v>
      </c>
      <c r="E780" s="38"/>
      <c r="F780" s="266" t="s">
        <v>1478</v>
      </c>
      <c r="G780" s="38"/>
      <c r="H780" s="38"/>
      <c r="I780" s="125"/>
      <c r="J780" s="38"/>
      <c r="K780" s="38"/>
      <c r="L780" s="41"/>
      <c r="M780" s="267"/>
      <c r="N780" s="268"/>
      <c r="O780" s="73"/>
      <c r="P780" s="73"/>
      <c r="Q780" s="73"/>
      <c r="R780" s="73"/>
      <c r="S780" s="73"/>
      <c r="T780" s="74"/>
      <c r="U780" s="36"/>
      <c r="V780" s="36"/>
      <c r="W780" s="36"/>
      <c r="X780" s="36"/>
      <c r="Y780" s="36"/>
      <c r="Z780" s="36"/>
      <c r="AA780" s="36"/>
      <c r="AB780" s="36"/>
      <c r="AC780" s="36"/>
      <c r="AD780" s="36"/>
      <c r="AE780" s="36"/>
      <c r="AT780" s="18" t="s">
        <v>305</v>
      </c>
      <c r="AU780" s="18" t="s">
        <v>92</v>
      </c>
    </row>
    <row r="781" spans="2:51" s="13" customFormat="1" ht="12">
      <c r="B781" s="223"/>
      <c r="C781" s="224"/>
      <c r="D781" s="225" t="s">
        <v>198</v>
      </c>
      <c r="E781" s="226" t="s">
        <v>1</v>
      </c>
      <c r="F781" s="227" t="s">
        <v>199</v>
      </c>
      <c r="G781" s="224"/>
      <c r="H781" s="226" t="s">
        <v>1</v>
      </c>
      <c r="I781" s="228"/>
      <c r="J781" s="224"/>
      <c r="K781" s="224"/>
      <c r="L781" s="229"/>
      <c r="M781" s="230"/>
      <c r="N781" s="231"/>
      <c r="O781" s="231"/>
      <c r="P781" s="231"/>
      <c r="Q781" s="231"/>
      <c r="R781" s="231"/>
      <c r="S781" s="231"/>
      <c r="T781" s="232"/>
      <c r="AT781" s="233" t="s">
        <v>198</v>
      </c>
      <c r="AU781" s="233" t="s">
        <v>92</v>
      </c>
      <c r="AV781" s="13" t="s">
        <v>90</v>
      </c>
      <c r="AW781" s="13" t="s">
        <v>38</v>
      </c>
      <c r="AX781" s="13" t="s">
        <v>83</v>
      </c>
      <c r="AY781" s="233" t="s">
        <v>189</v>
      </c>
    </row>
    <row r="782" spans="2:51" s="13" customFormat="1" ht="12">
      <c r="B782" s="223"/>
      <c r="C782" s="224"/>
      <c r="D782" s="225" t="s">
        <v>198</v>
      </c>
      <c r="E782" s="226" t="s">
        <v>1</v>
      </c>
      <c r="F782" s="227" t="s">
        <v>1479</v>
      </c>
      <c r="G782" s="224"/>
      <c r="H782" s="226" t="s">
        <v>1</v>
      </c>
      <c r="I782" s="228"/>
      <c r="J782" s="224"/>
      <c r="K782" s="224"/>
      <c r="L782" s="229"/>
      <c r="M782" s="230"/>
      <c r="N782" s="231"/>
      <c r="O782" s="231"/>
      <c r="P782" s="231"/>
      <c r="Q782" s="231"/>
      <c r="R782" s="231"/>
      <c r="S782" s="231"/>
      <c r="T782" s="232"/>
      <c r="AT782" s="233" t="s">
        <v>198</v>
      </c>
      <c r="AU782" s="233" t="s">
        <v>92</v>
      </c>
      <c r="AV782" s="13" t="s">
        <v>90</v>
      </c>
      <c r="AW782" s="13" t="s">
        <v>38</v>
      </c>
      <c r="AX782" s="13" t="s">
        <v>83</v>
      </c>
      <c r="AY782" s="233" t="s">
        <v>189</v>
      </c>
    </row>
    <row r="783" spans="2:51" s="14" customFormat="1" ht="12">
      <c r="B783" s="234"/>
      <c r="C783" s="235"/>
      <c r="D783" s="225" t="s">
        <v>198</v>
      </c>
      <c r="E783" s="236" t="s">
        <v>1</v>
      </c>
      <c r="F783" s="237" t="s">
        <v>1480</v>
      </c>
      <c r="G783" s="235"/>
      <c r="H783" s="238">
        <v>415</v>
      </c>
      <c r="I783" s="239"/>
      <c r="J783" s="235"/>
      <c r="K783" s="235"/>
      <c r="L783" s="240"/>
      <c r="M783" s="241"/>
      <c r="N783" s="242"/>
      <c r="O783" s="242"/>
      <c r="P783" s="242"/>
      <c r="Q783" s="242"/>
      <c r="R783" s="242"/>
      <c r="S783" s="242"/>
      <c r="T783" s="243"/>
      <c r="AT783" s="244" t="s">
        <v>198</v>
      </c>
      <c r="AU783" s="244" t="s">
        <v>92</v>
      </c>
      <c r="AV783" s="14" t="s">
        <v>92</v>
      </c>
      <c r="AW783" s="14" t="s">
        <v>38</v>
      </c>
      <c r="AX783" s="14" t="s">
        <v>83</v>
      </c>
      <c r="AY783" s="244" t="s">
        <v>189</v>
      </c>
    </row>
    <row r="784" spans="2:51" s="15" customFormat="1" ht="12">
      <c r="B784" s="245"/>
      <c r="C784" s="246"/>
      <c r="D784" s="225" t="s">
        <v>198</v>
      </c>
      <c r="E784" s="247" t="s">
        <v>1</v>
      </c>
      <c r="F784" s="248" t="s">
        <v>203</v>
      </c>
      <c r="G784" s="246"/>
      <c r="H784" s="249">
        <v>415</v>
      </c>
      <c r="I784" s="250"/>
      <c r="J784" s="246"/>
      <c r="K784" s="246"/>
      <c r="L784" s="251"/>
      <c r="M784" s="252"/>
      <c r="N784" s="253"/>
      <c r="O784" s="253"/>
      <c r="P784" s="253"/>
      <c r="Q784" s="253"/>
      <c r="R784" s="253"/>
      <c r="S784" s="253"/>
      <c r="T784" s="254"/>
      <c r="AT784" s="255" t="s">
        <v>198</v>
      </c>
      <c r="AU784" s="255" t="s">
        <v>92</v>
      </c>
      <c r="AV784" s="15" t="s">
        <v>106</v>
      </c>
      <c r="AW784" s="15" t="s">
        <v>38</v>
      </c>
      <c r="AX784" s="15" t="s">
        <v>90</v>
      </c>
      <c r="AY784" s="255" t="s">
        <v>189</v>
      </c>
    </row>
    <row r="785" spans="1:65" s="2" customFormat="1" ht="16.5" customHeight="1">
      <c r="A785" s="36"/>
      <c r="B785" s="37"/>
      <c r="C785" s="210" t="s">
        <v>1481</v>
      </c>
      <c r="D785" s="210" t="s">
        <v>192</v>
      </c>
      <c r="E785" s="211" t="s">
        <v>1482</v>
      </c>
      <c r="F785" s="212" t="s">
        <v>1483</v>
      </c>
      <c r="G785" s="213" t="s">
        <v>195</v>
      </c>
      <c r="H785" s="214">
        <v>13.923</v>
      </c>
      <c r="I785" s="215"/>
      <c r="J785" s="216">
        <f>ROUND(I785*H785,2)</f>
        <v>0</v>
      </c>
      <c r="K785" s="212" t="s">
        <v>196</v>
      </c>
      <c r="L785" s="41"/>
      <c r="M785" s="217" t="s">
        <v>1</v>
      </c>
      <c r="N785" s="218" t="s">
        <v>48</v>
      </c>
      <c r="O785" s="73"/>
      <c r="P785" s="219">
        <f>O785*H785</f>
        <v>0</v>
      </c>
      <c r="Q785" s="219">
        <v>0.01621</v>
      </c>
      <c r="R785" s="219">
        <f>Q785*H785</f>
        <v>0.22569182999999998</v>
      </c>
      <c r="S785" s="219">
        <v>0</v>
      </c>
      <c r="T785" s="220">
        <f>S785*H785</f>
        <v>0</v>
      </c>
      <c r="U785" s="36"/>
      <c r="V785" s="36"/>
      <c r="W785" s="36"/>
      <c r="X785" s="36"/>
      <c r="Y785" s="36"/>
      <c r="Z785" s="36"/>
      <c r="AA785" s="36"/>
      <c r="AB785" s="36"/>
      <c r="AC785" s="36"/>
      <c r="AD785" s="36"/>
      <c r="AE785" s="36"/>
      <c r="AR785" s="221" t="s">
        <v>269</v>
      </c>
      <c r="AT785" s="221" t="s">
        <v>192</v>
      </c>
      <c r="AU785" s="221" t="s">
        <v>92</v>
      </c>
      <c r="AY785" s="18" t="s">
        <v>189</v>
      </c>
      <c r="BE785" s="222">
        <f>IF(N785="základní",J785,0)</f>
        <v>0</v>
      </c>
      <c r="BF785" s="222">
        <f>IF(N785="snížená",J785,0)</f>
        <v>0</v>
      </c>
      <c r="BG785" s="222">
        <f>IF(N785="zákl. přenesená",J785,0)</f>
        <v>0</v>
      </c>
      <c r="BH785" s="222">
        <f>IF(N785="sníž. přenesená",J785,0)</f>
        <v>0</v>
      </c>
      <c r="BI785" s="222">
        <f>IF(N785="nulová",J785,0)</f>
        <v>0</v>
      </c>
      <c r="BJ785" s="18" t="s">
        <v>90</v>
      </c>
      <c r="BK785" s="222">
        <f>ROUND(I785*H785,2)</f>
        <v>0</v>
      </c>
      <c r="BL785" s="18" t="s">
        <v>269</v>
      </c>
      <c r="BM785" s="221" t="s">
        <v>1484</v>
      </c>
    </row>
    <row r="786" spans="2:51" s="13" customFormat="1" ht="12">
      <c r="B786" s="223"/>
      <c r="C786" s="224"/>
      <c r="D786" s="225" t="s">
        <v>198</v>
      </c>
      <c r="E786" s="226" t="s">
        <v>1</v>
      </c>
      <c r="F786" s="227" t="s">
        <v>199</v>
      </c>
      <c r="G786" s="224"/>
      <c r="H786" s="226" t="s">
        <v>1</v>
      </c>
      <c r="I786" s="228"/>
      <c r="J786" s="224"/>
      <c r="K786" s="224"/>
      <c r="L786" s="229"/>
      <c r="M786" s="230"/>
      <c r="N786" s="231"/>
      <c r="O786" s="231"/>
      <c r="P786" s="231"/>
      <c r="Q786" s="231"/>
      <c r="R786" s="231"/>
      <c r="S786" s="231"/>
      <c r="T786" s="232"/>
      <c r="AT786" s="233" t="s">
        <v>198</v>
      </c>
      <c r="AU786" s="233" t="s">
        <v>92</v>
      </c>
      <c r="AV786" s="13" t="s">
        <v>90</v>
      </c>
      <c r="AW786" s="13" t="s">
        <v>38</v>
      </c>
      <c r="AX786" s="13" t="s">
        <v>83</v>
      </c>
      <c r="AY786" s="233" t="s">
        <v>189</v>
      </c>
    </row>
    <row r="787" spans="2:51" s="14" customFormat="1" ht="12">
      <c r="B787" s="234"/>
      <c r="C787" s="235"/>
      <c r="D787" s="225" t="s">
        <v>198</v>
      </c>
      <c r="E787" s="236" t="s">
        <v>1</v>
      </c>
      <c r="F787" s="237" t="s">
        <v>1485</v>
      </c>
      <c r="G787" s="235"/>
      <c r="H787" s="238">
        <v>13.923</v>
      </c>
      <c r="I787" s="239"/>
      <c r="J787" s="235"/>
      <c r="K787" s="235"/>
      <c r="L787" s="240"/>
      <c r="M787" s="241"/>
      <c r="N787" s="242"/>
      <c r="O787" s="242"/>
      <c r="P787" s="242"/>
      <c r="Q787" s="242"/>
      <c r="R787" s="242"/>
      <c r="S787" s="242"/>
      <c r="T787" s="243"/>
      <c r="AT787" s="244" t="s">
        <v>198</v>
      </c>
      <c r="AU787" s="244" t="s">
        <v>92</v>
      </c>
      <c r="AV787" s="14" t="s">
        <v>92</v>
      </c>
      <c r="AW787" s="14" t="s">
        <v>38</v>
      </c>
      <c r="AX787" s="14" t="s">
        <v>83</v>
      </c>
      <c r="AY787" s="244" t="s">
        <v>189</v>
      </c>
    </row>
    <row r="788" spans="2:51" s="15" customFormat="1" ht="12">
      <c r="B788" s="245"/>
      <c r="C788" s="246"/>
      <c r="D788" s="225" t="s">
        <v>198</v>
      </c>
      <c r="E788" s="247" t="s">
        <v>1</v>
      </c>
      <c r="F788" s="248" t="s">
        <v>203</v>
      </c>
      <c r="G788" s="246"/>
      <c r="H788" s="249">
        <v>13.923</v>
      </c>
      <c r="I788" s="250"/>
      <c r="J788" s="246"/>
      <c r="K788" s="246"/>
      <c r="L788" s="251"/>
      <c r="M788" s="252"/>
      <c r="N788" s="253"/>
      <c r="O788" s="253"/>
      <c r="P788" s="253"/>
      <c r="Q788" s="253"/>
      <c r="R788" s="253"/>
      <c r="S788" s="253"/>
      <c r="T788" s="254"/>
      <c r="AT788" s="255" t="s">
        <v>198</v>
      </c>
      <c r="AU788" s="255" t="s">
        <v>92</v>
      </c>
      <c r="AV788" s="15" t="s">
        <v>106</v>
      </c>
      <c r="AW788" s="15" t="s">
        <v>38</v>
      </c>
      <c r="AX788" s="15" t="s">
        <v>90</v>
      </c>
      <c r="AY788" s="255" t="s">
        <v>189</v>
      </c>
    </row>
    <row r="789" spans="1:65" s="2" customFormat="1" ht="16.5" customHeight="1">
      <c r="A789" s="36"/>
      <c r="B789" s="37"/>
      <c r="C789" s="210" t="s">
        <v>1486</v>
      </c>
      <c r="D789" s="210" t="s">
        <v>192</v>
      </c>
      <c r="E789" s="211" t="s">
        <v>1487</v>
      </c>
      <c r="F789" s="212" t="s">
        <v>1488</v>
      </c>
      <c r="G789" s="213" t="s">
        <v>195</v>
      </c>
      <c r="H789" s="214">
        <v>627.24</v>
      </c>
      <c r="I789" s="215"/>
      <c r="J789" s="216">
        <f>ROUND(I789*H789,2)</f>
        <v>0</v>
      </c>
      <c r="K789" s="212" t="s">
        <v>196</v>
      </c>
      <c r="L789" s="41"/>
      <c r="M789" s="217" t="s">
        <v>1</v>
      </c>
      <c r="N789" s="218" t="s">
        <v>48</v>
      </c>
      <c r="O789" s="73"/>
      <c r="P789" s="219">
        <f>O789*H789</f>
        <v>0</v>
      </c>
      <c r="Q789" s="219">
        <v>0</v>
      </c>
      <c r="R789" s="219">
        <f>Q789*H789</f>
        <v>0</v>
      </c>
      <c r="S789" s="219">
        <v>0</v>
      </c>
      <c r="T789" s="220">
        <f>S789*H789</f>
        <v>0</v>
      </c>
      <c r="U789" s="36"/>
      <c r="V789" s="36"/>
      <c r="W789" s="36"/>
      <c r="X789" s="36"/>
      <c r="Y789" s="36"/>
      <c r="Z789" s="36"/>
      <c r="AA789" s="36"/>
      <c r="AB789" s="36"/>
      <c r="AC789" s="36"/>
      <c r="AD789" s="36"/>
      <c r="AE789" s="36"/>
      <c r="AR789" s="221" t="s">
        <v>269</v>
      </c>
      <c r="AT789" s="221" t="s">
        <v>192</v>
      </c>
      <c r="AU789" s="221" t="s">
        <v>92</v>
      </c>
      <c r="AY789" s="18" t="s">
        <v>189</v>
      </c>
      <c r="BE789" s="222">
        <f>IF(N789="základní",J789,0)</f>
        <v>0</v>
      </c>
      <c r="BF789" s="222">
        <f>IF(N789="snížená",J789,0)</f>
        <v>0</v>
      </c>
      <c r="BG789" s="222">
        <f>IF(N789="zákl. přenesená",J789,0)</f>
        <v>0</v>
      </c>
      <c r="BH789" s="222">
        <f>IF(N789="sníž. přenesená",J789,0)</f>
        <v>0</v>
      </c>
      <c r="BI789" s="222">
        <f>IF(N789="nulová",J789,0)</f>
        <v>0</v>
      </c>
      <c r="BJ789" s="18" t="s">
        <v>90</v>
      </c>
      <c r="BK789" s="222">
        <f>ROUND(I789*H789,2)</f>
        <v>0</v>
      </c>
      <c r="BL789" s="18" t="s">
        <v>269</v>
      </c>
      <c r="BM789" s="221" t="s">
        <v>1489</v>
      </c>
    </row>
    <row r="790" spans="2:51" s="13" customFormat="1" ht="12">
      <c r="B790" s="223"/>
      <c r="C790" s="224"/>
      <c r="D790" s="225" t="s">
        <v>198</v>
      </c>
      <c r="E790" s="226" t="s">
        <v>1</v>
      </c>
      <c r="F790" s="227" t="s">
        <v>199</v>
      </c>
      <c r="G790" s="224"/>
      <c r="H790" s="226" t="s">
        <v>1</v>
      </c>
      <c r="I790" s="228"/>
      <c r="J790" s="224"/>
      <c r="K790" s="224"/>
      <c r="L790" s="229"/>
      <c r="M790" s="230"/>
      <c r="N790" s="231"/>
      <c r="O790" s="231"/>
      <c r="P790" s="231"/>
      <c r="Q790" s="231"/>
      <c r="R790" s="231"/>
      <c r="S790" s="231"/>
      <c r="T790" s="232"/>
      <c r="AT790" s="233" t="s">
        <v>198</v>
      </c>
      <c r="AU790" s="233" t="s">
        <v>92</v>
      </c>
      <c r="AV790" s="13" t="s">
        <v>90</v>
      </c>
      <c r="AW790" s="13" t="s">
        <v>38</v>
      </c>
      <c r="AX790" s="13" t="s">
        <v>83</v>
      </c>
      <c r="AY790" s="233" t="s">
        <v>189</v>
      </c>
    </row>
    <row r="791" spans="2:51" s="14" customFormat="1" ht="12">
      <c r="B791" s="234"/>
      <c r="C791" s="235"/>
      <c r="D791" s="225" t="s">
        <v>198</v>
      </c>
      <c r="E791" s="236" t="s">
        <v>1</v>
      </c>
      <c r="F791" s="237" t="s">
        <v>1490</v>
      </c>
      <c r="G791" s="235"/>
      <c r="H791" s="238">
        <v>627.24</v>
      </c>
      <c r="I791" s="239"/>
      <c r="J791" s="235"/>
      <c r="K791" s="235"/>
      <c r="L791" s="240"/>
      <c r="M791" s="241"/>
      <c r="N791" s="242"/>
      <c r="O791" s="242"/>
      <c r="P791" s="242"/>
      <c r="Q791" s="242"/>
      <c r="R791" s="242"/>
      <c r="S791" s="242"/>
      <c r="T791" s="243"/>
      <c r="AT791" s="244" t="s">
        <v>198</v>
      </c>
      <c r="AU791" s="244" t="s">
        <v>92</v>
      </c>
      <c r="AV791" s="14" t="s">
        <v>92</v>
      </c>
      <c r="AW791" s="14" t="s">
        <v>38</v>
      </c>
      <c r="AX791" s="14" t="s">
        <v>83</v>
      </c>
      <c r="AY791" s="244" t="s">
        <v>189</v>
      </c>
    </row>
    <row r="792" spans="2:51" s="15" customFormat="1" ht="12">
      <c r="B792" s="245"/>
      <c r="C792" s="246"/>
      <c r="D792" s="225" t="s">
        <v>198</v>
      </c>
      <c r="E792" s="247" t="s">
        <v>1</v>
      </c>
      <c r="F792" s="248" t="s">
        <v>203</v>
      </c>
      <c r="G792" s="246"/>
      <c r="H792" s="249">
        <v>627.24</v>
      </c>
      <c r="I792" s="250"/>
      <c r="J792" s="246"/>
      <c r="K792" s="246"/>
      <c r="L792" s="251"/>
      <c r="M792" s="252"/>
      <c r="N792" s="253"/>
      <c r="O792" s="253"/>
      <c r="P792" s="253"/>
      <c r="Q792" s="253"/>
      <c r="R792" s="253"/>
      <c r="S792" s="253"/>
      <c r="T792" s="254"/>
      <c r="AT792" s="255" t="s">
        <v>198</v>
      </c>
      <c r="AU792" s="255" t="s">
        <v>92</v>
      </c>
      <c r="AV792" s="15" t="s">
        <v>106</v>
      </c>
      <c r="AW792" s="15" t="s">
        <v>38</v>
      </c>
      <c r="AX792" s="15" t="s">
        <v>90</v>
      </c>
      <c r="AY792" s="255" t="s">
        <v>189</v>
      </c>
    </row>
    <row r="793" spans="1:65" s="2" customFormat="1" ht="16.5" customHeight="1">
      <c r="A793" s="36"/>
      <c r="B793" s="37"/>
      <c r="C793" s="256" t="s">
        <v>1491</v>
      </c>
      <c r="D793" s="256" t="s">
        <v>217</v>
      </c>
      <c r="E793" s="257" t="s">
        <v>1492</v>
      </c>
      <c r="F793" s="258" t="s">
        <v>1493</v>
      </c>
      <c r="G793" s="259" t="s">
        <v>606</v>
      </c>
      <c r="H793" s="260">
        <v>18.817</v>
      </c>
      <c r="I793" s="261"/>
      <c r="J793" s="262">
        <f>ROUND(I793*H793,2)</f>
        <v>0</v>
      </c>
      <c r="K793" s="258" t="s">
        <v>196</v>
      </c>
      <c r="L793" s="263"/>
      <c r="M793" s="264" t="s">
        <v>1</v>
      </c>
      <c r="N793" s="265" t="s">
        <v>48</v>
      </c>
      <c r="O793" s="73"/>
      <c r="P793" s="219">
        <f>O793*H793</f>
        <v>0</v>
      </c>
      <c r="Q793" s="219">
        <v>0.55</v>
      </c>
      <c r="R793" s="219">
        <f>Q793*H793</f>
        <v>10.349350000000001</v>
      </c>
      <c r="S793" s="219">
        <v>0</v>
      </c>
      <c r="T793" s="220">
        <f>S793*H793</f>
        <v>0</v>
      </c>
      <c r="U793" s="36"/>
      <c r="V793" s="36"/>
      <c r="W793" s="36"/>
      <c r="X793" s="36"/>
      <c r="Y793" s="36"/>
      <c r="Z793" s="36"/>
      <c r="AA793" s="36"/>
      <c r="AB793" s="36"/>
      <c r="AC793" s="36"/>
      <c r="AD793" s="36"/>
      <c r="AE793" s="36"/>
      <c r="AR793" s="221" t="s">
        <v>351</v>
      </c>
      <c r="AT793" s="221" t="s">
        <v>217</v>
      </c>
      <c r="AU793" s="221" t="s">
        <v>92</v>
      </c>
      <c r="AY793" s="18" t="s">
        <v>189</v>
      </c>
      <c r="BE793" s="222">
        <f>IF(N793="základní",J793,0)</f>
        <v>0</v>
      </c>
      <c r="BF793" s="222">
        <f>IF(N793="snížená",J793,0)</f>
        <v>0</v>
      </c>
      <c r="BG793" s="222">
        <f>IF(N793="zákl. přenesená",J793,0)</f>
        <v>0</v>
      </c>
      <c r="BH793" s="222">
        <f>IF(N793="sníž. přenesená",J793,0)</f>
        <v>0</v>
      </c>
      <c r="BI793" s="222">
        <f>IF(N793="nulová",J793,0)</f>
        <v>0</v>
      </c>
      <c r="BJ793" s="18" t="s">
        <v>90</v>
      </c>
      <c r="BK793" s="222">
        <f>ROUND(I793*H793,2)</f>
        <v>0</v>
      </c>
      <c r="BL793" s="18" t="s">
        <v>269</v>
      </c>
      <c r="BM793" s="221" t="s">
        <v>1494</v>
      </c>
    </row>
    <row r="794" spans="2:51" s="14" customFormat="1" ht="12">
      <c r="B794" s="234"/>
      <c r="C794" s="235"/>
      <c r="D794" s="225" t="s">
        <v>198</v>
      </c>
      <c r="E794" s="235"/>
      <c r="F794" s="237" t="s">
        <v>1495</v>
      </c>
      <c r="G794" s="235"/>
      <c r="H794" s="238">
        <v>18.817</v>
      </c>
      <c r="I794" s="239"/>
      <c r="J794" s="235"/>
      <c r="K794" s="235"/>
      <c r="L794" s="240"/>
      <c r="M794" s="241"/>
      <c r="N794" s="242"/>
      <c r="O794" s="242"/>
      <c r="P794" s="242"/>
      <c r="Q794" s="242"/>
      <c r="R794" s="242"/>
      <c r="S794" s="242"/>
      <c r="T794" s="243"/>
      <c r="AT794" s="244" t="s">
        <v>198</v>
      </c>
      <c r="AU794" s="244" t="s">
        <v>92</v>
      </c>
      <c r="AV794" s="14" t="s">
        <v>92</v>
      </c>
      <c r="AW794" s="14" t="s">
        <v>4</v>
      </c>
      <c r="AX794" s="14" t="s">
        <v>90</v>
      </c>
      <c r="AY794" s="244" t="s">
        <v>189</v>
      </c>
    </row>
    <row r="795" spans="1:65" s="2" customFormat="1" ht="16.5" customHeight="1">
      <c r="A795" s="36"/>
      <c r="B795" s="37"/>
      <c r="C795" s="210" t="s">
        <v>1496</v>
      </c>
      <c r="D795" s="210" t="s">
        <v>192</v>
      </c>
      <c r="E795" s="211" t="s">
        <v>1497</v>
      </c>
      <c r="F795" s="212" t="s">
        <v>1498</v>
      </c>
      <c r="G795" s="213" t="s">
        <v>195</v>
      </c>
      <c r="H795" s="214">
        <v>415</v>
      </c>
      <c r="I795" s="215"/>
      <c r="J795" s="216">
        <f>ROUND(I795*H795,2)</f>
        <v>0</v>
      </c>
      <c r="K795" s="212" t="s">
        <v>196</v>
      </c>
      <c r="L795" s="41"/>
      <c r="M795" s="217" t="s">
        <v>1</v>
      </c>
      <c r="N795" s="218" t="s">
        <v>48</v>
      </c>
      <c r="O795" s="73"/>
      <c r="P795" s="219">
        <f>O795*H795</f>
        <v>0</v>
      </c>
      <c r="Q795" s="219">
        <v>0</v>
      </c>
      <c r="R795" s="219">
        <f>Q795*H795</f>
        <v>0</v>
      </c>
      <c r="S795" s="219">
        <v>0.015</v>
      </c>
      <c r="T795" s="220">
        <f>S795*H795</f>
        <v>6.225</v>
      </c>
      <c r="U795" s="36"/>
      <c r="V795" s="36"/>
      <c r="W795" s="36"/>
      <c r="X795" s="36"/>
      <c r="Y795" s="36"/>
      <c r="Z795" s="36"/>
      <c r="AA795" s="36"/>
      <c r="AB795" s="36"/>
      <c r="AC795" s="36"/>
      <c r="AD795" s="36"/>
      <c r="AE795" s="36"/>
      <c r="AR795" s="221" t="s">
        <v>269</v>
      </c>
      <c r="AT795" s="221" t="s">
        <v>192</v>
      </c>
      <c r="AU795" s="221" t="s">
        <v>92</v>
      </c>
      <c r="AY795" s="18" t="s">
        <v>189</v>
      </c>
      <c r="BE795" s="222">
        <f>IF(N795="základní",J795,0)</f>
        <v>0</v>
      </c>
      <c r="BF795" s="222">
        <f>IF(N795="snížená",J795,0)</f>
        <v>0</v>
      </c>
      <c r="BG795" s="222">
        <f>IF(N795="zákl. přenesená",J795,0)</f>
        <v>0</v>
      </c>
      <c r="BH795" s="222">
        <f>IF(N795="sníž. přenesená",J795,0)</f>
        <v>0</v>
      </c>
      <c r="BI795" s="222">
        <f>IF(N795="nulová",J795,0)</f>
        <v>0</v>
      </c>
      <c r="BJ795" s="18" t="s">
        <v>90</v>
      </c>
      <c r="BK795" s="222">
        <f>ROUND(I795*H795,2)</f>
        <v>0</v>
      </c>
      <c r="BL795" s="18" t="s">
        <v>269</v>
      </c>
      <c r="BM795" s="221" t="s">
        <v>1499</v>
      </c>
    </row>
    <row r="796" spans="2:51" s="13" customFormat="1" ht="12">
      <c r="B796" s="223"/>
      <c r="C796" s="224"/>
      <c r="D796" s="225" t="s">
        <v>198</v>
      </c>
      <c r="E796" s="226" t="s">
        <v>1</v>
      </c>
      <c r="F796" s="227" t="s">
        <v>199</v>
      </c>
      <c r="G796" s="224"/>
      <c r="H796" s="226" t="s">
        <v>1</v>
      </c>
      <c r="I796" s="228"/>
      <c r="J796" s="224"/>
      <c r="K796" s="224"/>
      <c r="L796" s="229"/>
      <c r="M796" s="230"/>
      <c r="N796" s="231"/>
      <c r="O796" s="231"/>
      <c r="P796" s="231"/>
      <c r="Q796" s="231"/>
      <c r="R796" s="231"/>
      <c r="S796" s="231"/>
      <c r="T796" s="232"/>
      <c r="AT796" s="233" t="s">
        <v>198</v>
      </c>
      <c r="AU796" s="233" t="s">
        <v>92</v>
      </c>
      <c r="AV796" s="13" t="s">
        <v>90</v>
      </c>
      <c r="AW796" s="13" t="s">
        <v>38</v>
      </c>
      <c r="AX796" s="13" t="s">
        <v>83</v>
      </c>
      <c r="AY796" s="233" t="s">
        <v>189</v>
      </c>
    </row>
    <row r="797" spans="2:51" s="14" customFormat="1" ht="12">
      <c r="B797" s="234"/>
      <c r="C797" s="235"/>
      <c r="D797" s="225" t="s">
        <v>198</v>
      </c>
      <c r="E797" s="236" t="s">
        <v>1</v>
      </c>
      <c r="F797" s="237" t="s">
        <v>1480</v>
      </c>
      <c r="G797" s="235"/>
      <c r="H797" s="238">
        <v>415</v>
      </c>
      <c r="I797" s="239"/>
      <c r="J797" s="235"/>
      <c r="K797" s="235"/>
      <c r="L797" s="240"/>
      <c r="M797" s="241"/>
      <c r="N797" s="242"/>
      <c r="O797" s="242"/>
      <c r="P797" s="242"/>
      <c r="Q797" s="242"/>
      <c r="R797" s="242"/>
      <c r="S797" s="242"/>
      <c r="T797" s="243"/>
      <c r="AT797" s="244" t="s">
        <v>198</v>
      </c>
      <c r="AU797" s="244" t="s">
        <v>92</v>
      </c>
      <c r="AV797" s="14" t="s">
        <v>92</v>
      </c>
      <c r="AW797" s="14" t="s">
        <v>38</v>
      </c>
      <c r="AX797" s="14" t="s">
        <v>83</v>
      </c>
      <c r="AY797" s="244" t="s">
        <v>189</v>
      </c>
    </row>
    <row r="798" spans="2:51" s="15" customFormat="1" ht="12">
      <c r="B798" s="245"/>
      <c r="C798" s="246"/>
      <c r="D798" s="225" t="s">
        <v>198</v>
      </c>
      <c r="E798" s="247" t="s">
        <v>1</v>
      </c>
      <c r="F798" s="248" t="s">
        <v>203</v>
      </c>
      <c r="G798" s="246"/>
      <c r="H798" s="249">
        <v>415</v>
      </c>
      <c r="I798" s="250"/>
      <c r="J798" s="246"/>
      <c r="K798" s="246"/>
      <c r="L798" s="251"/>
      <c r="M798" s="252"/>
      <c r="N798" s="253"/>
      <c r="O798" s="253"/>
      <c r="P798" s="253"/>
      <c r="Q798" s="253"/>
      <c r="R798" s="253"/>
      <c r="S798" s="253"/>
      <c r="T798" s="254"/>
      <c r="AT798" s="255" t="s">
        <v>198</v>
      </c>
      <c r="AU798" s="255" t="s">
        <v>92</v>
      </c>
      <c r="AV798" s="15" t="s">
        <v>106</v>
      </c>
      <c r="AW798" s="15" t="s">
        <v>38</v>
      </c>
      <c r="AX798" s="15" t="s">
        <v>90</v>
      </c>
      <c r="AY798" s="255" t="s">
        <v>189</v>
      </c>
    </row>
    <row r="799" spans="1:65" s="2" customFormat="1" ht="16.5" customHeight="1">
      <c r="A799" s="36"/>
      <c r="B799" s="37"/>
      <c r="C799" s="210" t="s">
        <v>1500</v>
      </c>
      <c r="D799" s="210" t="s">
        <v>192</v>
      </c>
      <c r="E799" s="211" t="s">
        <v>1501</v>
      </c>
      <c r="F799" s="212" t="s">
        <v>1502</v>
      </c>
      <c r="G799" s="213" t="s">
        <v>195</v>
      </c>
      <c r="H799" s="214">
        <v>313.62</v>
      </c>
      <c r="I799" s="215"/>
      <c r="J799" s="216">
        <f>ROUND(I799*H799,2)</f>
        <v>0</v>
      </c>
      <c r="K799" s="212" t="s">
        <v>196</v>
      </c>
      <c r="L799" s="41"/>
      <c r="M799" s="217" t="s">
        <v>1</v>
      </c>
      <c r="N799" s="218" t="s">
        <v>48</v>
      </c>
      <c r="O799" s="73"/>
      <c r="P799" s="219">
        <f>O799*H799</f>
        <v>0</v>
      </c>
      <c r="Q799" s="219">
        <v>0</v>
      </c>
      <c r="R799" s="219">
        <f>Q799*H799</f>
        <v>0</v>
      </c>
      <c r="S799" s="219">
        <v>0</v>
      </c>
      <c r="T799" s="220">
        <f>S799*H799</f>
        <v>0</v>
      </c>
      <c r="U799" s="36"/>
      <c r="V799" s="36"/>
      <c r="W799" s="36"/>
      <c r="X799" s="36"/>
      <c r="Y799" s="36"/>
      <c r="Z799" s="36"/>
      <c r="AA799" s="36"/>
      <c r="AB799" s="36"/>
      <c r="AC799" s="36"/>
      <c r="AD799" s="36"/>
      <c r="AE799" s="36"/>
      <c r="AR799" s="221" t="s">
        <v>269</v>
      </c>
      <c r="AT799" s="221" t="s">
        <v>192</v>
      </c>
      <c r="AU799" s="221" t="s">
        <v>92</v>
      </c>
      <c r="AY799" s="18" t="s">
        <v>189</v>
      </c>
      <c r="BE799" s="222">
        <f>IF(N799="základní",J799,0)</f>
        <v>0</v>
      </c>
      <c r="BF799" s="222">
        <f>IF(N799="snížená",J799,0)</f>
        <v>0</v>
      </c>
      <c r="BG799" s="222">
        <f>IF(N799="zákl. přenesená",J799,0)</f>
        <v>0</v>
      </c>
      <c r="BH799" s="222">
        <f>IF(N799="sníž. přenesená",J799,0)</f>
        <v>0</v>
      </c>
      <c r="BI799" s="222">
        <f>IF(N799="nulová",J799,0)</f>
        <v>0</v>
      </c>
      <c r="BJ799" s="18" t="s">
        <v>90</v>
      </c>
      <c r="BK799" s="222">
        <f>ROUND(I799*H799,2)</f>
        <v>0</v>
      </c>
      <c r="BL799" s="18" t="s">
        <v>269</v>
      </c>
      <c r="BM799" s="221" t="s">
        <v>1503</v>
      </c>
    </row>
    <row r="800" spans="2:51" s="13" customFormat="1" ht="12">
      <c r="B800" s="223"/>
      <c r="C800" s="224"/>
      <c r="D800" s="225" t="s">
        <v>198</v>
      </c>
      <c r="E800" s="226" t="s">
        <v>1</v>
      </c>
      <c r="F800" s="227" t="s">
        <v>199</v>
      </c>
      <c r="G800" s="224"/>
      <c r="H800" s="226" t="s">
        <v>1</v>
      </c>
      <c r="I800" s="228"/>
      <c r="J800" s="224"/>
      <c r="K800" s="224"/>
      <c r="L800" s="229"/>
      <c r="M800" s="230"/>
      <c r="N800" s="231"/>
      <c r="O800" s="231"/>
      <c r="P800" s="231"/>
      <c r="Q800" s="231"/>
      <c r="R800" s="231"/>
      <c r="S800" s="231"/>
      <c r="T800" s="232"/>
      <c r="AT800" s="233" t="s">
        <v>198</v>
      </c>
      <c r="AU800" s="233" t="s">
        <v>92</v>
      </c>
      <c r="AV800" s="13" t="s">
        <v>90</v>
      </c>
      <c r="AW800" s="13" t="s">
        <v>38</v>
      </c>
      <c r="AX800" s="13" t="s">
        <v>83</v>
      </c>
      <c r="AY800" s="233" t="s">
        <v>189</v>
      </c>
    </row>
    <row r="801" spans="2:51" s="14" customFormat="1" ht="12">
      <c r="B801" s="234"/>
      <c r="C801" s="235"/>
      <c r="D801" s="225" t="s">
        <v>198</v>
      </c>
      <c r="E801" s="236" t="s">
        <v>1</v>
      </c>
      <c r="F801" s="237" t="s">
        <v>514</v>
      </c>
      <c r="G801" s="235"/>
      <c r="H801" s="238">
        <v>313.62</v>
      </c>
      <c r="I801" s="239"/>
      <c r="J801" s="235"/>
      <c r="K801" s="235"/>
      <c r="L801" s="240"/>
      <c r="M801" s="241"/>
      <c r="N801" s="242"/>
      <c r="O801" s="242"/>
      <c r="P801" s="242"/>
      <c r="Q801" s="242"/>
      <c r="R801" s="242"/>
      <c r="S801" s="242"/>
      <c r="T801" s="243"/>
      <c r="AT801" s="244" t="s">
        <v>198</v>
      </c>
      <c r="AU801" s="244" t="s">
        <v>92</v>
      </c>
      <c r="AV801" s="14" t="s">
        <v>92</v>
      </c>
      <c r="AW801" s="14" t="s">
        <v>38</v>
      </c>
      <c r="AX801" s="14" t="s">
        <v>83</v>
      </c>
      <c r="AY801" s="244" t="s">
        <v>189</v>
      </c>
    </row>
    <row r="802" spans="2:51" s="15" customFormat="1" ht="12">
      <c r="B802" s="245"/>
      <c r="C802" s="246"/>
      <c r="D802" s="225" t="s">
        <v>198</v>
      </c>
      <c r="E802" s="247" t="s">
        <v>1</v>
      </c>
      <c r="F802" s="248" t="s">
        <v>203</v>
      </c>
      <c r="G802" s="246"/>
      <c r="H802" s="249">
        <v>313.62</v>
      </c>
      <c r="I802" s="250"/>
      <c r="J802" s="246"/>
      <c r="K802" s="246"/>
      <c r="L802" s="251"/>
      <c r="M802" s="252"/>
      <c r="N802" s="253"/>
      <c r="O802" s="253"/>
      <c r="P802" s="253"/>
      <c r="Q802" s="253"/>
      <c r="R802" s="253"/>
      <c r="S802" s="253"/>
      <c r="T802" s="254"/>
      <c r="AT802" s="255" t="s">
        <v>198</v>
      </c>
      <c r="AU802" s="255" t="s">
        <v>92</v>
      </c>
      <c r="AV802" s="15" t="s">
        <v>106</v>
      </c>
      <c r="AW802" s="15" t="s">
        <v>38</v>
      </c>
      <c r="AX802" s="15" t="s">
        <v>90</v>
      </c>
      <c r="AY802" s="255" t="s">
        <v>189</v>
      </c>
    </row>
    <row r="803" spans="1:65" s="2" customFormat="1" ht="16.5" customHeight="1">
      <c r="A803" s="36"/>
      <c r="B803" s="37"/>
      <c r="C803" s="256" t="s">
        <v>1504</v>
      </c>
      <c r="D803" s="256" t="s">
        <v>217</v>
      </c>
      <c r="E803" s="257" t="s">
        <v>1505</v>
      </c>
      <c r="F803" s="258" t="s">
        <v>1506</v>
      </c>
      <c r="G803" s="259" t="s">
        <v>606</v>
      </c>
      <c r="H803" s="260">
        <v>4.704</v>
      </c>
      <c r="I803" s="261"/>
      <c r="J803" s="262">
        <f>ROUND(I803*H803,2)</f>
        <v>0</v>
      </c>
      <c r="K803" s="258" t="s">
        <v>196</v>
      </c>
      <c r="L803" s="263"/>
      <c r="M803" s="264" t="s">
        <v>1</v>
      </c>
      <c r="N803" s="265" t="s">
        <v>48</v>
      </c>
      <c r="O803" s="73"/>
      <c r="P803" s="219">
        <f>O803*H803</f>
        <v>0</v>
      </c>
      <c r="Q803" s="219">
        <v>0.55</v>
      </c>
      <c r="R803" s="219">
        <f>Q803*H803</f>
        <v>2.5872</v>
      </c>
      <c r="S803" s="219">
        <v>0</v>
      </c>
      <c r="T803" s="220">
        <f>S803*H803</f>
        <v>0</v>
      </c>
      <c r="U803" s="36"/>
      <c r="V803" s="36"/>
      <c r="W803" s="36"/>
      <c r="X803" s="36"/>
      <c r="Y803" s="36"/>
      <c r="Z803" s="36"/>
      <c r="AA803" s="36"/>
      <c r="AB803" s="36"/>
      <c r="AC803" s="36"/>
      <c r="AD803" s="36"/>
      <c r="AE803" s="36"/>
      <c r="AR803" s="221" t="s">
        <v>351</v>
      </c>
      <c r="AT803" s="221" t="s">
        <v>217</v>
      </c>
      <c r="AU803" s="221" t="s">
        <v>92</v>
      </c>
      <c r="AY803" s="18" t="s">
        <v>189</v>
      </c>
      <c r="BE803" s="222">
        <f>IF(N803="základní",J803,0)</f>
        <v>0</v>
      </c>
      <c r="BF803" s="222">
        <f>IF(N803="snížená",J803,0)</f>
        <v>0</v>
      </c>
      <c r="BG803" s="222">
        <f>IF(N803="zákl. přenesená",J803,0)</f>
        <v>0</v>
      </c>
      <c r="BH803" s="222">
        <f>IF(N803="sníž. přenesená",J803,0)</f>
        <v>0</v>
      </c>
      <c r="BI803" s="222">
        <f>IF(N803="nulová",J803,0)</f>
        <v>0</v>
      </c>
      <c r="BJ803" s="18" t="s">
        <v>90</v>
      </c>
      <c r="BK803" s="222">
        <f>ROUND(I803*H803,2)</f>
        <v>0</v>
      </c>
      <c r="BL803" s="18" t="s">
        <v>269</v>
      </c>
      <c r="BM803" s="221" t="s">
        <v>1507</v>
      </c>
    </row>
    <row r="804" spans="2:51" s="14" customFormat="1" ht="12">
      <c r="B804" s="234"/>
      <c r="C804" s="235"/>
      <c r="D804" s="225" t="s">
        <v>198</v>
      </c>
      <c r="E804" s="235"/>
      <c r="F804" s="237" t="s">
        <v>1508</v>
      </c>
      <c r="G804" s="235"/>
      <c r="H804" s="238">
        <v>4.704</v>
      </c>
      <c r="I804" s="239"/>
      <c r="J804" s="235"/>
      <c r="K804" s="235"/>
      <c r="L804" s="240"/>
      <c r="M804" s="241"/>
      <c r="N804" s="242"/>
      <c r="O804" s="242"/>
      <c r="P804" s="242"/>
      <c r="Q804" s="242"/>
      <c r="R804" s="242"/>
      <c r="S804" s="242"/>
      <c r="T804" s="243"/>
      <c r="AT804" s="244" t="s">
        <v>198</v>
      </c>
      <c r="AU804" s="244" t="s">
        <v>92</v>
      </c>
      <c r="AV804" s="14" t="s">
        <v>92</v>
      </c>
      <c r="AW804" s="14" t="s">
        <v>4</v>
      </c>
      <c r="AX804" s="14" t="s">
        <v>90</v>
      </c>
      <c r="AY804" s="244" t="s">
        <v>189</v>
      </c>
    </row>
    <row r="805" spans="1:65" s="2" customFormat="1" ht="16.5" customHeight="1">
      <c r="A805" s="36"/>
      <c r="B805" s="37"/>
      <c r="C805" s="210" t="s">
        <v>1509</v>
      </c>
      <c r="D805" s="210" t="s">
        <v>192</v>
      </c>
      <c r="E805" s="211" t="s">
        <v>1510</v>
      </c>
      <c r="F805" s="212" t="s">
        <v>1511</v>
      </c>
      <c r="G805" s="213" t="s">
        <v>606</v>
      </c>
      <c r="H805" s="214">
        <v>23.521</v>
      </c>
      <c r="I805" s="215"/>
      <c r="J805" s="216">
        <f>ROUND(I805*H805,2)</f>
        <v>0</v>
      </c>
      <c r="K805" s="212" t="s">
        <v>196</v>
      </c>
      <c r="L805" s="41"/>
      <c r="M805" s="217" t="s">
        <v>1</v>
      </c>
      <c r="N805" s="218" t="s">
        <v>48</v>
      </c>
      <c r="O805" s="73"/>
      <c r="P805" s="219">
        <f>O805*H805</f>
        <v>0</v>
      </c>
      <c r="Q805" s="219">
        <v>0.02337</v>
      </c>
      <c r="R805" s="219">
        <f>Q805*H805</f>
        <v>0.54968577</v>
      </c>
      <c r="S805" s="219">
        <v>0</v>
      </c>
      <c r="T805" s="220">
        <f>S805*H805</f>
        <v>0</v>
      </c>
      <c r="U805" s="36"/>
      <c r="V805" s="36"/>
      <c r="W805" s="36"/>
      <c r="X805" s="36"/>
      <c r="Y805" s="36"/>
      <c r="Z805" s="36"/>
      <c r="AA805" s="36"/>
      <c r="AB805" s="36"/>
      <c r="AC805" s="36"/>
      <c r="AD805" s="36"/>
      <c r="AE805" s="36"/>
      <c r="AR805" s="221" t="s">
        <v>269</v>
      </c>
      <c r="AT805" s="221" t="s">
        <v>192</v>
      </c>
      <c r="AU805" s="221" t="s">
        <v>92</v>
      </c>
      <c r="AY805" s="18" t="s">
        <v>189</v>
      </c>
      <c r="BE805" s="222">
        <f>IF(N805="základní",J805,0)</f>
        <v>0</v>
      </c>
      <c r="BF805" s="222">
        <f>IF(N805="snížená",J805,0)</f>
        <v>0</v>
      </c>
      <c r="BG805" s="222">
        <f>IF(N805="zákl. přenesená",J805,0)</f>
        <v>0</v>
      </c>
      <c r="BH805" s="222">
        <f>IF(N805="sníž. přenesená",J805,0)</f>
        <v>0</v>
      </c>
      <c r="BI805" s="222">
        <f>IF(N805="nulová",J805,0)</f>
        <v>0</v>
      </c>
      <c r="BJ805" s="18" t="s">
        <v>90</v>
      </c>
      <c r="BK805" s="222">
        <f>ROUND(I805*H805,2)</f>
        <v>0</v>
      </c>
      <c r="BL805" s="18" t="s">
        <v>269</v>
      </c>
      <c r="BM805" s="221" t="s">
        <v>1512</v>
      </c>
    </row>
    <row r="806" spans="1:65" s="2" customFormat="1" ht="16.5" customHeight="1">
      <c r="A806" s="36"/>
      <c r="B806" s="37"/>
      <c r="C806" s="210" t="s">
        <v>1513</v>
      </c>
      <c r="D806" s="210" t="s">
        <v>192</v>
      </c>
      <c r="E806" s="211" t="s">
        <v>1514</v>
      </c>
      <c r="F806" s="212" t="s">
        <v>1515</v>
      </c>
      <c r="G806" s="213" t="s">
        <v>195</v>
      </c>
      <c r="H806" s="214">
        <v>272.7</v>
      </c>
      <c r="I806" s="215"/>
      <c r="J806" s="216">
        <f>ROUND(I806*H806,2)</f>
        <v>0</v>
      </c>
      <c r="K806" s="212" t="s">
        <v>196</v>
      </c>
      <c r="L806" s="41"/>
      <c r="M806" s="217" t="s">
        <v>1</v>
      </c>
      <c r="N806" s="218" t="s">
        <v>48</v>
      </c>
      <c r="O806" s="73"/>
      <c r="P806" s="219">
        <f>O806*H806</f>
        <v>0</v>
      </c>
      <c r="Q806" s="219">
        <v>0.00982</v>
      </c>
      <c r="R806" s="219">
        <f>Q806*H806</f>
        <v>2.677914</v>
      </c>
      <c r="S806" s="219">
        <v>0</v>
      </c>
      <c r="T806" s="220">
        <f>S806*H806</f>
        <v>0</v>
      </c>
      <c r="U806" s="36"/>
      <c r="V806" s="36"/>
      <c r="W806" s="36"/>
      <c r="X806" s="36"/>
      <c r="Y806" s="36"/>
      <c r="Z806" s="36"/>
      <c r="AA806" s="36"/>
      <c r="AB806" s="36"/>
      <c r="AC806" s="36"/>
      <c r="AD806" s="36"/>
      <c r="AE806" s="36"/>
      <c r="AR806" s="221" t="s">
        <v>269</v>
      </c>
      <c r="AT806" s="221" t="s">
        <v>192</v>
      </c>
      <c r="AU806" s="221" t="s">
        <v>92</v>
      </c>
      <c r="AY806" s="18" t="s">
        <v>189</v>
      </c>
      <c r="BE806" s="222">
        <f>IF(N806="základní",J806,0)</f>
        <v>0</v>
      </c>
      <c r="BF806" s="222">
        <f>IF(N806="snížená",J806,0)</f>
        <v>0</v>
      </c>
      <c r="BG806" s="222">
        <f>IF(N806="zákl. přenesená",J806,0)</f>
        <v>0</v>
      </c>
      <c r="BH806" s="222">
        <f>IF(N806="sníž. přenesená",J806,0)</f>
        <v>0</v>
      </c>
      <c r="BI806" s="222">
        <f>IF(N806="nulová",J806,0)</f>
        <v>0</v>
      </c>
      <c r="BJ806" s="18" t="s">
        <v>90</v>
      </c>
      <c r="BK806" s="222">
        <f>ROUND(I806*H806,2)</f>
        <v>0</v>
      </c>
      <c r="BL806" s="18" t="s">
        <v>269</v>
      </c>
      <c r="BM806" s="221" t="s">
        <v>1516</v>
      </c>
    </row>
    <row r="807" spans="2:51" s="13" customFormat="1" ht="12">
      <c r="B807" s="223"/>
      <c r="C807" s="224"/>
      <c r="D807" s="225" t="s">
        <v>198</v>
      </c>
      <c r="E807" s="226" t="s">
        <v>1</v>
      </c>
      <c r="F807" s="227" t="s">
        <v>199</v>
      </c>
      <c r="G807" s="224"/>
      <c r="H807" s="226" t="s">
        <v>1</v>
      </c>
      <c r="I807" s="228"/>
      <c r="J807" s="224"/>
      <c r="K807" s="224"/>
      <c r="L807" s="229"/>
      <c r="M807" s="230"/>
      <c r="N807" s="231"/>
      <c r="O807" s="231"/>
      <c r="P807" s="231"/>
      <c r="Q807" s="231"/>
      <c r="R807" s="231"/>
      <c r="S807" s="231"/>
      <c r="T807" s="232"/>
      <c r="AT807" s="233" t="s">
        <v>198</v>
      </c>
      <c r="AU807" s="233" t="s">
        <v>92</v>
      </c>
      <c r="AV807" s="13" t="s">
        <v>90</v>
      </c>
      <c r="AW807" s="13" t="s">
        <v>38</v>
      </c>
      <c r="AX807" s="13" t="s">
        <v>83</v>
      </c>
      <c r="AY807" s="233" t="s">
        <v>189</v>
      </c>
    </row>
    <row r="808" spans="2:51" s="14" customFormat="1" ht="12">
      <c r="B808" s="234"/>
      <c r="C808" s="235"/>
      <c r="D808" s="225" t="s">
        <v>198</v>
      </c>
      <c r="E808" s="236" t="s">
        <v>1</v>
      </c>
      <c r="F808" s="237" t="s">
        <v>499</v>
      </c>
      <c r="G808" s="235"/>
      <c r="H808" s="238">
        <v>272.7</v>
      </c>
      <c r="I808" s="239"/>
      <c r="J808" s="235"/>
      <c r="K808" s="235"/>
      <c r="L808" s="240"/>
      <c r="M808" s="241"/>
      <c r="N808" s="242"/>
      <c r="O808" s="242"/>
      <c r="P808" s="242"/>
      <c r="Q808" s="242"/>
      <c r="R808" s="242"/>
      <c r="S808" s="242"/>
      <c r="T808" s="243"/>
      <c r="AT808" s="244" t="s">
        <v>198</v>
      </c>
      <c r="AU808" s="244" t="s">
        <v>92</v>
      </c>
      <c r="AV808" s="14" t="s">
        <v>92</v>
      </c>
      <c r="AW808" s="14" t="s">
        <v>38</v>
      </c>
      <c r="AX808" s="14" t="s">
        <v>83</v>
      </c>
      <c r="AY808" s="244" t="s">
        <v>189</v>
      </c>
    </row>
    <row r="809" spans="2:51" s="15" customFormat="1" ht="12">
      <c r="B809" s="245"/>
      <c r="C809" s="246"/>
      <c r="D809" s="225" t="s">
        <v>198</v>
      </c>
      <c r="E809" s="247" t="s">
        <v>1</v>
      </c>
      <c r="F809" s="248" t="s">
        <v>203</v>
      </c>
      <c r="G809" s="246"/>
      <c r="H809" s="249">
        <v>272.7</v>
      </c>
      <c r="I809" s="250"/>
      <c r="J809" s="246"/>
      <c r="K809" s="246"/>
      <c r="L809" s="251"/>
      <c r="M809" s="252"/>
      <c r="N809" s="253"/>
      <c r="O809" s="253"/>
      <c r="P809" s="253"/>
      <c r="Q809" s="253"/>
      <c r="R809" s="253"/>
      <c r="S809" s="253"/>
      <c r="T809" s="254"/>
      <c r="AT809" s="255" t="s">
        <v>198</v>
      </c>
      <c r="AU809" s="255" t="s">
        <v>92</v>
      </c>
      <c r="AV809" s="15" t="s">
        <v>106</v>
      </c>
      <c r="AW809" s="15" t="s">
        <v>38</v>
      </c>
      <c r="AX809" s="15" t="s">
        <v>90</v>
      </c>
      <c r="AY809" s="255" t="s">
        <v>189</v>
      </c>
    </row>
    <row r="810" spans="1:65" s="2" customFormat="1" ht="16.5" customHeight="1">
      <c r="A810" s="36"/>
      <c r="B810" s="37"/>
      <c r="C810" s="210" t="s">
        <v>1517</v>
      </c>
      <c r="D810" s="210" t="s">
        <v>192</v>
      </c>
      <c r="E810" s="211" t="s">
        <v>1518</v>
      </c>
      <c r="F810" s="212" t="s">
        <v>1519</v>
      </c>
      <c r="G810" s="213" t="s">
        <v>450</v>
      </c>
      <c r="H810" s="269"/>
      <c r="I810" s="215"/>
      <c r="J810" s="216">
        <f>ROUND(I810*H810,2)</f>
        <v>0</v>
      </c>
      <c r="K810" s="212" t="s">
        <v>196</v>
      </c>
      <c r="L810" s="41"/>
      <c r="M810" s="217" t="s">
        <v>1</v>
      </c>
      <c r="N810" s="218" t="s">
        <v>48</v>
      </c>
      <c r="O810" s="73"/>
      <c r="P810" s="219">
        <f>O810*H810</f>
        <v>0</v>
      </c>
      <c r="Q810" s="219">
        <v>0</v>
      </c>
      <c r="R810" s="219">
        <f>Q810*H810</f>
        <v>0</v>
      </c>
      <c r="S810" s="219">
        <v>0</v>
      </c>
      <c r="T810" s="220">
        <f>S810*H810</f>
        <v>0</v>
      </c>
      <c r="U810" s="36"/>
      <c r="V810" s="36"/>
      <c r="W810" s="36"/>
      <c r="X810" s="36"/>
      <c r="Y810" s="36"/>
      <c r="Z810" s="36"/>
      <c r="AA810" s="36"/>
      <c r="AB810" s="36"/>
      <c r="AC810" s="36"/>
      <c r="AD810" s="36"/>
      <c r="AE810" s="36"/>
      <c r="AR810" s="221" t="s">
        <v>269</v>
      </c>
      <c r="AT810" s="221" t="s">
        <v>192</v>
      </c>
      <c r="AU810" s="221" t="s">
        <v>92</v>
      </c>
      <c r="AY810" s="18" t="s">
        <v>189</v>
      </c>
      <c r="BE810" s="222">
        <f>IF(N810="základní",J810,0)</f>
        <v>0</v>
      </c>
      <c r="BF810" s="222">
        <f>IF(N810="snížená",J810,0)</f>
        <v>0</v>
      </c>
      <c r="BG810" s="222">
        <f>IF(N810="zákl. přenesená",J810,0)</f>
        <v>0</v>
      </c>
      <c r="BH810" s="222">
        <f>IF(N810="sníž. přenesená",J810,0)</f>
        <v>0</v>
      </c>
      <c r="BI810" s="222">
        <f>IF(N810="nulová",J810,0)</f>
        <v>0</v>
      </c>
      <c r="BJ810" s="18" t="s">
        <v>90</v>
      </c>
      <c r="BK810" s="222">
        <f>ROUND(I810*H810,2)</f>
        <v>0</v>
      </c>
      <c r="BL810" s="18" t="s">
        <v>269</v>
      </c>
      <c r="BM810" s="221" t="s">
        <v>1520</v>
      </c>
    </row>
    <row r="811" spans="2:63" s="12" customFormat="1" ht="22.9" customHeight="1">
      <c r="B811" s="194"/>
      <c r="C811" s="195"/>
      <c r="D811" s="196" t="s">
        <v>82</v>
      </c>
      <c r="E811" s="208" t="s">
        <v>1521</v>
      </c>
      <c r="F811" s="208" t="s">
        <v>1522</v>
      </c>
      <c r="G811" s="195"/>
      <c r="H811" s="195"/>
      <c r="I811" s="198"/>
      <c r="J811" s="209">
        <f>BK811</f>
        <v>0</v>
      </c>
      <c r="K811" s="195"/>
      <c r="L811" s="200"/>
      <c r="M811" s="201"/>
      <c r="N811" s="202"/>
      <c r="O811" s="202"/>
      <c r="P811" s="203">
        <f>SUM(P812:P897)</f>
        <v>0</v>
      </c>
      <c r="Q811" s="202"/>
      <c r="R811" s="203">
        <f>SUM(R812:R897)</f>
        <v>22.374416459999996</v>
      </c>
      <c r="S811" s="202"/>
      <c r="T811" s="204">
        <f>SUM(T812:T897)</f>
        <v>1.2036964</v>
      </c>
      <c r="AR811" s="205" t="s">
        <v>92</v>
      </c>
      <c r="AT811" s="206" t="s">
        <v>82</v>
      </c>
      <c r="AU811" s="206" t="s">
        <v>90</v>
      </c>
      <c r="AY811" s="205" t="s">
        <v>189</v>
      </c>
      <c r="BK811" s="207">
        <f>SUM(BK812:BK897)</f>
        <v>0</v>
      </c>
    </row>
    <row r="812" spans="1:65" s="2" customFormat="1" ht="16.5" customHeight="1">
      <c r="A812" s="36"/>
      <c r="B812" s="37"/>
      <c r="C812" s="210" t="s">
        <v>1523</v>
      </c>
      <c r="D812" s="210" t="s">
        <v>192</v>
      </c>
      <c r="E812" s="211" t="s">
        <v>1524</v>
      </c>
      <c r="F812" s="212" t="s">
        <v>1525</v>
      </c>
      <c r="G812" s="213" t="s">
        <v>195</v>
      </c>
      <c r="H812" s="214">
        <v>8.53</v>
      </c>
      <c r="I812" s="215"/>
      <c r="J812" s="216">
        <f>ROUND(I812*H812,2)</f>
        <v>0</v>
      </c>
      <c r="K812" s="212" t="s">
        <v>196</v>
      </c>
      <c r="L812" s="41"/>
      <c r="M812" s="217" t="s">
        <v>1</v>
      </c>
      <c r="N812" s="218" t="s">
        <v>48</v>
      </c>
      <c r="O812" s="73"/>
      <c r="P812" s="219">
        <f>O812*H812</f>
        <v>0</v>
      </c>
      <c r="Q812" s="219">
        <v>0.05346</v>
      </c>
      <c r="R812" s="219">
        <f>Q812*H812</f>
        <v>0.45601379999999997</v>
      </c>
      <c r="S812" s="219">
        <v>0</v>
      </c>
      <c r="T812" s="220">
        <f>S812*H812</f>
        <v>0</v>
      </c>
      <c r="U812" s="36"/>
      <c r="V812" s="36"/>
      <c r="W812" s="36"/>
      <c r="X812" s="36"/>
      <c r="Y812" s="36"/>
      <c r="Z812" s="36"/>
      <c r="AA812" s="36"/>
      <c r="AB812" s="36"/>
      <c r="AC812" s="36"/>
      <c r="AD812" s="36"/>
      <c r="AE812" s="36"/>
      <c r="AR812" s="221" t="s">
        <v>269</v>
      </c>
      <c r="AT812" s="221" t="s">
        <v>192</v>
      </c>
      <c r="AU812" s="221" t="s">
        <v>92</v>
      </c>
      <c r="AY812" s="18" t="s">
        <v>189</v>
      </c>
      <c r="BE812" s="222">
        <f>IF(N812="základní",J812,0)</f>
        <v>0</v>
      </c>
      <c r="BF812" s="222">
        <f>IF(N812="snížená",J812,0)</f>
        <v>0</v>
      </c>
      <c r="BG812" s="222">
        <f>IF(N812="zákl. přenesená",J812,0)</f>
        <v>0</v>
      </c>
      <c r="BH812" s="222">
        <f>IF(N812="sníž. přenesená",J812,0)</f>
        <v>0</v>
      </c>
      <c r="BI812" s="222">
        <f>IF(N812="nulová",J812,0)</f>
        <v>0</v>
      </c>
      <c r="BJ812" s="18" t="s">
        <v>90</v>
      </c>
      <c r="BK812" s="222">
        <f>ROUND(I812*H812,2)</f>
        <v>0</v>
      </c>
      <c r="BL812" s="18" t="s">
        <v>269</v>
      </c>
      <c r="BM812" s="221" t="s">
        <v>1526</v>
      </c>
    </row>
    <row r="813" spans="2:51" s="14" customFormat="1" ht="12">
      <c r="B813" s="234"/>
      <c r="C813" s="235"/>
      <c r="D813" s="225" t="s">
        <v>198</v>
      </c>
      <c r="E813" s="236" t="s">
        <v>1</v>
      </c>
      <c r="F813" s="237" t="s">
        <v>1527</v>
      </c>
      <c r="G813" s="235"/>
      <c r="H813" s="238">
        <v>8.53</v>
      </c>
      <c r="I813" s="239"/>
      <c r="J813" s="235"/>
      <c r="K813" s="235"/>
      <c r="L813" s="240"/>
      <c r="M813" s="241"/>
      <c r="N813" s="242"/>
      <c r="O813" s="242"/>
      <c r="P813" s="242"/>
      <c r="Q813" s="242"/>
      <c r="R813" s="242"/>
      <c r="S813" s="242"/>
      <c r="T813" s="243"/>
      <c r="AT813" s="244" t="s">
        <v>198</v>
      </c>
      <c r="AU813" s="244" t="s">
        <v>92</v>
      </c>
      <c r="AV813" s="14" t="s">
        <v>92</v>
      </c>
      <c r="AW813" s="14" t="s">
        <v>38</v>
      </c>
      <c r="AX813" s="14" t="s">
        <v>83</v>
      </c>
      <c r="AY813" s="244" t="s">
        <v>189</v>
      </c>
    </row>
    <row r="814" spans="2:51" s="15" customFormat="1" ht="12">
      <c r="B814" s="245"/>
      <c r="C814" s="246"/>
      <c r="D814" s="225" t="s">
        <v>198</v>
      </c>
      <c r="E814" s="247" t="s">
        <v>1</v>
      </c>
      <c r="F814" s="248" t="s">
        <v>203</v>
      </c>
      <c r="G814" s="246"/>
      <c r="H814" s="249">
        <v>8.53</v>
      </c>
      <c r="I814" s="250"/>
      <c r="J814" s="246"/>
      <c r="K814" s="246"/>
      <c r="L814" s="251"/>
      <c r="M814" s="252"/>
      <c r="N814" s="253"/>
      <c r="O814" s="253"/>
      <c r="P814" s="253"/>
      <c r="Q814" s="253"/>
      <c r="R814" s="253"/>
      <c r="S814" s="253"/>
      <c r="T814" s="254"/>
      <c r="AT814" s="255" t="s">
        <v>198</v>
      </c>
      <c r="AU814" s="255" t="s">
        <v>92</v>
      </c>
      <c r="AV814" s="15" t="s">
        <v>106</v>
      </c>
      <c r="AW814" s="15" t="s">
        <v>38</v>
      </c>
      <c r="AX814" s="15" t="s">
        <v>90</v>
      </c>
      <c r="AY814" s="255" t="s">
        <v>189</v>
      </c>
    </row>
    <row r="815" spans="1:65" s="2" customFormat="1" ht="16.5" customHeight="1">
      <c r="A815" s="36"/>
      <c r="B815" s="37"/>
      <c r="C815" s="210" t="s">
        <v>1528</v>
      </c>
      <c r="D815" s="210" t="s">
        <v>192</v>
      </c>
      <c r="E815" s="211" t="s">
        <v>1529</v>
      </c>
      <c r="F815" s="212" t="s">
        <v>1530</v>
      </c>
      <c r="G815" s="213" t="s">
        <v>195</v>
      </c>
      <c r="H815" s="214">
        <v>8.53</v>
      </c>
      <c r="I815" s="215"/>
      <c r="J815" s="216">
        <f>ROUND(I815*H815,2)</f>
        <v>0</v>
      </c>
      <c r="K815" s="212" t="s">
        <v>196</v>
      </c>
      <c r="L815" s="41"/>
      <c r="M815" s="217" t="s">
        <v>1</v>
      </c>
      <c r="N815" s="218" t="s">
        <v>48</v>
      </c>
      <c r="O815" s="73"/>
      <c r="P815" s="219">
        <f>O815*H815</f>
        <v>0</v>
      </c>
      <c r="Q815" s="219">
        <v>0</v>
      </c>
      <c r="R815" s="219">
        <f>Q815*H815</f>
        <v>0</v>
      </c>
      <c r="S815" s="219">
        <v>0.05638</v>
      </c>
      <c r="T815" s="220">
        <f>S815*H815</f>
        <v>0.48092139999999994</v>
      </c>
      <c r="U815" s="36"/>
      <c r="V815" s="36"/>
      <c r="W815" s="36"/>
      <c r="X815" s="36"/>
      <c r="Y815" s="36"/>
      <c r="Z815" s="36"/>
      <c r="AA815" s="36"/>
      <c r="AB815" s="36"/>
      <c r="AC815" s="36"/>
      <c r="AD815" s="36"/>
      <c r="AE815" s="36"/>
      <c r="AR815" s="221" t="s">
        <v>269</v>
      </c>
      <c r="AT815" s="221" t="s">
        <v>192</v>
      </c>
      <c r="AU815" s="221" t="s">
        <v>92</v>
      </c>
      <c r="AY815" s="18" t="s">
        <v>189</v>
      </c>
      <c r="BE815" s="222">
        <f>IF(N815="základní",J815,0)</f>
        <v>0</v>
      </c>
      <c r="BF815" s="222">
        <f>IF(N815="snížená",J815,0)</f>
        <v>0</v>
      </c>
      <c r="BG815" s="222">
        <f>IF(N815="zákl. přenesená",J815,0)</f>
        <v>0</v>
      </c>
      <c r="BH815" s="222">
        <f>IF(N815="sníž. přenesená",J815,0)</f>
        <v>0</v>
      </c>
      <c r="BI815" s="222">
        <f>IF(N815="nulová",J815,0)</f>
        <v>0</v>
      </c>
      <c r="BJ815" s="18" t="s">
        <v>90</v>
      </c>
      <c r="BK815" s="222">
        <f>ROUND(I815*H815,2)</f>
        <v>0</v>
      </c>
      <c r="BL815" s="18" t="s">
        <v>269</v>
      </c>
      <c r="BM815" s="221" t="s">
        <v>1531</v>
      </c>
    </row>
    <row r="816" spans="1:65" s="2" customFormat="1" ht="16.5" customHeight="1">
      <c r="A816" s="36"/>
      <c r="B816" s="37"/>
      <c r="C816" s="210" t="s">
        <v>1532</v>
      </c>
      <c r="D816" s="210" t="s">
        <v>192</v>
      </c>
      <c r="E816" s="211" t="s">
        <v>1533</v>
      </c>
      <c r="F816" s="212" t="s">
        <v>1534</v>
      </c>
      <c r="G816" s="213" t="s">
        <v>195</v>
      </c>
      <c r="H816" s="214">
        <v>23.923</v>
      </c>
      <c r="I816" s="215"/>
      <c r="J816" s="216">
        <f>ROUND(I816*H816,2)</f>
        <v>0</v>
      </c>
      <c r="K816" s="212" t="s">
        <v>196</v>
      </c>
      <c r="L816" s="41"/>
      <c r="M816" s="217" t="s">
        <v>1</v>
      </c>
      <c r="N816" s="218" t="s">
        <v>48</v>
      </c>
      <c r="O816" s="73"/>
      <c r="P816" s="219">
        <f>O816*H816</f>
        <v>0</v>
      </c>
      <c r="Q816" s="219">
        <v>0.03116</v>
      </c>
      <c r="R816" s="219">
        <f>Q816*H816</f>
        <v>0.74544068</v>
      </c>
      <c r="S816" s="219">
        <v>0</v>
      </c>
      <c r="T816" s="220">
        <f>S816*H816</f>
        <v>0</v>
      </c>
      <c r="U816" s="36"/>
      <c r="V816" s="36"/>
      <c r="W816" s="36"/>
      <c r="X816" s="36"/>
      <c r="Y816" s="36"/>
      <c r="Z816" s="36"/>
      <c r="AA816" s="36"/>
      <c r="AB816" s="36"/>
      <c r="AC816" s="36"/>
      <c r="AD816" s="36"/>
      <c r="AE816" s="36"/>
      <c r="AR816" s="221" t="s">
        <v>269</v>
      </c>
      <c r="AT816" s="221" t="s">
        <v>192</v>
      </c>
      <c r="AU816" s="221" t="s">
        <v>92</v>
      </c>
      <c r="AY816" s="18" t="s">
        <v>189</v>
      </c>
      <c r="BE816" s="222">
        <f>IF(N816="základní",J816,0)</f>
        <v>0</v>
      </c>
      <c r="BF816" s="222">
        <f>IF(N816="snížená",J816,0)</f>
        <v>0</v>
      </c>
      <c r="BG816" s="222">
        <f>IF(N816="zákl. přenesená",J816,0)</f>
        <v>0</v>
      </c>
      <c r="BH816" s="222">
        <f>IF(N816="sníž. přenesená",J816,0)</f>
        <v>0</v>
      </c>
      <c r="BI816" s="222">
        <f>IF(N816="nulová",J816,0)</f>
        <v>0</v>
      </c>
      <c r="BJ816" s="18" t="s">
        <v>90</v>
      </c>
      <c r="BK816" s="222">
        <f>ROUND(I816*H816,2)</f>
        <v>0</v>
      </c>
      <c r="BL816" s="18" t="s">
        <v>269</v>
      </c>
      <c r="BM816" s="221" t="s">
        <v>1535</v>
      </c>
    </row>
    <row r="817" spans="2:51" s="13" customFormat="1" ht="12">
      <c r="B817" s="223"/>
      <c r="C817" s="224"/>
      <c r="D817" s="225" t="s">
        <v>198</v>
      </c>
      <c r="E817" s="226" t="s">
        <v>1</v>
      </c>
      <c r="F817" s="227" t="s">
        <v>199</v>
      </c>
      <c r="G817" s="224"/>
      <c r="H817" s="226" t="s">
        <v>1</v>
      </c>
      <c r="I817" s="228"/>
      <c r="J817" s="224"/>
      <c r="K817" s="224"/>
      <c r="L817" s="229"/>
      <c r="M817" s="230"/>
      <c r="N817" s="231"/>
      <c r="O817" s="231"/>
      <c r="P817" s="231"/>
      <c r="Q817" s="231"/>
      <c r="R817" s="231"/>
      <c r="S817" s="231"/>
      <c r="T817" s="232"/>
      <c r="AT817" s="233" t="s">
        <v>198</v>
      </c>
      <c r="AU817" s="233" t="s">
        <v>92</v>
      </c>
      <c r="AV817" s="13" t="s">
        <v>90</v>
      </c>
      <c r="AW817" s="13" t="s">
        <v>38</v>
      </c>
      <c r="AX817" s="13" t="s">
        <v>83</v>
      </c>
      <c r="AY817" s="233" t="s">
        <v>189</v>
      </c>
    </row>
    <row r="818" spans="2:51" s="14" customFormat="1" ht="12">
      <c r="B818" s="234"/>
      <c r="C818" s="235"/>
      <c r="D818" s="225" t="s">
        <v>198</v>
      </c>
      <c r="E818" s="236" t="s">
        <v>1</v>
      </c>
      <c r="F818" s="237" t="s">
        <v>1536</v>
      </c>
      <c r="G818" s="235"/>
      <c r="H818" s="238">
        <v>23.923</v>
      </c>
      <c r="I818" s="239"/>
      <c r="J818" s="235"/>
      <c r="K818" s="235"/>
      <c r="L818" s="240"/>
      <c r="M818" s="241"/>
      <c r="N818" s="242"/>
      <c r="O818" s="242"/>
      <c r="P818" s="242"/>
      <c r="Q818" s="242"/>
      <c r="R818" s="242"/>
      <c r="S818" s="242"/>
      <c r="T818" s="243"/>
      <c r="AT818" s="244" t="s">
        <v>198</v>
      </c>
      <c r="AU818" s="244" t="s">
        <v>92</v>
      </c>
      <c r="AV818" s="14" t="s">
        <v>92</v>
      </c>
      <c r="AW818" s="14" t="s">
        <v>38</v>
      </c>
      <c r="AX818" s="14" t="s">
        <v>83</v>
      </c>
      <c r="AY818" s="244" t="s">
        <v>189</v>
      </c>
    </row>
    <row r="819" spans="2:51" s="15" customFormat="1" ht="12">
      <c r="B819" s="245"/>
      <c r="C819" s="246"/>
      <c r="D819" s="225" t="s">
        <v>198</v>
      </c>
      <c r="E819" s="247" t="s">
        <v>1</v>
      </c>
      <c r="F819" s="248" t="s">
        <v>203</v>
      </c>
      <c r="G819" s="246"/>
      <c r="H819" s="249">
        <v>23.923</v>
      </c>
      <c r="I819" s="250"/>
      <c r="J819" s="246"/>
      <c r="K819" s="246"/>
      <c r="L819" s="251"/>
      <c r="M819" s="252"/>
      <c r="N819" s="253"/>
      <c r="O819" s="253"/>
      <c r="P819" s="253"/>
      <c r="Q819" s="253"/>
      <c r="R819" s="253"/>
      <c r="S819" s="253"/>
      <c r="T819" s="254"/>
      <c r="AT819" s="255" t="s">
        <v>198</v>
      </c>
      <c r="AU819" s="255" t="s">
        <v>92</v>
      </c>
      <c r="AV819" s="15" t="s">
        <v>106</v>
      </c>
      <c r="AW819" s="15" t="s">
        <v>38</v>
      </c>
      <c r="AX819" s="15" t="s">
        <v>90</v>
      </c>
      <c r="AY819" s="255" t="s">
        <v>189</v>
      </c>
    </row>
    <row r="820" spans="1:65" s="2" customFormat="1" ht="16.5" customHeight="1">
      <c r="A820" s="36"/>
      <c r="B820" s="37"/>
      <c r="C820" s="210" t="s">
        <v>1537</v>
      </c>
      <c r="D820" s="210" t="s">
        <v>192</v>
      </c>
      <c r="E820" s="211" t="s">
        <v>1538</v>
      </c>
      <c r="F820" s="212" t="s">
        <v>1539</v>
      </c>
      <c r="G820" s="213" t="s">
        <v>195</v>
      </c>
      <c r="H820" s="214">
        <v>78.456</v>
      </c>
      <c r="I820" s="215"/>
      <c r="J820" s="216">
        <f>ROUND(I820*H820,2)</f>
        <v>0</v>
      </c>
      <c r="K820" s="212" t="s">
        <v>196</v>
      </c>
      <c r="L820" s="41"/>
      <c r="M820" s="217" t="s">
        <v>1</v>
      </c>
      <c r="N820" s="218" t="s">
        <v>48</v>
      </c>
      <c r="O820" s="73"/>
      <c r="P820" s="219">
        <f>O820*H820</f>
        <v>0</v>
      </c>
      <c r="Q820" s="219">
        <v>0.01261</v>
      </c>
      <c r="R820" s="219">
        <f>Q820*H820</f>
        <v>0.98933016</v>
      </c>
      <c r="S820" s="219">
        <v>0</v>
      </c>
      <c r="T820" s="220">
        <f>S820*H820</f>
        <v>0</v>
      </c>
      <c r="U820" s="36"/>
      <c r="V820" s="36"/>
      <c r="W820" s="36"/>
      <c r="X820" s="36"/>
      <c r="Y820" s="36"/>
      <c r="Z820" s="36"/>
      <c r="AA820" s="36"/>
      <c r="AB820" s="36"/>
      <c r="AC820" s="36"/>
      <c r="AD820" s="36"/>
      <c r="AE820" s="36"/>
      <c r="AR820" s="221" t="s">
        <v>269</v>
      </c>
      <c r="AT820" s="221" t="s">
        <v>192</v>
      </c>
      <c r="AU820" s="221" t="s">
        <v>92</v>
      </c>
      <c r="AY820" s="18" t="s">
        <v>189</v>
      </c>
      <c r="BE820" s="222">
        <f>IF(N820="základní",J820,0)</f>
        <v>0</v>
      </c>
      <c r="BF820" s="222">
        <f>IF(N820="snížená",J820,0)</f>
        <v>0</v>
      </c>
      <c r="BG820" s="222">
        <f>IF(N820="zákl. přenesená",J820,0)</f>
        <v>0</v>
      </c>
      <c r="BH820" s="222">
        <f>IF(N820="sníž. přenesená",J820,0)</f>
        <v>0</v>
      </c>
      <c r="BI820" s="222">
        <f>IF(N820="nulová",J820,0)</f>
        <v>0</v>
      </c>
      <c r="BJ820" s="18" t="s">
        <v>90</v>
      </c>
      <c r="BK820" s="222">
        <f>ROUND(I820*H820,2)</f>
        <v>0</v>
      </c>
      <c r="BL820" s="18" t="s">
        <v>269</v>
      </c>
      <c r="BM820" s="221" t="s">
        <v>1540</v>
      </c>
    </row>
    <row r="821" spans="2:51" s="13" customFormat="1" ht="12">
      <c r="B821" s="223"/>
      <c r="C821" s="224"/>
      <c r="D821" s="225" t="s">
        <v>198</v>
      </c>
      <c r="E821" s="226" t="s">
        <v>1</v>
      </c>
      <c r="F821" s="227" t="s">
        <v>199</v>
      </c>
      <c r="G821" s="224"/>
      <c r="H821" s="226" t="s">
        <v>1</v>
      </c>
      <c r="I821" s="228"/>
      <c r="J821" s="224"/>
      <c r="K821" s="224"/>
      <c r="L821" s="229"/>
      <c r="M821" s="230"/>
      <c r="N821" s="231"/>
      <c r="O821" s="231"/>
      <c r="P821" s="231"/>
      <c r="Q821" s="231"/>
      <c r="R821" s="231"/>
      <c r="S821" s="231"/>
      <c r="T821" s="232"/>
      <c r="AT821" s="233" t="s">
        <v>198</v>
      </c>
      <c r="AU821" s="233" t="s">
        <v>92</v>
      </c>
      <c r="AV821" s="13" t="s">
        <v>90</v>
      </c>
      <c r="AW821" s="13" t="s">
        <v>38</v>
      </c>
      <c r="AX821" s="13" t="s">
        <v>83</v>
      </c>
      <c r="AY821" s="233" t="s">
        <v>189</v>
      </c>
    </row>
    <row r="822" spans="2:51" s="13" customFormat="1" ht="12">
      <c r="B822" s="223"/>
      <c r="C822" s="224"/>
      <c r="D822" s="225" t="s">
        <v>198</v>
      </c>
      <c r="E822" s="226" t="s">
        <v>1</v>
      </c>
      <c r="F822" s="227" t="s">
        <v>1541</v>
      </c>
      <c r="G822" s="224"/>
      <c r="H822" s="226" t="s">
        <v>1</v>
      </c>
      <c r="I822" s="228"/>
      <c r="J822" s="224"/>
      <c r="K822" s="224"/>
      <c r="L822" s="229"/>
      <c r="M822" s="230"/>
      <c r="N822" s="231"/>
      <c r="O822" s="231"/>
      <c r="P822" s="231"/>
      <c r="Q822" s="231"/>
      <c r="R822" s="231"/>
      <c r="S822" s="231"/>
      <c r="T822" s="232"/>
      <c r="AT822" s="233" t="s">
        <v>198</v>
      </c>
      <c r="AU822" s="233" t="s">
        <v>92</v>
      </c>
      <c r="AV822" s="13" t="s">
        <v>90</v>
      </c>
      <c r="AW822" s="13" t="s">
        <v>38</v>
      </c>
      <c r="AX822" s="13" t="s">
        <v>83</v>
      </c>
      <c r="AY822" s="233" t="s">
        <v>189</v>
      </c>
    </row>
    <row r="823" spans="2:51" s="14" customFormat="1" ht="12">
      <c r="B823" s="234"/>
      <c r="C823" s="235"/>
      <c r="D823" s="225" t="s">
        <v>198</v>
      </c>
      <c r="E823" s="236" t="s">
        <v>1</v>
      </c>
      <c r="F823" s="237" t="s">
        <v>1542</v>
      </c>
      <c r="G823" s="235"/>
      <c r="H823" s="238">
        <v>78.456</v>
      </c>
      <c r="I823" s="239"/>
      <c r="J823" s="235"/>
      <c r="K823" s="235"/>
      <c r="L823" s="240"/>
      <c r="M823" s="241"/>
      <c r="N823" s="242"/>
      <c r="O823" s="242"/>
      <c r="P823" s="242"/>
      <c r="Q823" s="242"/>
      <c r="R823" s="242"/>
      <c r="S823" s="242"/>
      <c r="T823" s="243"/>
      <c r="AT823" s="244" t="s">
        <v>198</v>
      </c>
      <c r="AU823" s="244" t="s">
        <v>92</v>
      </c>
      <c r="AV823" s="14" t="s">
        <v>92</v>
      </c>
      <c r="AW823" s="14" t="s">
        <v>38</v>
      </c>
      <c r="AX823" s="14" t="s">
        <v>83</v>
      </c>
      <c r="AY823" s="244" t="s">
        <v>189</v>
      </c>
    </row>
    <row r="824" spans="2:51" s="15" customFormat="1" ht="12">
      <c r="B824" s="245"/>
      <c r="C824" s="246"/>
      <c r="D824" s="225" t="s">
        <v>198</v>
      </c>
      <c r="E824" s="247" t="s">
        <v>1</v>
      </c>
      <c r="F824" s="248" t="s">
        <v>203</v>
      </c>
      <c r="G824" s="246"/>
      <c r="H824" s="249">
        <v>78.456</v>
      </c>
      <c r="I824" s="250"/>
      <c r="J824" s="246"/>
      <c r="K824" s="246"/>
      <c r="L824" s="251"/>
      <c r="M824" s="252"/>
      <c r="N824" s="253"/>
      <c r="O824" s="253"/>
      <c r="P824" s="253"/>
      <c r="Q824" s="253"/>
      <c r="R824" s="253"/>
      <c r="S824" s="253"/>
      <c r="T824" s="254"/>
      <c r="AT824" s="255" t="s">
        <v>198</v>
      </c>
      <c r="AU824" s="255" t="s">
        <v>92</v>
      </c>
      <c r="AV824" s="15" t="s">
        <v>106</v>
      </c>
      <c r="AW824" s="15" t="s">
        <v>38</v>
      </c>
      <c r="AX824" s="15" t="s">
        <v>90</v>
      </c>
      <c r="AY824" s="255" t="s">
        <v>189</v>
      </c>
    </row>
    <row r="825" spans="1:65" s="2" customFormat="1" ht="16.5" customHeight="1">
      <c r="A825" s="36"/>
      <c r="B825" s="37"/>
      <c r="C825" s="210" t="s">
        <v>1543</v>
      </c>
      <c r="D825" s="210" t="s">
        <v>192</v>
      </c>
      <c r="E825" s="211" t="s">
        <v>1538</v>
      </c>
      <c r="F825" s="212" t="s">
        <v>1539</v>
      </c>
      <c r="G825" s="213" t="s">
        <v>195</v>
      </c>
      <c r="H825" s="214">
        <v>427.5</v>
      </c>
      <c r="I825" s="215"/>
      <c r="J825" s="216">
        <f>ROUND(I825*H825,2)</f>
        <v>0</v>
      </c>
      <c r="K825" s="212" t="s">
        <v>196</v>
      </c>
      <c r="L825" s="41"/>
      <c r="M825" s="217" t="s">
        <v>1</v>
      </c>
      <c r="N825" s="218" t="s">
        <v>48</v>
      </c>
      <c r="O825" s="73"/>
      <c r="P825" s="219">
        <f>O825*H825</f>
        <v>0</v>
      </c>
      <c r="Q825" s="219">
        <v>0.01261</v>
      </c>
      <c r="R825" s="219">
        <f>Q825*H825</f>
        <v>5.390775</v>
      </c>
      <c r="S825" s="219">
        <v>0</v>
      </c>
      <c r="T825" s="220">
        <f>S825*H825</f>
        <v>0</v>
      </c>
      <c r="U825" s="36"/>
      <c r="V825" s="36"/>
      <c r="W825" s="36"/>
      <c r="X825" s="36"/>
      <c r="Y825" s="36"/>
      <c r="Z825" s="36"/>
      <c r="AA825" s="36"/>
      <c r="AB825" s="36"/>
      <c r="AC825" s="36"/>
      <c r="AD825" s="36"/>
      <c r="AE825" s="36"/>
      <c r="AR825" s="221" t="s">
        <v>269</v>
      </c>
      <c r="AT825" s="221" t="s">
        <v>192</v>
      </c>
      <c r="AU825" s="221" t="s">
        <v>92</v>
      </c>
      <c r="AY825" s="18" t="s">
        <v>189</v>
      </c>
      <c r="BE825" s="222">
        <f>IF(N825="základní",J825,0)</f>
        <v>0</v>
      </c>
      <c r="BF825" s="222">
        <f>IF(N825="snížená",J825,0)</f>
        <v>0</v>
      </c>
      <c r="BG825" s="222">
        <f>IF(N825="zákl. přenesená",J825,0)</f>
        <v>0</v>
      </c>
      <c r="BH825" s="222">
        <f>IF(N825="sníž. přenesená",J825,0)</f>
        <v>0</v>
      </c>
      <c r="BI825" s="222">
        <f>IF(N825="nulová",J825,0)</f>
        <v>0</v>
      </c>
      <c r="BJ825" s="18" t="s">
        <v>90</v>
      </c>
      <c r="BK825" s="222">
        <f>ROUND(I825*H825,2)</f>
        <v>0</v>
      </c>
      <c r="BL825" s="18" t="s">
        <v>269</v>
      </c>
      <c r="BM825" s="221" t="s">
        <v>1544</v>
      </c>
    </row>
    <row r="826" spans="2:51" s="13" customFormat="1" ht="12">
      <c r="B826" s="223"/>
      <c r="C826" s="224"/>
      <c r="D826" s="225" t="s">
        <v>198</v>
      </c>
      <c r="E826" s="226" t="s">
        <v>1</v>
      </c>
      <c r="F826" s="227" t="s">
        <v>199</v>
      </c>
      <c r="G826" s="224"/>
      <c r="H826" s="226" t="s">
        <v>1</v>
      </c>
      <c r="I826" s="228"/>
      <c r="J826" s="224"/>
      <c r="K826" s="224"/>
      <c r="L826" s="229"/>
      <c r="M826" s="230"/>
      <c r="N826" s="231"/>
      <c r="O826" s="231"/>
      <c r="P826" s="231"/>
      <c r="Q826" s="231"/>
      <c r="R826" s="231"/>
      <c r="S826" s="231"/>
      <c r="T826" s="232"/>
      <c r="AT826" s="233" t="s">
        <v>198</v>
      </c>
      <c r="AU826" s="233" t="s">
        <v>92</v>
      </c>
      <c r="AV826" s="13" t="s">
        <v>90</v>
      </c>
      <c r="AW826" s="13" t="s">
        <v>38</v>
      </c>
      <c r="AX826" s="13" t="s">
        <v>83</v>
      </c>
      <c r="AY826" s="233" t="s">
        <v>189</v>
      </c>
    </row>
    <row r="827" spans="2:51" s="13" customFormat="1" ht="12">
      <c r="B827" s="223"/>
      <c r="C827" s="224"/>
      <c r="D827" s="225" t="s">
        <v>198</v>
      </c>
      <c r="E827" s="226" t="s">
        <v>1</v>
      </c>
      <c r="F827" s="227" t="s">
        <v>1545</v>
      </c>
      <c r="G827" s="224"/>
      <c r="H827" s="226" t="s">
        <v>1</v>
      </c>
      <c r="I827" s="228"/>
      <c r="J827" s="224"/>
      <c r="K827" s="224"/>
      <c r="L827" s="229"/>
      <c r="M827" s="230"/>
      <c r="N827" s="231"/>
      <c r="O827" s="231"/>
      <c r="P827" s="231"/>
      <c r="Q827" s="231"/>
      <c r="R827" s="231"/>
      <c r="S827" s="231"/>
      <c r="T827" s="232"/>
      <c r="AT827" s="233" t="s">
        <v>198</v>
      </c>
      <c r="AU827" s="233" t="s">
        <v>92</v>
      </c>
      <c r="AV827" s="13" t="s">
        <v>90</v>
      </c>
      <c r="AW827" s="13" t="s">
        <v>38</v>
      </c>
      <c r="AX827" s="13" t="s">
        <v>83</v>
      </c>
      <c r="AY827" s="233" t="s">
        <v>189</v>
      </c>
    </row>
    <row r="828" spans="2:51" s="14" customFormat="1" ht="12">
      <c r="B828" s="234"/>
      <c r="C828" s="235"/>
      <c r="D828" s="225" t="s">
        <v>198</v>
      </c>
      <c r="E828" s="236" t="s">
        <v>1</v>
      </c>
      <c r="F828" s="237" t="s">
        <v>1546</v>
      </c>
      <c r="G828" s="235"/>
      <c r="H828" s="238">
        <v>157.3</v>
      </c>
      <c r="I828" s="239"/>
      <c r="J828" s="235"/>
      <c r="K828" s="235"/>
      <c r="L828" s="240"/>
      <c r="M828" s="241"/>
      <c r="N828" s="242"/>
      <c r="O828" s="242"/>
      <c r="P828" s="242"/>
      <c r="Q828" s="242"/>
      <c r="R828" s="242"/>
      <c r="S828" s="242"/>
      <c r="T828" s="243"/>
      <c r="AT828" s="244" t="s">
        <v>198</v>
      </c>
      <c r="AU828" s="244" t="s">
        <v>92</v>
      </c>
      <c r="AV828" s="14" t="s">
        <v>92</v>
      </c>
      <c r="AW828" s="14" t="s">
        <v>38</v>
      </c>
      <c r="AX828" s="14" t="s">
        <v>83</v>
      </c>
      <c r="AY828" s="244" t="s">
        <v>189</v>
      </c>
    </row>
    <row r="829" spans="2:51" s="14" customFormat="1" ht="12">
      <c r="B829" s="234"/>
      <c r="C829" s="235"/>
      <c r="D829" s="225" t="s">
        <v>198</v>
      </c>
      <c r="E829" s="236" t="s">
        <v>1</v>
      </c>
      <c r="F829" s="237" t="s">
        <v>1547</v>
      </c>
      <c r="G829" s="235"/>
      <c r="H829" s="238">
        <v>225.9</v>
      </c>
      <c r="I829" s="239"/>
      <c r="J829" s="235"/>
      <c r="K829" s="235"/>
      <c r="L829" s="240"/>
      <c r="M829" s="241"/>
      <c r="N829" s="242"/>
      <c r="O829" s="242"/>
      <c r="P829" s="242"/>
      <c r="Q829" s="242"/>
      <c r="R829" s="242"/>
      <c r="S829" s="242"/>
      <c r="T829" s="243"/>
      <c r="AT829" s="244" t="s">
        <v>198</v>
      </c>
      <c r="AU829" s="244" t="s">
        <v>92</v>
      </c>
      <c r="AV829" s="14" t="s">
        <v>92</v>
      </c>
      <c r="AW829" s="14" t="s">
        <v>38</v>
      </c>
      <c r="AX829" s="14" t="s">
        <v>83</v>
      </c>
      <c r="AY829" s="244" t="s">
        <v>189</v>
      </c>
    </row>
    <row r="830" spans="2:51" s="14" customFormat="1" ht="12">
      <c r="B830" s="234"/>
      <c r="C830" s="235"/>
      <c r="D830" s="225" t="s">
        <v>198</v>
      </c>
      <c r="E830" s="236" t="s">
        <v>1</v>
      </c>
      <c r="F830" s="237" t="s">
        <v>1548</v>
      </c>
      <c r="G830" s="235"/>
      <c r="H830" s="238">
        <v>44.3</v>
      </c>
      <c r="I830" s="239"/>
      <c r="J830" s="235"/>
      <c r="K830" s="235"/>
      <c r="L830" s="240"/>
      <c r="M830" s="241"/>
      <c r="N830" s="242"/>
      <c r="O830" s="242"/>
      <c r="P830" s="242"/>
      <c r="Q830" s="242"/>
      <c r="R830" s="242"/>
      <c r="S830" s="242"/>
      <c r="T830" s="243"/>
      <c r="AT830" s="244" t="s">
        <v>198</v>
      </c>
      <c r="AU830" s="244" t="s">
        <v>92</v>
      </c>
      <c r="AV830" s="14" t="s">
        <v>92</v>
      </c>
      <c r="AW830" s="14" t="s">
        <v>38</v>
      </c>
      <c r="AX830" s="14" t="s">
        <v>83</v>
      </c>
      <c r="AY830" s="244" t="s">
        <v>189</v>
      </c>
    </row>
    <row r="831" spans="2:51" s="14" customFormat="1" ht="12">
      <c r="B831" s="234"/>
      <c r="C831" s="235"/>
      <c r="D831" s="225" t="s">
        <v>198</v>
      </c>
      <c r="E831" s="236" t="s">
        <v>1</v>
      </c>
      <c r="F831" s="237" t="s">
        <v>1549</v>
      </c>
      <c r="G831" s="235"/>
      <c r="H831" s="238">
        <v>0</v>
      </c>
      <c r="I831" s="239"/>
      <c r="J831" s="235"/>
      <c r="K831" s="235"/>
      <c r="L831" s="240"/>
      <c r="M831" s="241"/>
      <c r="N831" s="242"/>
      <c r="O831" s="242"/>
      <c r="P831" s="242"/>
      <c r="Q831" s="242"/>
      <c r="R831" s="242"/>
      <c r="S831" s="242"/>
      <c r="T831" s="243"/>
      <c r="AT831" s="244" t="s">
        <v>198</v>
      </c>
      <c r="AU831" s="244" t="s">
        <v>92</v>
      </c>
      <c r="AV831" s="14" t="s">
        <v>92</v>
      </c>
      <c r="AW831" s="14" t="s">
        <v>38</v>
      </c>
      <c r="AX831" s="14" t="s">
        <v>83</v>
      </c>
      <c r="AY831" s="244" t="s">
        <v>189</v>
      </c>
    </row>
    <row r="832" spans="2:51" s="15" customFormat="1" ht="12">
      <c r="B832" s="245"/>
      <c r="C832" s="246"/>
      <c r="D832" s="225" t="s">
        <v>198</v>
      </c>
      <c r="E832" s="247" t="s">
        <v>1</v>
      </c>
      <c r="F832" s="248" t="s">
        <v>203</v>
      </c>
      <c r="G832" s="246"/>
      <c r="H832" s="249">
        <v>427.5</v>
      </c>
      <c r="I832" s="250"/>
      <c r="J832" s="246"/>
      <c r="K832" s="246"/>
      <c r="L832" s="251"/>
      <c r="M832" s="252"/>
      <c r="N832" s="253"/>
      <c r="O832" s="253"/>
      <c r="P832" s="253"/>
      <c r="Q832" s="253"/>
      <c r="R832" s="253"/>
      <c r="S832" s="253"/>
      <c r="T832" s="254"/>
      <c r="AT832" s="255" t="s">
        <v>198</v>
      </c>
      <c r="AU832" s="255" t="s">
        <v>92</v>
      </c>
      <c r="AV832" s="15" t="s">
        <v>106</v>
      </c>
      <c r="AW832" s="15" t="s">
        <v>38</v>
      </c>
      <c r="AX832" s="15" t="s">
        <v>90</v>
      </c>
      <c r="AY832" s="255" t="s">
        <v>189</v>
      </c>
    </row>
    <row r="833" spans="1:65" s="2" customFormat="1" ht="16.5" customHeight="1">
      <c r="A833" s="36"/>
      <c r="B833" s="37"/>
      <c r="C833" s="210" t="s">
        <v>1550</v>
      </c>
      <c r="D833" s="210" t="s">
        <v>192</v>
      </c>
      <c r="E833" s="211" t="s">
        <v>1551</v>
      </c>
      <c r="F833" s="212" t="s">
        <v>1552</v>
      </c>
      <c r="G833" s="213" t="s">
        <v>195</v>
      </c>
      <c r="H833" s="214">
        <v>243.7</v>
      </c>
      <c r="I833" s="215"/>
      <c r="J833" s="216">
        <f>ROUND(I833*H833,2)</f>
        <v>0</v>
      </c>
      <c r="K833" s="212" t="s">
        <v>196</v>
      </c>
      <c r="L833" s="41"/>
      <c r="M833" s="217" t="s">
        <v>1</v>
      </c>
      <c r="N833" s="218" t="s">
        <v>48</v>
      </c>
      <c r="O833" s="73"/>
      <c r="P833" s="219">
        <f>O833*H833</f>
        <v>0</v>
      </c>
      <c r="Q833" s="219">
        <v>0.02038</v>
      </c>
      <c r="R833" s="219">
        <f>Q833*H833</f>
        <v>4.966606</v>
      </c>
      <c r="S833" s="219">
        <v>0</v>
      </c>
      <c r="T833" s="220">
        <f>S833*H833</f>
        <v>0</v>
      </c>
      <c r="U833" s="36"/>
      <c r="V833" s="36"/>
      <c r="W833" s="36"/>
      <c r="X833" s="36"/>
      <c r="Y833" s="36"/>
      <c r="Z833" s="36"/>
      <c r="AA833" s="36"/>
      <c r="AB833" s="36"/>
      <c r="AC833" s="36"/>
      <c r="AD833" s="36"/>
      <c r="AE833" s="36"/>
      <c r="AR833" s="221" t="s">
        <v>269</v>
      </c>
      <c r="AT833" s="221" t="s">
        <v>192</v>
      </c>
      <c r="AU833" s="221" t="s">
        <v>92</v>
      </c>
      <c r="AY833" s="18" t="s">
        <v>189</v>
      </c>
      <c r="BE833" s="222">
        <f>IF(N833="základní",J833,0)</f>
        <v>0</v>
      </c>
      <c r="BF833" s="222">
        <f>IF(N833="snížená",J833,0)</f>
        <v>0</v>
      </c>
      <c r="BG833" s="222">
        <f>IF(N833="zákl. přenesená",J833,0)</f>
        <v>0</v>
      </c>
      <c r="BH833" s="222">
        <f>IF(N833="sníž. přenesená",J833,0)</f>
        <v>0</v>
      </c>
      <c r="BI833" s="222">
        <f>IF(N833="nulová",J833,0)</f>
        <v>0</v>
      </c>
      <c r="BJ833" s="18" t="s">
        <v>90</v>
      </c>
      <c r="BK833" s="222">
        <f>ROUND(I833*H833,2)</f>
        <v>0</v>
      </c>
      <c r="BL833" s="18" t="s">
        <v>269</v>
      </c>
      <c r="BM833" s="221" t="s">
        <v>1553</v>
      </c>
    </row>
    <row r="834" spans="2:51" s="13" customFormat="1" ht="12">
      <c r="B834" s="223"/>
      <c r="C834" s="224"/>
      <c r="D834" s="225" t="s">
        <v>198</v>
      </c>
      <c r="E834" s="226" t="s">
        <v>1</v>
      </c>
      <c r="F834" s="227" t="s">
        <v>199</v>
      </c>
      <c r="G834" s="224"/>
      <c r="H834" s="226" t="s">
        <v>1</v>
      </c>
      <c r="I834" s="228"/>
      <c r="J834" s="224"/>
      <c r="K834" s="224"/>
      <c r="L834" s="229"/>
      <c r="M834" s="230"/>
      <c r="N834" s="231"/>
      <c r="O834" s="231"/>
      <c r="P834" s="231"/>
      <c r="Q834" s="231"/>
      <c r="R834" s="231"/>
      <c r="S834" s="231"/>
      <c r="T834" s="232"/>
      <c r="AT834" s="233" t="s">
        <v>198</v>
      </c>
      <c r="AU834" s="233" t="s">
        <v>92</v>
      </c>
      <c r="AV834" s="13" t="s">
        <v>90</v>
      </c>
      <c r="AW834" s="13" t="s">
        <v>38</v>
      </c>
      <c r="AX834" s="13" t="s">
        <v>83</v>
      </c>
      <c r="AY834" s="233" t="s">
        <v>189</v>
      </c>
    </row>
    <row r="835" spans="2:51" s="13" customFormat="1" ht="12">
      <c r="B835" s="223"/>
      <c r="C835" s="224"/>
      <c r="D835" s="225" t="s">
        <v>198</v>
      </c>
      <c r="E835" s="226" t="s">
        <v>1</v>
      </c>
      <c r="F835" s="227" t="s">
        <v>1554</v>
      </c>
      <c r="G835" s="224"/>
      <c r="H835" s="226" t="s">
        <v>1</v>
      </c>
      <c r="I835" s="228"/>
      <c r="J835" s="224"/>
      <c r="K835" s="224"/>
      <c r="L835" s="229"/>
      <c r="M835" s="230"/>
      <c r="N835" s="231"/>
      <c r="O835" s="231"/>
      <c r="P835" s="231"/>
      <c r="Q835" s="231"/>
      <c r="R835" s="231"/>
      <c r="S835" s="231"/>
      <c r="T835" s="232"/>
      <c r="AT835" s="233" t="s">
        <v>198</v>
      </c>
      <c r="AU835" s="233" t="s">
        <v>92</v>
      </c>
      <c r="AV835" s="13" t="s">
        <v>90</v>
      </c>
      <c r="AW835" s="13" t="s">
        <v>38</v>
      </c>
      <c r="AX835" s="13" t="s">
        <v>83</v>
      </c>
      <c r="AY835" s="233" t="s">
        <v>189</v>
      </c>
    </row>
    <row r="836" spans="2:51" s="14" customFormat="1" ht="12">
      <c r="B836" s="234"/>
      <c r="C836" s="235"/>
      <c r="D836" s="225" t="s">
        <v>198</v>
      </c>
      <c r="E836" s="236" t="s">
        <v>1</v>
      </c>
      <c r="F836" s="237" t="s">
        <v>1555</v>
      </c>
      <c r="G836" s="235"/>
      <c r="H836" s="238">
        <v>51.7</v>
      </c>
      <c r="I836" s="239"/>
      <c r="J836" s="235"/>
      <c r="K836" s="235"/>
      <c r="L836" s="240"/>
      <c r="M836" s="241"/>
      <c r="N836" s="242"/>
      <c r="O836" s="242"/>
      <c r="P836" s="242"/>
      <c r="Q836" s="242"/>
      <c r="R836" s="242"/>
      <c r="S836" s="242"/>
      <c r="T836" s="243"/>
      <c r="AT836" s="244" t="s">
        <v>198</v>
      </c>
      <c r="AU836" s="244" t="s">
        <v>92</v>
      </c>
      <c r="AV836" s="14" t="s">
        <v>92</v>
      </c>
      <c r="AW836" s="14" t="s">
        <v>38</v>
      </c>
      <c r="AX836" s="14" t="s">
        <v>83</v>
      </c>
      <c r="AY836" s="244" t="s">
        <v>189</v>
      </c>
    </row>
    <row r="837" spans="2:51" s="14" customFormat="1" ht="12">
      <c r="B837" s="234"/>
      <c r="C837" s="235"/>
      <c r="D837" s="225" t="s">
        <v>198</v>
      </c>
      <c r="E837" s="236" t="s">
        <v>1</v>
      </c>
      <c r="F837" s="237" t="s">
        <v>1556</v>
      </c>
      <c r="G837" s="235"/>
      <c r="H837" s="238">
        <v>0</v>
      </c>
      <c r="I837" s="239"/>
      <c r="J837" s="235"/>
      <c r="K837" s="235"/>
      <c r="L837" s="240"/>
      <c r="M837" s="241"/>
      <c r="N837" s="242"/>
      <c r="O837" s="242"/>
      <c r="P837" s="242"/>
      <c r="Q837" s="242"/>
      <c r="R837" s="242"/>
      <c r="S837" s="242"/>
      <c r="T837" s="243"/>
      <c r="AT837" s="244" t="s">
        <v>198</v>
      </c>
      <c r="AU837" s="244" t="s">
        <v>92</v>
      </c>
      <c r="AV837" s="14" t="s">
        <v>92</v>
      </c>
      <c r="AW837" s="14" t="s">
        <v>38</v>
      </c>
      <c r="AX837" s="14" t="s">
        <v>83</v>
      </c>
      <c r="AY837" s="244" t="s">
        <v>189</v>
      </c>
    </row>
    <row r="838" spans="2:51" s="14" customFormat="1" ht="12">
      <c r="B838" s="234"/>
      <c r="C838" s="235"/>
      <c r="D838" s="225" t="s">
        <v>198</v>
      </c>
      <c r="E838" s="236" t="s">
        <v>1</v>
      </c>
      <c r="F838" s="237" t="s">
        <v>1557</v>
      </c>
      <c r="G838" s="235"/>
      <c r="H838" s="238">
        <v>0</v>
      </c>
      <c r="I838" s="239"/>
      <c r="J838" s="235"/>
      <c r="K838" s="235"/>
      <c r="L838" s="240"/>
      <c r="M838" s="241"/>
      <c r="N838" s="242"/>
      <c r="O838" s="242"/>
      <c r="P838" s="242"/>
      <c r="Q838" s="242"/>
      <c r="R838" s="242"/>
      <c r="S838" s="242"/>
      <c r="T838" s="243"/>
      <c r="AT838" s="244" t="s">
        <v>198</v>
      </c>
      <c r="AU838" s="244" t="s">
        <v>92</v>
      </c>
      <c r="AV838" s="14" t="s">
        <v>92</v>
      </c>
      <c r="AW838" s="14" t="s">
        <v>38</v>
      </c>
      <c r="AX838" s="14" t="s">
        <v>83</v>
      </c>
      <c r="AY838" s="244" t="s">
        <v>189</v>
      </c>
    </row>
    <row r="839" spans="2:51" s="14" customFormat="1" ht="12">
      <c r="B839" s="234"/>
      <c r="C839" s="235"/>
      <c r="D839" s="225" t="s">
        <v>198</v>
      </c>
      <c r="E839" s="236" t="s">
        <v>1</v>
      </c>
      <c r="F839" s="237" t="s">
        <v>1549</v>
      </c>
      <c r="G839" s="235"/>
      <c r="H839" s="238">
        <v>0</v>
      </c>
      <c r="I839" s="239"/>
      <c r="J839" s="235"/>
      <c r="K839" s="235"/>
      <c r="L839" s="240"/>
      <c r="M839" s="241"/>
      <c r="N839" s="242"/>
      <c r="O839" s="242"/>
      <c r="P839" s="242"/>
      <c r="Q839" s="242"/>
      <c r="R839" s="242"/>
      <c r="S839" s="242"/>
      <c r="T839" s="243"/>
      <c r="AT839" s="244" t="s">
        <v>198</v>
      </c>
      <c r="AU839" s="244" t="s">
        <v>92</v>
      </c>
      <c r="AV839" s="14" t="s">
        <v>92</v>
      </c>
      <c r="AW839" s="14" t="s">
        <v>38</v>
      </c>
      <c r="AX839" s="14" t="s">
        <v>83</v>
      </c>
      <c r="AY839" s="244" t="s">
        <v>189</v>
      </c>
    </row>
    <row r="840" spans="2:51" s="13" customFormat="1" ht="12">
      <c r="B840" s="223"/>
      <c r="C840" s="224"/>
      <c r="D840" s="225" t="s">
        <v>198</v>
      </c>
      <c r="E840" s="226" t="s">
        <v>1</v>
      </c>
      <c r="F840" s="227" t="s">
        <v>1558</v>
      </c>
      <c r="G840" s="224"/>
      <c r="H840" s="226" t="s">
        <v>1</v>
      </c>
      <c r="I840" s="228"/>
      <c r="J840" s="224"/>
      <c r="K840" s="224"/>
      <c r="L840" s="229"/>
      <c r="M840" s="230"/>
      <c r="N840" s="231"/>
      <c r="O840" s="231"/>
      <c r="P840" s="231"/>
      <c r="Q840" s="231"/>
      <c r="R840" s="231"/>
      <c r="S840" s="231"/>
      <c r="T840" s="232"/>
      <c r="AT840" s="233" t="s">
        <v>198</v>
      </c>
      <c r="AU840" s="233" t="s">
        <v>92</v>
      </c>
      <c r="AV840" s="13" t="s">
        <v>90</v>
      </c>
      <c r="AW840" s="13" t="s">
        <v>38</v>
      </c>
      <c r="AX840" s="13" t="s">
        <v>83</v>
      </c>
      <c r="AY840" s="233" t="s">
        <v>189</v>
      </c>
    </row>
    <row r="841" spans="2:51" s="14" customFormat="1" ht="12">
      <c r="B841" s="234"/>
      <c r="C841" s="235"/>
      <c r="D841" s="225" t="s">
        <v>198</v>
      </c>
      <c r="E841" s="236" t="s">
        <v>1</v>
      </c>
      <c r="F841" s="237" t="s">
        <v>1559</v>
      </c>
      <c r="G841" s="235"/>
      <c r="H841" s="238">
        <v>192</v>
      </c>
      <c r="I841" s="239"/>
      <c r="J841" s="235"/>
      <c r="K841" s="235"/>
      <c r="L841" s="240"/>
      <c r="M841" s="241"/>
      <c r="N841" s="242"/>
      <c r="O841" s="242"/>
      <c r="P841" s="242"/>
      <c r="Q841" s="242"/>
      <c r="R841" s="242"/>
      <c r="S841" s="242"/>
      <c r="T841" s="243"/>
      <c r="AT841" s="244" t="s">
        <v>198</v>
      </c>
      <c r="AU841" s="244" t="s">
        <v>92</v>
      </c>
      <c r="AV841" s="14" t="s">
        <v>92</v>
      </c>
      <c r="AW841" s="14" t="s">
        <v>38</v>
      </c>
      <c r="AX841" s="14" t="s">
        <v>83</v>
      </c>
      <c r="AY841" s="244" t="s">
        <v>189</v>
      </c>
    </row>
    <row r="842" spans="2:51" s="15" customFormat="1" ht="12">
      <c r="B842" s="245"/>
      <c r="C842" s="246"/>
      <c r="D842" s="225" t="s">
        <v>198</v>
      </c>
      <c r="E842" s="247" t="s">
        <v>1</v>
      </c>
      <c r="F842" s="248" t="s">
        <v>203</v>
      </c>
      <c r="G842" s="246"/>
      <c r="H842" s="249">
        <v>243.7</v>
      </c>
      <c r="I842" s="250"/>
      <c r="J842" s="246"/>
      <c r="K842" s="246"/>
      <c r="L842" s="251"/>
      <c r="M842" s="252"/>
      <c r="N842" s="253"/>
      <c r="O842" s="253"/>
      <c r="P842" s="253"/>
      <c r="Q842" s="253"/>
      <c r="R842" s="253"/>
      <c r="S842" s="253"/>
      <c r="T842" s="254"/>
      <c r="AT842" s="255" t="s">
        <v>198</v>
      </c>
      <c r="AU842" s="255" t="s">
        <v>92</v>
      </c>
      <c r="AV842" s="15" t="s">
        <v>106</v>
      </c>
      <c r="AW842" s="15" t="s">
        <v>38</v>
      </c>
      <c r="AX842" s="15" t="s">
        <v>90</v>
      </c>
      <c r="AY842" s="255" t="s">
        <v>189</v>
      </c>
    </row>
    <row r="843" spans="1:65" s="2" customFormat="1" ht="16.5" customHeight="1">
      <c r="A843" s="36"/>
      <c r="B843" s="37"/>
      <c r="C843" s="210" t="s">
        <v>1560</v>
      </c>
      <c r="D843" s="210" t="s">
        <v>192</v>
      </c>
      <c r="E843" s="211" t="s">
        <v>1561</v>
      </c>
      <c r="F843" s="212" t="s">
        <v>1562</v>
      </c>
      <c r="G843" s="213" t="s">
        <v>195</v>
      </c>
      <c r="H843" s="214">
        <v>147</v>
      </c>
      <c r="I843" s="215"/>
      <c r="J843" s="216">
        <f>ROUND(I843*H843,2)</f>
        <v>0</v>
      </c>
      <c r="K843" s="212" t="s">
        <v>196</v>
      </c>
      <c r="L843" s="41"/>
      <c r="M843" s="217" t="s">
        <v>1</v>
      </c>
      <c r="N843" s="218" t="s">
        <v>48</v>
      </c>
      <c r="O843" s="73"/>
      <c r="P843" s="219">
        <f>O843*H843</f>
        <v>0</v>
      </c>
      <c r="Q843" s="219">
        <v>0.03183</v>
      </c>
      <c r="R843" s="219">
        <f>Q843*H843</f>
        <v>4.67901</v>
      </c>
      <c r="S843" s="219">
        <v>0</v>
      </c>
      <c r="T843" s="220">
        <f>S843*H843</f>
        <v>0</v>
      </c>
      <c r="U843" s="36"/>
      <c r="V843" s="36"/>
      <c r="W843" s="36"/>
      <c r="X843" s="36"/>
      <c r="Y843" s="36"/>
      <c r="Z843" s="36"/>
      <c r="AA843" s="36"/>
      <c r="AB843" s="36"/>
      <c r="AC843" s="36"/>
      <c r="AD843" s="36"/>
      <c r="AE843" s="36"/>
      <c r="AR843" s="221" t="s">
        <v>269</v>
      </c>
      <c r="AT843" s="221" t="s">
        <v>192</v>
      </c>
      <c r="AU843" s="221" t="s">
        <v>92</v>
      </c>
      <c r="AY843" s="18" t="s">
        <v>189</v>
      </c>
      <c r="BE843" s="222">
        <f>IF(N843="základní",J843,0)</f>
        <v>0</v>
      </c>
      <c r="BF843" s="222">
        <f>IF(N843="snížená",J843,0)</f>
        <v>0</v>
      </c>
      <c r="BG843" s="222">
        <f>IF(N843="zákl. přenesená",J843,0)</f>
        <v>0</v>
      </c>
      <c r="BH843" s="222">
        <f>IF(N843="sníž. přenesená",J843,0)</f>
        <v>0</v>
      </c>
      <c r="BI843" s="222">
        <f>IF(N843="nulová",J843,0)</f>
        <v>0</v>
      </c>
      <c r="BJ843" s="18" t="s">
        <v>90</v>
      </c>
      <c r="BK843" s="222">
        <f>ROUND(I843*H843,2)</f>
        <v>0</v>
      </c>
      <c r="BL843" s="18" t="s">
        <v>269</v>
      </c>
      <c r="BM843" s="221" t="s">
        <v>1563</v>
      </c>
    </row>
    <row r="844" spans="2:51" s="13" customFormat="1" ht="12">
      <c r="B844" s="223"/>
      <c r="C844" s="224"/>
      <c r="D844" s="225" t="s">
        <v>198</v>
      </c>
      <c r="E844" s="226" t="s">
        <v>1</v>
      </c>
      <c r="F844" s="227" t="s">
        <v>199</v>
      </c>
      <c r="G844" s="224"/>
      <c r="H844" s="226" t="s">
        <v>1</v>
      </c>
      <c r="I844" s="228"/>
      <c r="J844" s="224"/>
      <c r="K844" s="224"/>
      <c r="L844" s="229"/>
      <c r="M844" s="230"/>
      <c r="N844" s="231"/>
      <c r="O844" s="231"/>
      <c r="P844" s="231"/>
      <c r="Q844" s="231"/>
      <c r="R844" s="231"/>
      <c r="S844" s="231"/>
      <c r="T844" s="232"/>
      <c r="AT844" s="233" t="s">
        <v>198</v>
      </c>
      <c r="AU844" s="233" t="s">
        <v>92</v>
      </c>
      <c r="AV844" s="13" t="s">
        <v>90</v>
      </c>
      <c r="AW844" s="13" t="s">
        <v>38</v>
      </c>
      <c r="AX844" s="13" t="s">
        <v>83</v>
      </c>
      <c r="AY844" s="233" t="s">
        <v>189</v>
      </c>
    </row>
    <row r="845" spans="2:51" s="13" customFormat="1" ht="12">
      <c r="B845" s="223"/>
      <c r="C845" s="224"/>
      <c r="D845" s="225" t="s">
        <v>198</v>
      </c>
      <c r="E845" s="226" t="s">
        <v>1</v>
      </c>
      <c r="F845" s="227" t="s">
        <v>1564</v>
      </c>
      <c r="G845" s="224"/>
      <c r="H845" s="226" t="s">
        <v>1</v>
      </c>
      <c r="I845" s="228"/>
      <c r="J845" s="224"/>
      <c r="K845" s="224"/>
      <c r="L845" s="229"/>
      <c r="M845" s="230"/>
      <c r="N845" s="231"/>
      <c r="O845" s="231"/>
      <c r="P845" s="231"/>
      <c r="Q845" s="231"/>
      <c r="R845" s="231"/>
      <c r="S845" s="231"/>
      <c r="T845" s="232"/>
      <c r="AT845" s="233" t="s">
        <v>198</v>
      </c>
      <c r="AU845" s="233" t="s">
        <v>92</v>
      </c>
      <c r="AV845" s="13" t="s">
        <v>90</v>
      </c>
      <c r="AW845" s="13" t="s">
        <v>38</v>
      </c>
      <c r="AX845" s="13" t="s">
        <v>83</v>
      </c>
      <c r="AY845" s="233" t="s">
        <v>189</v>
      </c>
    </row>
    <row r="846" spans="2:51" s="14" customFormat="1" ht="12">
      <c r="B846" s="234"/>
      <c r="C846" s="235"/>
      <c r="D846" s="225" t="s">
        <v>198</v>
      </c>
      <c r="E846" s="236" t="s">
        <v>1</v>
      </c>
      <c r="F846" s="237" t="s">
        <v>1565</v>
      </c>
      <c r="G846" s="235"/>
      <c r="H846" s="238">
        <v>0</v>
      </c>
      <c r="I846" s="239"/>
      <c r="J846" s="235"/>
      <c r="K846" s="235"/>
      <c r="L846" s="240"/>
      <c r="M846" s="241"/>
      <c r="N846" s="242"/>
      <c r="O846" s="242"/>
      <c r="P846" s="242"/>
      <c r="Q846" s="242"/>
      <c r="R846" s="242"/>
      <c r="S846" s="242"/>
      <c r="T846" s="243"/>
      <c r="AT846" s="244" t="s">
        <v>198</v>
      </c>
      <c r="AU846" s="244" t="s">
        <v>92</v>
      </c>
      <c r="AV846" s="14" t="s">
        <v>92</v>
      </c>
      <c r="AW846" s="14" t="s">
        <v>38</v>
      </c>
      <c r="AX846" s="14" t="s">
        <v>83</v>
      </c>
      <c r="AY846" s="244" t="s">
        <v>189</v>
      </c>
    </row>
    <row r="847" spans="2:51" s="14" customFormat="1" ht="12">
      <c r="B847" s="234"/>
      <c r="C847" s="235"/>
      <c r="D847" s="225" t="s">
        <v>198</v>
      </c>
      <c r="E847" s="236" t="s">
        <v>1</v>
      </c>
      <c r="F847" s="237" t="s">
        <v>1556</v>
      </c>
      <c r="G847" s="235"/>
      <c r="H847" s="238">
        <v>0</v>
      </c>
      <c r="I847" s="239"/>
      <c r="J847" s="235"/>
      <c r="K847" s="235"/>
      <c r="L847" s="240"/>
      <c r="M847" s="241"/>
      <c r="N847" s="242"/>
      <c r="O847" s="242"/>
      <c r="P847" s="242"/>
      <c r="Q847" s="242"/>
      <c r="R847" s="242"/>
      <c r="S847" s="242"/>
      <c r="T847" s="243"/>
      <c r="AT847" s="244" t="s">
        <v>198</v>
      </c>
      <c r="AU847" s="244" t="s">
        <v>92</v>
      </c>
      <c r="AV847" s="14" t="s">
        <v>92</v>
      </c>
      <c r="AW847" s="14" t="s">
        <v>38</v>
      </c>
      <c r="AX847" s="14" t="s">
        <v>83</v>
      </c>
      <c r="AY847" s="244" t="s">
        <v>189</v>
      </c>
    </row>
    <row r="848" spans="2:51" s="14" customFormat="1" ht="12">
      <c r="B848" s="234"/>
      <c r="C848" s="235"/>
      <c r="D848" s="225" t="s">
        <v>198</v>
      </c>
      <c r="E848" s="236" t="s">
        <v>1</v>
      </c>
      <c r="F848" s="237" t="s">
        <v>1566</v>
      </c>
      <c r="G848" s="235"/>
      <c r="H848" s="238">
        <v>147</v>
      </c>
      <c r="I848" s="239"/>
      <c r="J848" s="235"/>
      <c r="K848" s="235"/>
      <c r="L848" s="240"/>
      <c r="M848" s="241"/>
      <c r="N848" s="242"/>
      <c r="O848" s="242"/>
      <c r="P848" s="242"/>
      <c r="Q848" s="242"/>
      <c r="R848" s="242"/>
      <c r="S848" s="242"/>
      <c r="T848" s="243"/>
      <c r="AT848" s="244" t="s">
        <v>198</v>
      </c>
      <c r="AU848" s="244" t="s">
        <v>92</v>
      </c>
      <c r="AV848" s="14" t="s">
        <v>92</v>
      </c>
      <c r="AW848" s="14" t="s">
        <v>38</v>
      </c>
      <c r="AX848" s="14" t="s">
        <v>83</v>
      </c>
      <c r="AY848" s="244" t="s">
        <v>189</v>
      </c>
    </row>
    <row r="849" spans="2:51" s="14" customFormat="1" ht="12">
      <c r="B849" s="234"/>
      <c r="C849" s="235"/>
      <c r="D849" s="225" t="s">
        <v>198</v>
      </c>
      <c r="E849" s="236" t="s">
        <v>1</v>
      </c>
      <c r="F849" s="237" t="s">
        <v>1549</v>
      </c>
      <c r="G849" s="235"/>
      <c r="H849" s="238">
        <v>0</v>
      </c>
      <c r="I849" s="239"/>
      <c r="J849" s="235"/>
      <c r="K849" s="235"/>
      <c r="L849" s="240"/>
      <c r="M849" s="241"/>
      <c r="N849" s="242"/>
      <c r="O849" s="242"/>
      <c r="P849" s="242"/>
      <c r="Q849" s="242"/>
      <c r="R849" s="242"/>
      <c r="S849" s="242"/>
      <c r="T849" s="243"/>
      <c r="AT849" s="244" t="s">
        <v>198</v>
      </c>
      <c r="AU849" s="244" t="s">
        <v>92</v>
      </c>
      <c r="AV849" s="14" t="s">
        <v>92</v>
      </c>
      <c r="AW849" s="14" t="s">
        <v>38</v>
      </c>
      <c r="AX849" s="14" t="s">
        <v>83</v>
      </c>
      <c r="AY849" s="244" t="s">
        <v>189</v>
      </c>
    </row>
    <row r="850" spans="2:51" s="15" customFormat="1" ht="12">
      <c r="B850" s="245"/>
      <c r="C850" s="246"/>
      <c r="D850" s="225" t="s">
        <v>198</v>
      </c>
      <c r="E850" s="247" t="s">
        <v>1</v>
      </c>
      <c r="F850" s="248" t="s">
        <v>203</v>
      </c>
      <c r="G850" s="246"/>
      <c r="H850" s="249">
        <v>147</v>
      </c>
      <c r="I850" s="250"/>
      <c r="J850" s="246"/>
      <c r="K850" s="246"/>
      <c r="L850" s="251"/>
      <c r="M850" s="252"/>
      <c r="N850" s="253"/>
      <c r="O850" s="253"/>
      <c r="P850" s="253"/>
      <c r="Q850" s="253"/>
      <c r="R850" s="253"/>
      <c r="S850" s="253"/>
      <c r="T850" s="254"/>
      <c r="AT850" s="255" t="s">
        <v>198</v>
      </c>
      <c r="AU850" s="255" t="s">
        <v>92</v>
      </c>
      <c r="AV850" s="15" t="s">
        <v>106</v>
      </c>
      <c r="AW850" s="15" t="s">
        <v>38</v>
      </c>
      <c r="AX850" s="15" t="s">
        <v>90</v>
      </c>
      <c r="AY850" s="255" t="s">
        <v>189</v>
      </c>
    </row>
    <row r="851" spans="1:65" s="2" customFormat="1" ht="16.5" customHeight="1">
      <c r="A851" s="36"/>
      <c r="B851" s="37"/>
      <c r="C851" s="210" t="s">
        <v>1567</v>
      </c>
      <c r="D851" s="210" t="s">
        <v>192</v>
      </c>
      <c r="E851" s="211" t="s">
        <v>1568</v>
      </c>
      <c r="F851" s="212" t="s">
        <v>1569</v>
      </c>
      <c r="G851" s="213" t="s">
        <v>195</v>
      </c>
      <c r="H851" s="214">
        <v>34.7</v>
      </c>
      <c r="I851" s="215"/>
      <c r="J851" s="216">
        <f>ROUND(I851*H851,2)</f>
        <v>0</v>
      </c>
      <c r="K851" s="212" t="s">
        <v>196</v>
      </c>
      <c r="L851" s="41"/>
      <c r="M851" s="217" t="s">
        <v>1</v>
      </c>
      <c r="N851" s="218" t="s">
        <v>48</v>
      </c>
      <c r="O851" s="73"/>
      <c r="P851" s="219">
        <f>O851*H851</f>
        <v>0</v>
      </c>
      <c r="Q851" s="219">
        <v>0.01292</v>
      </c>
      <c r="R851" s="219">
        <f>Q851*H851</f>
        <v>0.448324</v>
      </c>
      <c r="S851" s="219">
        <v>0</v>
      </c>
      <c r="T851" s="220">
        <f>S851*H851</f>
        <v>0</v>
      </c>
      <c r="U851" s="36"/>
      <c r="V851" s="36"/>
      <c r="W851" s="36"/>
      <c r="X851" s="36"/>
      <c r="Y851" s="36"/>
      <c r="Z851" s="36"/>
      <c r="AA851" s="36"/>
      <c r="AB851" s="36"/>
      <c r="AC851" s="36"/>
      <c r="AD851" s="36"/>
      <c r="AE851" s="36"/>
      <c r="AR851" s="221" t="s">
        <v>269</v>
      </c>
      <c r="AT851" s="221" t="s">
        <v>192</v>
      </c>
      <c r="AU851" s="221" t="s">
        <v>92</v>
      </c>
      <c r="AY851" s="18" t="s">
        <v>189</v>
      </c>
      <c r="BE851" s="222">
        <f>IF(N851="základní",J851,0)</f>
        <v>0</v>
      </c>
      <c r="BF851" s="222">
        <f>IF(N851="snížená",J851,0)</f>
        <v>0</v>
      </c>
      <c r="BG851" s="222">
        <f>IF(N851="zákl. přenesená",J851,0)</f>
        <v>0</v>
      </c>
      <c r="BH851" s="222">
        <f>IF(N851="sníž. přenesená",J851,0)</f>
        <v>0</v>
      </c>
      <c r="BI851" s="222">
        <f>IF(N851="nulová",J851,0)</f>
        <v>0</v>
      </c>
      <c r="BJ851" s="18" t="s">
        <v>90</v>
      </c>
      <c r="BK851" s="222">
        <f>ROUND(I851*H851,2)</f>
        <v>0</v>
      </c>
      <c r="BL851" s="18" t="s">
        <v>269</v>
      </c>
      <c r="BM851" s="221" t="s">
        <v>1570</v>
      </c>
    </row>
    <row r="852" spans="2:51" s="13" customFormat="1" ht="12">
      <c r="B852" s="223"/>
      <c r="C852" s="224"/>
      <c r="D852" s="225" t="s">
        <v>198</v>
      </c>
      <c r="E852" s="226" t="s">
        <v>1</v>
      </c>
      <c r="F852" s="227" t="s">
        <v>199</v>
      </c>
      <c r="G852" s="224"/>
      <c r="H852" s="226" t="s">
        <v>1</v>
      </c>
      <c r="I852" s="228"/>
      <c r="J852" s="224"/>
      <c r="K852" s="224"/>
      <c r="L852" s="229"/>
      <c r="M852" s="230"/>
      <c r="N852" s="231"/>
      <c r="O852" s="231"/>
      <c r="P852" s="231"/>
      <c r="Q852" s="231"/>
      <c r="R852" s="231"/>
      <c r="S852" s="231"/>
      <c r="T852" s="232"/>
      <c r="AT852" s="233" t="s">
        <v>198</v>
      </c>
      <c r="AU852" s="233" t="s">
        <v>92</v>
      </c>
      <c r="AV852" s="13" t="s">
        <v>90</v>
      </c>
      <c r="AW852" s="13" t="s">
        <v>38</v>
      </c>
      <c r="AX852" s="13" t="s">
        <v>83</v>
      </c>
      <c r="AY852" s="233" t="s">
        <v>189</v>
      </c>
    </row>
    <row r="853" spans="2:51" s="13" customFormat="1" ht="12">
      <c r="B853" s="223"/>
      <c r="C853" s="224"/>
      <c r="D853" s="225" t="s">
        <v>198</v>
      </c>
      <c r="E853" s="226" t="s">
        <v>1</v>
      </c>
      <c r="F853" s="227" t="s">
        <v>1571</v>
      </c>
      <c r="G853" s="224"/>
      <c r="H853" s="226" t="s">
        <v>1</v>
      </c>
      <c r="I853" s="228"/>
      <c r="J853" s="224"/>
      <c r="K853" s="224"/>
      <c r="L853" s="229"/>
      <c r="M853" s="230"/>
      <c r="N853" s="231"/>
      <c r="O853" s="231"/>
      <c r="P853" s="231"/>
      <c r="Q853" s="231"/>
      <c r="R853" s="231"/>
      <c r="S853" s="231"/>
      <c r="T853" s="232"/>
      <c r="AT853" s="233" t="s">
        <v>198</v>
      </c>
      <c r="AU853" s="233" t="s">
        <v>92</v>
      </c>
      <c r="AV853" s="13" t="s">
        <v>90</v>
      </c>
      <c r="AW853" s="13" t="s">
        <v>38</v>
      </c>
      <c r="AX853" s="13" t="s">
        <v>83</v>
      </c>
      <c r="AY853" s="233" t="s">
        <v>189</v>
      </c>
    </row>
    <row r="854" spans="2:51" s="14" customFormat="1" ht="12">
      <c r="B854" s="234"/>
      <c r="C854" s="235"/>
      <c r="D854" s="225" t="s">
        <v>198</v>
      </c>
      <c r="E854" s="236" t="s">
        <v>1</v>
      </c>
      <c r="F854" s="237" t="s">
        <v>1411</v>
      </c>
      <c r="G854" s="235"/>
      <c r="H854" s="238">
        <v>19.8</v>
      </c>
      <c r="I854" s="239"/>
      <c r="J854" s="235"/>
      <c r="K854" s="235"/>
      <c r="L854" s="240"/>
      <c r="M854" s="241"/>
      <c r="N854" s="242"/>
      <c r="O854" s="242"/>
      <c r="P854" s="242"/>
      <c r="Q854" s="242"/>
      <c r="R854" s="242"/>
      <c r="S854" s="242"/>
      <c r="T854" s="243"/>
      <c r="AT854" s="244" t="s">
        <v>198</v>
      </c>
      <c r="AU854" s="244" t="s">
        <v>92</v>
      </c>
      <c r="AV854" s="14" t="s">
        <v>92</v>
      </c>
      <c r="AW854" s="14" t="s">
        <v>38</v>
      </c>
      <c r="AX854" s="14" t="s">
        <v>83</v>
      </c>
      <c r="AY854" s="244" t="s">
        <v>189</v>
      </c>
    </row>
    <row r="855" spans="2:51" s="14" customFormat="1" ht="12">
      <c r="B855" s="234"/>
      <c r="C855" s="235"/>
      <c r="D855" s="225" t="s">
        <v>198</v>
      </c>
      <c r="E855" s="236" t="s">
        <v>1</v>
      </c>
      <c r="F855" s="237" t="s">
        <v>1412</v>
      </c>
      <c r="G855" s="235"/>
      <c r="H855" s="238">
        <v>14.9</v>
      </c>
      <c r="I855" s="239"/>
      <c r="J855" s="235"/>
      <c r="K855" s="235"/>
      <c r="L855" s="240"/>
      <c r="M855" s="241"/>
      <c r="N855" s="242"/>
      <c r="O855" s="242"/>
      <c r="P855" s="242"/>
      <c r="Q855" s="242"/>
      <c r="R855" s="242"/>
      <c r="S855" s="242"/>
      <c r="T855" s="243"/>
      <c r="AT855" s="244" t="s">
        <v>198</v>
      </c>
      <c r="AU855" s="244" t="s">
        <v>92</v>
      </c>
      <c r="AV855" s="14" t="s">
        <v>92</v>
      </c>
      <c r="AW855" s="14" t="s">
        <v>38</v>
      </c>
      <c r="AX855" s="14" t="s">
        <v>83</v>
      </c>
      <c r="AY855" s="244" t="s">
        <v>189</v>
      </c>
    </row>
    <row r="856" spans="2:51" s="14" customFormat="1" ht="12">
      <c r="B856" s="234"/>
      <c r="C856" s="235"/>
      <c r="D856" s="225" t="s">
        <v>198</v>
      </c>
      <c r="E856" s="236" t="s">
        <v>1</v>
      </c>
      <c r="F856" s="237" t="s">
        <v>1557</v>
      </c>
      <c r="G856" s="235"/>
      <c r="H856" s="238">
        <v>0</v>
      </c>
      <c r="I856" s="239"/>
      <c r="J856" s="235"/>
      <c r="K856" s="235"/>
      <c r="L856" s="240"/>
      <c r="M856" s="241"/>
      <c r="N856" s="242"/>
      <c r="O856" s="242"/>
      <c r="P856" s="242"/>
      <c r="Q856" s="242"/>
      <c r="R856" s="242"/>
      <c r="S856" s="242"/>
      <c r="T856" s="243"/>
      <c r="AT856" s="244" t="s">
        <v>198</v>
      </c>
      <c r="AU856" s="244" t="s">
        <v>92</v>
      </c>
      <c r="AV856" s="14" t="s">
        <v>92</v>
      </c>
      <c r="AW856" s="14" t="s">
        <v>38</v>
      </c>
      <c r="AX856" s="14" t="s">
        <v>83</v>
      </c>
      <c r="AY856" s="244" t="s">
        <v>189</v>
      </c>
    </row>
    <row r="857" spans="2:51" s="14" customFormat="1" ht="12">
      <c r="B857" s="234"/>
      <c r="C857" s="235"/>
      <c r="D857" s="225" t="s">
        <v>198</v>
      </c>
      <c r="E857" s="236" t="s">
        <v>1</v>
      </c>
      <c r="F857" s="237" t="s">
        <v>1549</v>
      </c>
      <c r="G857" s="235"/>
      <c r="H857" s="238">
        <v>0</v>
      </c>
      <c r="I857" s="239"/>
      <c r="J857" s="235"/>
      <c r="K857" s="235"/>
      <c r="L857" s="240"/>
      <c r="M857" s="241"/>
      <c r="N857" s="242"/>
      <c r="O857" s="242"/>
      <c r="P857" s="242"/>
      <c r="Q857" s="242"/>
      <c r="R857" s="242"/>
      <c r="S857" s="242"/>
      <c r="T857" s="243"/>
      <c r="AT857" s="244" t="s">
        <v>198</v>
      </c>
      <c r="AU857" s="244" t="s">
        <v>92</v>
      </c>
      <c r="AV857" s="14" t="s">
        <v>92</v>
      </c>
      <c r="AW857" s="14" t="s">
        <v>38</v>
      </c>
      <c r="AX857" s="14" t="s">
        <v>83</v>
      </c>
      <c r="AY857" s="244" t="s">
        <v>189</v>
      </c>
    </row>
    <row r="858" spans="2:51" s="15" customFormat="1" ht="12">
      <c r="B858" s="245"/>
      <c r="C858" s="246"/>
      <c r="D858" s="225" t="s">
        <v>198</v>
      </c>
      <c r="E858" s="247" t="s">
        <v>1</v>
      </c>
      <c r="F858" s="248" t="s">
        <v>203</v>
      </c>
      <c r="G858" s="246"/>
      <c r="H858" s="249">
        <v>34.7</v>
      </c>
      <c r="I858" s="250"/>
      <c r="J858" s="246"/>
      <c r="K858" s="246"/>
      <c r="L858" s="251"/>
      <c r="M858" s="252"/>
      <c r="N858" s="253"/>
      <c r="O858" s="253"/>
      <c r="P858" s="253"/>
      <c r="Q858" s="253"/>
      <c r="R858" s="253"/>
      <c r="S858" s="253"/>
      <c r="T858" s="254"/>
      <c r="AT858" s="255" t="s">
        <v>198</v>
      </c>
      <c r="AU858" s="255" t="s">
        <v>92</v>
      </c>
      <c r="AV858" s="15" t="s">
        <v>106</v>
      </c>
      <c r="AW858" s="15" t="s">
        <v>38</v>
      </c>
      <c r="AX858" s="15" t="s">
        <v>90</v>
      </c>
      <c r="AY858" s="255" t="s">
        <v>189</v>
      </c>
    </row>
    <row r="859" spans="1:65" s="2" customFormat="1" ht="16.5" customHeight="1">
      <c r="A859" s="36"/>
      <c r="B859" s="37"/>
      <c r="C859" s="210" t="s">
        <v>1572</v>
      </c>
      <c r="D859" s="210" t="s">
        <v>192</v>
      </c>
      <c r="E859" s="211" t="s">
        <v>1573</v>
      </c>
      <c r="F859" s="212" t="s">
        <v>1574</v>
      </c>
      <c r="G859" s="213" t="s">
        <v>195</v>
      </c>
      <c r="H859" s="214">
        <v>20.8</v>
      </c>
      <c r="I859" s="215"/>
      <c r="J859" s="216">
        <f>ROUND(I859*H859,2)</f>
        <v>0</v>
      </c>
      <c r="K859" s="212" t="s">
        <v>196</v>
      </c>
      <c r="L859" s="41"/>
      <c r="M859" s="217" t="s">
        <v>1</v>
      </c>
      <c r="N859" s="218" t="s">
        <v>48</v>
      </c>
      <c r="O859" s="73"/>
      <c r="P859" s="219">
        <f>O859*H859</f>
        <v>0</v>
      </c>
      <c r="Q859" s="219">
        <v>0.02553</v>
      </c>
      <c r="R859" s="219">
        <f>Q859*H859</f>
        <v>0.531024</v>
      </c>
      <c r="S859" s="219">
        <v>0</v>
      </c>
      <c r="T859" s="220">
        <f>S859*H859</f>
        <v>0</v>
      </c>
      <c r="U859" s="36"/>
      <c r="V859" s="36"/>
      <c r="W859" s="36"/>
      <c r="X859" s="36"/>
      <c r="Y859" s="36"/>
      <c r="Z859" s="36"/>
      <c r="AA859" s="36"/>
      <c r="AB859" s="36"/>
      <c r="AC859" s="36"/>
      <c r="AD859" s="36"/>
      <c r="AE859" s="36"/>
      <c r="AR859" s="221" t="s">
        <v>269</v>
      </c>
      <c r="AT859" s="221" t="s">
        <v>192</v>
      </c>
      <c r="AU859" s="221" t="s">
        <v>92</v>
      </c>
      <c r="AY859" s="18" t="s">
        <v>189</v>
      </c>
      <c r="BE859" s="222">
        <f>IF(N859="základní",J859,0)</f>
        <v>0</v>
      </c>
      <c r="BF859" s="222">
        <f>IF(N859="snížená",J859,0)</f>
        <v>0</v>
      </c>
      <c r="BG859" s="222">
        <f>IF(N859="zákl. přenesená",J859,0)</f>
        <v>0</v>
      </c>
      <c r="BH859" s="222">
        <f>IF(N859="sníž. přenesená",J859,0)</f>
        <v>0</v>
      </c>
      <c r="BI859" s="222">
        <f>IF(N859="nulová",J859,0)</f>
        <v>0</v>
      </c>
      <c r="BJ859" s="18" t="s">
        <v>90</v>
      </c>
      <c r="BK859" s="222">
        <f>ROUND(I859*H859,2)</f>
        <v>0</v>
      </c>
      <c r="BL859" s="18" t="s">
        <v>269</v>
      </c>
      <c r="BM859" s="221" t="s">
        <v>1575</v>
      </c>
    </row>
    <row r="860" spans="2:51" s="13" customFormat="1" ht="12">
      <c r="B860" s="223"/>
      <c r="C860" s="224"/>
      <c r="D860" s="225" t="s">
        <v>198</v>
      </c>
      <c r="E860" s="226" t="s">
        <v>1</v>
      </c>
      <c r="F860" s="227" t="s">
        <v>199</v>
      </c>
      <c r="G860" s="224"/>
      <c r="H860" s="226" t="s">
        <v>1</v>
      </c>
      <c r="I860" s="228"/>
      <c r="J860" s="224"/>
      <c r="K860" s="224"/>
      <c r="L860" s="229"/>
      <c r="M860" s="230"/>
      <c r="N860" s="231"/>
      <c r="O860" s="231"/>
      <c r="P860" s="231"/>
      <c r="Q860" s="231"/>
      <c r="R860" s="231"/>
      <c r="S860" s="231"/>
      <c r="T860" s="232"/>
      <c r="AT860" s="233" t="s">
        <v>198</v>
      </c>
      <c r="AU860" s="233" t="s">
        <v>92</v>
      </c>
      <c r="AV860" s="13" t="s">
        <v>90</v>
      </c>
      <c r="AW860" s="13" t="s">
        <v>38</v>
      </c>
      <c r="AX860" s="13" t="s">
        <v>83</v>
      </c>
      <c r="AY860" s="233" t="s">
        <v>189</v>
      </c>
    </row>
    <row r="861" spans="2:51" s="13" customFormat="1" ht="12">
      <c r="B861" s="223"/>
      <c r="C861" s="224"/>
      <c r="D861" s="225" t="s">
        <v>198</v>
      </c>
      <c r="E861" s="226" t="s">
        <v>1</v>
      </c>
      <c r="F861" s="227" t="s">
        <v>1576</v>
      </c>
      <c r="G861" s="224"/>
      <c r="H861" s="226" t="s">
        <v>1</v>
      </c>
      <c r="I861" s="228"/>
      <c r="J861" s="224"/>
      <c r="K861" s="224"/>
      <c r="L861" s="229"/>
      <c r="M861" s="230"/>
      <c r="N861" s="231"/>
      <c r="O861" s="231"/>
      <c r="P861" s="231"/>
      <c r="Q861" s="231"/>
      <c r="R861" s="231"/>
      <c r="S861" s="231"/>
      <c r="T861" s="232"/>
      <c r="AT861" s="233" t="s">
        <v>198</v>
      </c>
      <c r="AU861" s="233" t="s">
        <v>92</v>
      </c>
      <c r="AV861" s="13" t="s">
        <v>90</v>
      </c>
      <c r="AW861" s="13" t="s">
        <v>38</v>
      </c>
      <c r="AX861" s="13" t="s">
        <v>83</v>
      </c>
      <c r="AY861" s="233" t="s">
        <v>189</v>
      </c>
    </row>
    <row r="862" spans="2:51" s="14" customFormat="1" ht="12">
      <c r="B862" s="234"/>
      <c r="C862" s="235"/>
      <c r="D862" s="225" t="s">
        <v>198</v>
      </c>
      <c r="E862" s="236" t="s">
        <v>1</v>
      </c>
      <c r="F862" s="237" t="s">
        <v>1565</v>
      </c>
      <c r="G862" s="235"/>
      <c r="H862" s="238">
        <v>0</v>
      </c>
      <c r="I862" s="239"/>
      <c r="J862" s="235"/>
      <c r="K862" s="235"/>
      <c r="L862" s="240"/>
      <c r="M862" s="241"/>
      <c r="N862" s="242"/>
      <c r="O862" s="242"/>
      <c r="P862" s="242"/>
      <c r="Q862" s="242"/>
      <c r="R862" s="242"/>
      <c r="S862" s="242"/>
      <c r="T862" s="243"/>
      <c r="AT862" s="244" t="s">
        <v>198</v>
      </c>
      <c r="AU862" s="244" t="s">
        <v>92</v>
      </c>
      <c r="AV862" s="14" t="s">
        <v>92</v>
      </c>
      <c r="AW862" s="14" t="s">
        <v>38</v>
      </c>
      <c r="AX862" s="14" t="s">
        <v>83</v>
      </c>
      <c r="AY862" s="244" t="s">
        <v>189</v>
      </c>
    </row>
    <row r="863" spans="2:51" s="14" customFormat="1" ht="12">
      <c r="B863" s="234"/>
      <c r="C863" s="235"/>
      <c r="D863" s="225" t="s">
        <v>198</v>
      </c>
      <c r="E863" s="236" t="s">
        <v>1</v>
      </c>
      <c r="F863" s="237" t="s">
        <v>1556</v>
      </c>
      <c r="G863" s="235"/>
      <c r="H863" s="238">
        <v>0</v>
      </c>
      <c r="I863" s="239"/>
      <c r="J863" s="235"/>
      <c r="K863" s="235"/>
      <c r="L863" s="240"/>
      <c r="M863" s="241"/>
      <c r="N863" s="242"/>
      <c r="O863" s="242"/>
      <c r="P863" s="242"/>
      <c r="Q863" s="242"/>
      <c r="R863" s="242"/>
      <c r="S863" s="242"/>
      <c r="T863" s="243"/>
      <c r="AT863" s="244" t="s">
        <v>198</v>
      </c>
      <c r="AU863" s="244" t="s">
        <v>92</v>
      </c>
      <c r="AV863" s="14" t="s">
        <v>92</v>
      </c>
      <c r="AW863" s="14" t="s">
        <v>38</v>
      </c>
      <c r="AX863" s="14" t="s">
        <v>83</v>
      </c>
      <c r="AY863" s="244" t="s">
        <v>189</v>
      </c>
    </row>
    <row r="864" spans="2:51" s="14" customFormat="1" ht="12">
      <c r="B864" s="234"/>
      <c r="C864" s="235"/>
      <c r="D864" s="225" t="s">
        <v>198</v>
      </c>
      <c r="E864" s="236" t="s">
        <v>1</v>
      </c>
      <c r="F864" s="237" t="s">
        <v>1557</v>
      </c>
      <c r="G864" s="235"/>
      <c r="H864" s="238">
        <v>0</v>
      </c>
      <c r="I864" s="239"/>
      <c r="J864" s="235"/>
      <c r="K864" s="235"/>
      <c r="L864" s="240"/>
      <c r="M864" s="241"/>
      <c r="N864" s="242"/>
      <c r="O864" s="242"/>
      <c r="P864" s="242"/>
      <c r="Q864" s="242"/>
      <c r="R864" s="242"/>
      <c r="S864" s="242"/>
      <c r="T864" s="243"/>
      <c r="AT864" s="244" t="s">
        <v>198</v>
      </c>
      <c r="AU864" s="244" t="s">
        <v>92</v>
      </c>
      <c r="AV864" s="14" t="s">
        <v>92</v>
      </c>
      <c r="AW864" s="14" t="s">
        <v>38</v>
      </c>
      <c r="AX864" s="14" t="s">
        <v>83</v>
      </c>
      <c r="AY864" s="244" t="s">
        <v>189</v>
      </c>
    </row>
    <row r="865" spans="2:51" s="14" customFormat="1" ht="12">
      <c r="B865" s="234"/>
      <c r="C865" s="235"/>
      <c r="D865" s="225" t="s">
        <v>198</v>
      </c>
      <c r="E865" s="236" t="s">
        <v>1</v>
      </c>
      <c r="F865" s="237" t="s">
        <v>1577</v>
      </c>
      <c r="G865" s="235"/>
      <c r="H865" s="238">
        <v>20.8</v>
      </c>
      <c r="I865" s="239"/>
      <c r="J865" s="235"/>
      <c r="K865" s="235"/>
      <c r="L865" s="240"/>
      <c r="M865" s="241"/>
      <c r="N865" s="242"/>
      <c r="O865" s="242"/>
      <c r="P865" s="242"/>
      <c r="Q865" s="242"/>
      <c r="R865" s="242"/>
      <c r="S865" s="242"/>
      <c r="T865" s="243"/>
      <c r="AT865" s="244" t="s">
        <v>198</v>
      </c>
      <c r="AU865" s="244" t="s">
        <v>92</v>
      </c>
      <c r="AV865" s="14" t="s">
        <v>92</v>
      </c>
      <c r="AW865" s="14" t="s">
        <v>38</v>
      </c>
      <c r="AX865" s="14" t="s">
        <v>83</v>
      </c>
      <c r="AY865" s="244" t="s">
        <v>189</v>
      </c>
    </row>
    <row r="866" spans="2:51" s="15" customFormat="1" ht="12">
      <c r="B866" s="245"/>
      <c r="C866" s="246"/>
      <c r="D866" s="225" t="s">
        <v>198</v>
      </c>
      <c r="E866" s="247" t="s">
        <v>1</v>
      </c>
      <c r="F866" s="248" t="s">
        <v>203</v>
      </c>
      <c r="G866" s="246"/>
      <c r="H866" s="249">
        <v>20.8</v>
      </c>
      <c r="I866" s="250"/>
      <c r="J866" s="246"/>
      <c r="K866" s="246"/>
      <c r="L866" s="251"/>
      <c r="M866" s="252"/>
      <c r="N866" s="253"/>
      <c r="O866" s="253"/>
      <c r="P866" s="253"/>
      <c r="Q866" s="253"/>
      <c r="R866" s="253"/>
      <c r="S866" s="253"/>
      <c r="T866" s="254"/>
      <c r="AT866" s="255" t="s">
        <v>198</v>
      </c>
      <c r="AU866" s="255" t="s">
        <v>92</v>
      </c>
      <c r="AV866" s="15" t="s">
        <v>106</v>
      </c>
      <c r="AW866" s="15" t="s">
        <v>38</v>
      </c>
      <c r="AX866" s="15" t="s">
        <v>90</v>
      </c>
      <c r="AY866" s="255" t="s">
        <v>189</v>
      </c>
    </row>
    <row r="867" spans="1:65" s="2" customFormat="1" ht="16.5" customHeight="1">
      <c r="A867" s="36"/>
      <c r="B867" s="37"/>
      <c r="C867" s="210" t="s">
        <v>1578</v>
      </c>
      <c r="D867" s="210" t="s">
        <v>192</v>
      </c>
      <c r="E867" s="211" t="s">
        <v>1579</v>
      </c>
      <c r="F867" s="212" t="s">
        <v>1580</v>
      </c>
      <c r="G867" s="213" t="s">
        <v>195</v>
      </c>
      <c r="H867" s="214">
        <v>51</v>
      </c>
      <c r="I867" s="215"/>
      <c r="J867" s="216">
        <f>ROUND(I867*H867,2)</f>
        <v>0</v>
      </c>
      <c r="K867" s="212" t="s">
        <v>196</v>
      </c>
      <c r="L867" s="41"/>
      <c r="M867" s="217" t="s">
        <v>1</v>
      </c>
      <c r="N867" s="218" t="s">
        <v>48</v>
      </c>
      <c r="O867" s="73"/>
      <c r="P867" s="219">
        <f>O867*H867</f>
        <v>0</v>
      </c>
      <c r="Q867" s="219">
        <v>0.02961</v>
      </c>
      <c r="R867" s="219">
        <f>Q867*H867</f>
        <v>1.51011</v>
      </c>
      <c r="S867" s="219">
        <v>0</v>
      </c>
      <c r="T867" s="220">
        <f>S867*H867</f>
        <v>0</v>
      </c>
      <c r="U867" s="36"/>
      <c r="V867" s="36"/>
      <c r="W867" s="36"/>
      <c r="X867" s="36"/>
      <c r="Y867" s="36"/>
      <c r="Z867" s="36"/>
      <c r="AA867" s="36"/>
      <c r="AB867" s="36"/>
      <c r="AC867" s="36"/>
      <c r="AD867" s="36"/>
      <c r="AE867" s="36"/>
      <c r="AR867" s="221" t="s">
        <v>269</v>
      </c>
      <c r="AT867" s="221" t="s">
        <v>192</v>
      </c>
      <c r="AU867" s="221" t="s">
        <v>92</v>
      </c>
      <c r="AY867" s="18" t="s">
        <v>189</v>
      </c>
      <c r="BE867" s="222">
        <f>IF(N867="základní",J867,0)</f>
        <v>0</v>
      </c>
      <c r="BF867" s="222">
        <f>IF(N867="snížená",J867,0)</f>
        <v>0</v>
      </c>
      <c r="BG867" s="222">
        <f>IF(N867="zákl. přenesená",J867,0)</f>
        <v>0</v>
      </c>
      <c r="BH867" s="222">
        <f>IF(N867="sníž. přenesená",J867,0)</f>
        <v>0</v>
      </c>
      <c r="BI867" s="222">
        <f>IF(N867="nulová",J867,0)</f>
        <v>0</v>
      </c>
      <c r="BJ867" s="18" t="s">
        <v>90</v>
      </c>
      <c r="BK867" s="222">
        <f>ROUND(I867*H867,2)</f>
        <v>0</v>
      </c>
      <c r="BL867" s="18" t="s">
        <v>269</v>
      </c>
      <c r="BM867" s="221" t="s">
        <v>1581</v>
      </c>
    </row>
    <row r="868" spans="2:51" s="13" customFormat="1" ht="12">
      <c r="B868" s="223"/>
      <c r="C868" s="224"/>
      <c r="D868" s="225" t="s">
        <v>198</v>
      </c>
      <c r="E868" s="226" t="s">
        <v>1</v>
      </c>
      <c r="F868" s="227" t="s">
        <v>199</v>
      </c>
      <c r="G868" s="224"/>
      <c r="H868" s="226" t="s">
        <v>1</v>
      </c>
      <c r="I868" s="228"/>
      <c r="J868" s="224"/>
      <c r="K868" s="224"/>
      <c r="L868" s="229"/>
      <c r="M868" s="230"/>
      <c r="N868" s="231"/>
      <c r="O868" s="231"/>
      <c r="P868" s="231"/>
      <c r="Q868" s="231"/>
      <c r="R868" s="231"/>
      <c r="S868" s="231"/>
      <c r="T868" s="232"/>
      <c r="AT868" s="233" t="s">
        <v>198</v>
      </c>
      <c r="AU868" s="233" t="s">
        <v>92</v>
      </c>
      <c r="AV868" s="13" t="s">
        <v>90</v>
      </c>
      <c r="AW868" s="13" t="s">
        <v>38</v>
      </c>
      <c r="AX868" s="13" t="s">
        <v>83</v>
      </c>
      <c r="AY868" s="233" t="s">
        <v>189</v>
      </c>
    </row>
    <row r="869" spans="2:51" s="13" customFormat="1" ht="12">
      <c r="B869" s="223"/>
      <c r="C869" s="224"/>
      <c r="D869" s="225" t="s">
        <v>198</v>
      </c>
      <c r="E869" s="226" t="s">
        <v>1</v>
      </c>
      <c r="F869" s="227" t="s">
        <v>1582</v>
      </c>
      <c r="G869" s="224"/>
      <c r="H869" s="226" t="s">
        <v>1</v>
      </c>
      <c r="I869" s="228"/>
      <c r="J869" s="224"/>
      <c r="K869" s="224"/>
      <c r="L869" s="229"/>
      <c r="M869" s="230"/>
      <c r="N869" s="231"/>
      <c r="O869" s="231"/>
      <c r="P869" s="231"/>
      <c r="Q869" s="231"/>
      <c r="R869" s="231"/>
      <c r="S869" s="231"/>
      <c r="T869" s="232"/>
      <c r="AT869" s="233" t="s">
        <v>198</v>
      </c>
      <c r="AU869" s="233" t="s">
        <v>92</v>
      </c>
      <c r="AV869" s="13" t="s">
        <v>90</v>
      </c>
      <c r="AW869" s="13" t="s">
        <v>38</v>
      </c>
      <c r="AX869" s="13" t="s">
        <v>83</v>
      </c>
      <c r="AY869" s="233" t="s">
        <v>189</v>
      </c>
    </row>
    <row r="870" spans="2:51" s="14" customFormat="1" ht="12">
      <c r="B870" s="234"/>
      <c r="C870" s="235"/>
      <c r="D870" s="225" t="s">
        <v>198</v>
      </c>
      <c r="E870" s="236" t="s">
        <v>1</v>
      </c>
      <c r="F870" s="237" t="s">
        <v>1565</v>
      </c>
      <c r="G870" s="235"/>
      <c r="H870" s="238">
        <v>0</v>
      </c>
      <c r="I870" s="239"/>
      <c r="J870" s="235"/>
      <c r="K870" s="235"/>
      <c r="L870" s="240"/>
      <c r="M870" s="241"/>
      <c r="N870" s="242"/>
      <c r="O870" s="242"/>
      <c r="P870" s="242"/>
      <c r="Q870" s="242"/>
      <c r="R870" s="242"/>
      <c r="S870" s="242"/>
      <c r="T870" s="243"/>
      <c r="AT870" s="244" t="s">
        <v>198</v>
      </c>
      <c r="AU870" s="244" t="s">
        <v>92</v>
      </c>
      <c r="AV870" s="14" t="s">
        <v>92</v>
      </c>
      <c r="AW870" s="14" t="s">
        <v>38</v>
      </c>
      <c r="AX870" s="14" t="s">
        <v>83</v>
      </c>
      <c r="AY870" s="244" t="s">
        <v>189</v>
      </c>
    </row>
    <row r="871" spans="2:51" s="14" customFormat="1" ht="12">
      <c r="B871" s="234"/>
      <c r="C871" s="235"/>
      <c r="D871" s="225" t="s">
        <v>198</v>
      </c>
      <c r="E871" s="236" t="s">
        <v>1</v>
      </c>
      <c r="F871" s="237" t="s">
        <v>1556</v>
      </c>
      <c r="G871" s="235"/>
      <c r="H871" s="238">
        <v>0</v>
      </c>
      <c r="I871" s="239"/>
      <c r="J871" s="235"/>
      <c r="K871" s="235"/>
      <c r="L871" s="240"/>
      <c r="M871" s="241"/>
      <c r="N871" s="242"/>
      <c r="O871" s="242"/>
      <c r="P871" s="242"/>
      <c r="Q871" s="242"/>
      <c r="R871" s="242"/>
      <c r="S871" s="242"/>
      <c r="T871" s="243"/>
      <c r="AT871" s="244" t="s">
        <v>198</v>
      </c>
      <c r="AU871" s="244" t="s">
        <v>92</v>
      </c>
      <c r="AV871" s="14" t="s">
        <v>92</v>
      </c>
      <c r="AW871" s="14" t="s">
        <v>38</v>
      </c>
      <c r="AX871" s="14" t="s">
        <v>83</v>
      </c>
      <c r="AY871" s="244" t="s">
        <v>189</v>
      </c>
    </row>
    <row r="872" spans="2:51" s="14" customFormat="1" ht="12">
      <c r="B872" s="234"/>
      <c r="C872" s="235"/>
      <c r="D872" s="225" t="s">
        <v>198</v>
      </c>
      <c r="E872" s="236" t="s">
        <v>1</v>
      </c>
      <c r="F872" s="237" t="s">
        <v>1583</v>
      </c>
      <c r="G872" s="235"/>
      <c r="H872" s="238">
        <v>51</v>
      </c>
      <c r="I872" s="239"/>
      <c r="J872" s="235"/>
      <c r="K872" s="235"/>
      <c r="L872" s="240"/>
      <c r="M872" s="241"/>
      <c r="N872" s="242"/>
      <c r="O872" s="242"/>
      <c r="P872" s="242"/>
      <c r="Q872" s="242"/>
      <c r="R872" s="242"/>
      <c r="S872" s="242"/>
      <c r="T872" s="243"/>
      <c r="AT872" s="244" t="s">
        <v>198</v>
      </c>
      <c r="AU872" s="244" t="s">
        <v>92</v>
      </c>
      <c r="AV872" s="14" t="s">
        <v>92</v>
      </c>
      <c r="AW872" s="14" t="s">
        <v>38</v>
      </c>
      <c r="AX872" s="14" t="s">
        <v>83</v>
      </c>
      <c r="AY872" s="244" t="s">
        <v>189</v>
      </c>
    </row>
    <row r="873" spans="2:51" s="14" customFormat="1" ht="12">
      <c r="B873" s="234"/>
      <c r="C873" s="235"/>
      <c r="D873" s="225" t="s">
        <v>198</v>
      </c>
      <c r="E873" s="236" t="s">
        <v>1</v>
      </c>
      <c r="F873" s="237" t="s">
        <v>1549</v>
      </c>
      <c r="G873" s="235"/>
      <c r="H873" s="238">
        <v>0</v>
      </c>
      <c r="I873" s="239"/>
      <c r="J873" s="235"/>
      <c r="K873" s="235"/>
      <c r="L873" s="240"/>
      <c r="M873" s="241"/>
      <c r="N873" s="242"/>
      <c r="O873" s="242"/>
      <c r="P873" s="242"/>
      <c r="Q873" s="242"/>
      <c r="R873" s="242"/>
      <c r="S873" s="242"/>
      <c r="T873" s="243"/>
      <c r="AT873" s="244" t="s">
        <v>198</v>
      </c>
      <c r="AU873" s="244" t="s">
        <v>92</v>
      </c>
      <c r="AV873" s="14" t="s">
        <v>92</v>
      </c>
      <c r="AW873" s="14" t="s">
        <v>38</v>
      </c>
      <c r="AX873" s="14" t="s">
        <v>83</v>
      </c>
      <c r="AY873" s="244" t="s">
        <v>189</v>
      </c>
    </row>
    <row r="874" spans="2:51" s="15" customFormat="1" ht="12">
      <c r="B874" s="245"/>
      <c r="C874" s="246"/>
      <c r="D874" s="225" t="s">
        <v>198</v>
      </c>
      <c r="E874" s="247" t="s">
        <v>1</v>
      </c>
      <c r="F874" s="248" t="s">
        <v>203</v>
      </c>
      <c r="G874" s="246"/>
      <c r="H874" s="249">
        <v>51</v>
      </c>
      <c r="I874" s="250"/>
      <c r="J874" s="246"/>
      <c r="K874" s="246"/>
      <c r="L874" s="251"/>
      <c r="M874" s="252"/>
      <c r="N874" s="253"/>
      <c r="O874" s="253"/>
      <c r="P874" s="253"/>
      <c r="Q874" s="253"/>
      <c r="R874" s="253"/>
      <c r="S874" s="253"/>
      <c r="T874" s="254"/>
      <c r="AT874" s="255" t="s">
        <v>198</v>
      </c>
      <c r="AU874" s="255" t="s">
        <v>92</v>
      </c>
      <c r="AV874" s="15" t="s">
        <v>106</v>
      </c>
      <c r="AW874" s="15" t="s">
        <v>38</v>
      </c>
      <c r="AX874" s="15" t="s">
        <v>90</v>
      </c>
      <c r="AY874" s="255" t="s">
        <v>189</v>
      </c>
    </row>
    <row r="875" spans="1:65" s="2" customFormat="1" ht="16.5" customHeight="1">
      <c r="A875" s="36"/>
      <c r="B875" s="37"/>
      <c r="C875" s="210" t="s">
        <v>1584</v>
      </c>
      <c r="D875" s="210" t="s">
        <v>192</v>
      </c>
      <c r="E875" s="211" t="s">
        <v>1585</v>
      </c>
      <c r="F875" s="212" t="s">
        <v>1586</v>
      </c>
      <c r="G875" s="213" t="s">
        <v>195</v>
      </c>
      <c r="H875" s="214">
        <v>1003.156</v>
      </c>
      <c r="I875" s="215"/>
      <c r="J875" s="216">
        <f>ROUND(I875*H875,2)</f>
        <v>0</v>
      </c>
      <c r="K875" s="212" t="s">
        <v>196</v>
      </c>
      <c r="L875" s="41"/>
      <c r="M875" s="217" t="s">
        <v>1</v>
      </c>
      <c r="N875" s="218" t="s">
        <v>48</v>
      </c>
      <c r="O875" s="73"/>
      <c r="P875" s="219">
        <f>O875*H875</f>
        <v>0</v>
      </c>
      <c r="Q875" s="219">
        <v>0.0001</v>
      </c>
      <c r="R875" s="219">
        <f>Q875*H875</f>
        <v>0.1003156</v>
      </c>
      <c r="S875" s="219">
        <v>0</v>
      </c>
      <c r="T875" s="220">
        <f>S875*H875</f>
        <v>0</v>
      </c>
      <c r="U875" s="36"/>
      <c r="V875" s="36"/>
      <c r="W875" s="36"/>
      <c r="X875" s="36"/>
      <c r="Y875" s="36"/>
      <c r="Z875" s="36"/>
      <c r="AA875" s="36"/>
      <c r="AB875" s="36"/>
      <c r="AC875" s="36"/>
      <c r="AD875" s="36"/>
      <c r="AE875" s="36"/>
      <c r="AR875" s="221" t="s">
        <v>269</v>
      </c>
      <c r="AT875" s="221" t="s">
        <v>192</v>
      </c>
      <c r="AU875" s="221" t="s">
        <v>92</v>
      </c>
      <c r="AY875" s="18" t="s">
        <v>189</v>
      </c>
      <c r="BE875" s="222">
        <f>IF(N875="základní",J875,0)</f>
        <v>0</v>
      </c>
      <c r="BF875" s="222">
        <f>IF(N875="snížená",J875,0)</f>
        <v>0</v>
      </c>
      <c r="BG875" s="222">
        <f>IF(N875="zákl. přenesená",J875,0)</f>
        <v>0</v>
      </c>
      <c r="BH875" s="222">
        <f>IF(N875="sníž. přenesená",J875,0)</f>
        <v>0</v>
      </c>
      <c r="BI875" s="222">
        <f>IF(N875="nulová",J875,0)</f>
        <v>0</v>
      </c>
      <c r="BJ875" s="18" t="s">
        <v>90</v>
      </c>
      <c r="BK875" s="222">
        <f>ROUND(I875*H875,2)</f>
        <v>0</v>
      </c>
      <c r="BL875" s="18" t="s">
        <v>269</v>
      </c>
      <c r="BM875" s="221" t="s">
        <v>1587</v>
      </c>
    </row>
    <row r="876" spans="2:51" s="13" customFormat="1" ht="12">
      <c r="B876" s="223"/>
      <c r="C876" s="224"/>
      <c r="D876" s="225" t="s">
        <v>198</v>
      </c>
      <c r="E876" s="226" t="s">
        <v>1</v>
      </c>
      <c r="F876" s="227" t="s">
        <v>199</v>
      </c>
      <c r="G876" s="224"/>
      <c r="H876" s="226" t="s">
        <v>1</v>
      </c>
      <c r="I876" s="228"/>
      <c r="J876" s="224"/>
      <c r="K876" s="224"/>
      <c r="L876" s="229"/>
      <c r="M876" s="230"/>
      <c r="N876" s="231"/>
      <c r="O876" s="231"/>
      <c r="P876" s="231"/>
      <c r="Q876" s="231"/>
      <c r="R876" s="231"/>
      <c r="S876" s="231"/>
      <c r="T876" s="232"/>
      <c r="AT876" s="233" t="s">
        <v>198</v>
      </c>
      <c r="AU876" s="233" t="s">
        <v>92</v>
      </c>
      <c r="AV876" s="13" t="s">
        <v>90</v>
      </c>
      <c r="AW876" s="13" t="s">
        <v>38</v>
      </c>
      <c r="AX876" s="13" t="s">
        <v>83</v>
      </c>
      <c r="AY876" s="233" t="s">
        <v>189</v>
      </c>
    </row>
    <row r="877" spans="2:51" s="14" customFormat="1" ht="12">
      <c r="B877" s="234"/>
      <c r="C877" s="235"/>
      <c r="D877" s="225" t="s">
        <v>198</v>
      </c>
      <c r="E877" s="236" t="s">
        <v>1</v>
      </c>
      <c r="F877" s="237" t="s">
        <v>1588</v>
      </c>
      <c r="G877" s="235"/>
      <c r="H877" s="238">
        <v>1003.156</v>
      </c>
      <c r="I877" s="239"/>
      <c r="J877" s="235"/>
      <c r="K877" s="235"/>
      <c r="L877" s="240"/>
      <c r="M877" s="241"/>
      <c r="N877" s="242"/>
      <c r="O877" s="242"/>
      <c r="P877" s="242"/>
      <c r="Q877" s="242"/>
      <c r="R877" s="242"/>
      <c r="S877" s="242"/>
      <c r="T877" s="243"/>
      <c r="AT877" s="244" t="s">
        <v>198</v>
      </c>
      <c r="AU877" s="244" t="s">
        <v>92</v>
      </c>
      <c r="AV877" s="14" t="s">
        <v>92</v>
      </c>
      <c r="AW877" s="14" t="s">
        <v>38</v>
      </c>
      <c r="AX877" s="14" t="s">
        <v>83</v>
      </c>
      <c r="AY877" s="244" t="s">
        <v>189</v>
      </c>
    </row>
    <row r="878" spans="2:51" s="15" customFormat="1" ht="12">
      <c r="B878" s="245"/>
      <c r="C878" s="246"/>
      <c r="D878" s="225" t="s">
        <v>198</v>
      </c>
      <c r="E878" s="247" t="s">
        <v>1</v>
      </c>
      <c r="F878" s="248" t="s">
        <v>203</v>
      </c>
      <c r="G878" s="246"/>
      <c r="H878" s="249">
        <v>1003.156</v>
      </c>
      <c r="I878" s="250"/>
      <c r="J878" s="246"/>
      <c r="K878" s="246"/>
      <c r="L878" s="251"/>
      <c r="M878" s="252"/>
      <c r="N878" s="253"/>
      <c r="O878" s="253"/>
      <c r="P878" s="253"/>
      <c r="Q878" s="253"/>
      <c r="R878" s="253"/>
      <c r="S878" s="253"/>
      <c r="T878" s="254"/>
      <c r="AT878" s="255" t="s">
        <v>198</v>
      </c>
      <c r="AU878" s="255" t="s">
        <v>92</v>
      </c>
      <c r="AV878" s="15" t="s">
        <v>106</v>
      </c>
      <c r="AW878" s="15" t="s">
        <v>38</v>
      </c>
      <c r="AX878" s="15" t="s">
        <v>90</v>
      </c>
      <c r="AY878" s="255" t="s">
        <v>189</v>
      </c>
    </row>
    <row r="879" spans="1:65" s="2" customFormat="1" ht="16.5" customHeight="1">
      <c r="A879" s="36"/>
      <c r="B879" s="37"/>
      <c r="C879" s="210" t="s">
        <v>1589</v>
      </c>
      <c r="D879" s="210" t="s">
        <v>192</v>
      </c>
      <c r="E879" s="211" t="s">
        <v>1590</v>
      </c>
      <c r="F879" s="212" t="s">
        <v>1591</v>
      </c>
      <c r="G879" s="213" t="s">
        <v>225</v>
      </c>
      <c r="H879" s="214">
        <v>553.74</v>
      </c>
      <c r="I879" s="215"/>
      <c r="J879" s="216">
        <f>ROUND(I879*H879,2)</f>
        <v>0</v>
      </c>
      <c r="K879" s="212" t="s">
        <v>196</v>
      </c>
      <c r="L879" s="41"/>
      <c r="M879" s="217" t="s">
        <v>1</v>
      </c>
      <c r="N879" s="218" t="s">
        <v>48</v>
      </c>
      <c r="O879" s="73"/>
      <c r="P879" s="219">
        <f>O879*H879</f>
        <v>0</v>
      </c>
      <c r="Q879" s="219">
        <v>0.00438</v>
      </c>
      <c r="R879" s="219">
        <f>Q879*H879</f>
        <v>2.4253812000000003</v>
      </c>
      <c r="S879" s="219">
        <v>0</v>
      </c>
      <c r="T879" s="220">
        <f>S879*H879</f>
        <v>0</v>
      </c>
      <c r="U879" s="36"/>
      <c r="V879" s="36"/>
      <c r="W879" s="36"/>
      <c r="X879" s="36"/>
      <c r="Y879" s="36"/>
      <c r="Z879" s="36"/>
      <c r="AA879" s="36"/>
      <c r="AB879" s="36"/>
      <c r="AC879" s="36"/>
      <c r="AD879" s="36"/>
      <c r="AE879" s="36"/>
      <c r="AR879" s="221" t="s">
        <v>269</v>
      </c>
      <c r="AT879" s="221" t="s">
        <v>192</v>
      </c>
      <c r="AU879" s="221" t="s">
        <v>92</v>
      </c>
      <c r="AY879" s="18" t="s">
        <v>189</v>
      </c>
      <c r="BE879" s="222">
        <f>IF(N879="základní",J879,0)</f>
        <v>0</v>
      </c>
      <c r="BF879" s="222">
        <f>IF(N879="snížená",J879,0)</f>
        <v>0</v>
      </c>
      <c r="BG879" s="222">
        <f>IF(N879="zákl. přenesená",J879,0)</f>
        <v>0</v>
      </c>
      <c r="BH879" s="222">
        <f>IF(N879="sníž. přenesená",J879,0)</f>
        <v>0</v>
      </c>
      <c r="BI879" s="222">
        <f>IF(N879="nulová",J879,0)</f>
        <v>0</v>
      </c>
      <c r="BJ879" s="18" t="s">
        <v>90</v>
      </c>
      <c r="BK879" s="222">
        <f>ROUND(I879*H879,2)</f>
        <v>0</v>
      </c>
      <c r="BL879" s="18" t="s">
        <v>269</v>
      </c>
      <c r="BM879" s="221" t="s">
        <v>1592</v>
      </c>
    </row>
    <row r="880" spans="1:65" s="2" customFormat="1" ht="16.5" customHeight="1">
      <c r="A880" s="36"/>
      <c r="B880" s="37"/>
      <c r="C880" s="210" t="s">
        <v>1593</v>
      </c>
      <c r="D880" s="210" t="s">
        <v>192</v>
      </c>
      <c r="E880" s="211" t="s">
        <v>1594</v>
      </c>
      <c r="F880" s="212" t="s">
        <v>1595</v>
      </c>
      <c r="G880" s="213" t="s">
        <v>195</v>
      </c>
      <c r="H880" s="214">
        <v>262.565</v>
      </c>
      <c r="I880" s="215"/>
      <c r="J880" s="216">
        <f>ROUND(I880*H880,2)</f>
        <v>0</v>
      </c>
      <c r="K880" s="212" t="s">
        <v>196</v>
      </c>
      <c r="L880" s="41"/>
      <c r="M880" s="217" t="s">
        <v>1</v>
      </c>
      <c r="N880" s="218" t="s">
        <v>48</v>
      </c>
      <c r="O880" s="73"/>
      <c r="P880" s="219">
        <f>O880*H880</f>
        <v>0</v>
      </c>
      <c r="Q880" s="219">
        <v>0</v>
      </c>
      <c r="R880" s="219">
        <f>Q880*H880</f>
        <v>0</v>
      </c>
      <c r="S880" s="219">
        <v>0</v>
      </c>
      <c r="T880" s="220">
        <f>S880*H880</f>
        <v>0</v>
      </c>
      <c r="U880" s="36"/>
      <c r="V880" s="36"/>
      <c r="W880" s="36"/>
      <c r="X880" s="36"/>
      <c r="Y880" s="36"/>
      <c r="Z880" s="36"/>
      <c r="AA880" s="36"/>
      <c r="AB880" s="36"/>
      <c r="AC880" s="36"/>
      <c r="AD880" s="36"/>
      <c r="AE880" s="36"/>
      <c r="AR880" s="221" t="s">
        <v>269</v>
      </c>
      <c r="AT880" s="221" t="s">
        <v>192</v>
      </c>
      <c r="AU880" s="221" t="s">
        <v>92</v>
      </c>
      <c r="AY880" s="18" t="s">
        <v>189</v>
      </c>
      <c r="BE880" s="222">
        <f>IF(N880="základní",J880,0)</f>
        <v>0</v>
      </c>
      <c r="BF880" s="222">
        <f>IF(N880="snížená",J880,0)</f>
        <v>0</v>
      </c>
      <c r="BG880" s="222">
        <f>IF(N880="zákl. přenesená",J880,0)</f>
        <v>0</v>
      </c>
      <c r="BH880" s="222">
        <f>IF(N880="sníž. přenesená",J880,0)</f>
        <v>0</v>
      </c>
      <c r="BI880" s="222">
        <f>IF(N880="nulová",J880,0)</f>
        <v>0</v>
      </c>
      <c r="BJ880" s="18" t="s">
        <v>90</v>
      </c>
      <c r="BK880" s="222">
        <f>ROUND(I880*H880,2)</f>
        <v>0</v>
      </c>
      <c r="BL880" s="18" t="s">
        <v>269</v>
      </c>
      <c r="BM880" s="221" t="s">
        <v>1596</v>
      </c>
    </row>
    <row r="881" spans="2:51" s="13" customFormat="1" ht="12">
      <c r="B881" s="223"/>
      <c r="C881" s="224"/>
      <c r="D881" s="225" t="s">
        <v>198</v>
      </c>
      <c r="E881" s="226" t="s">
        <v>1</v>
      </c>
      <c r="F881" s="227" t="s">
        <v>199</v>
      </c>
      <c r="G881" s="224"/>
      <c r="H881" s="226" t="s">
        <v>1</v>
      </c>
      <c r="I881" s="228"/>
      <c r="J881" s="224"/>
      <c r="K881" s="224"/>
      <c r="L881" s="229"/>
      <c r="M881" s="230"/>
      <c r="N881" s="231"/>
      <c r="O881" s="231"/>
      <c r="P881" s="231"/>
      <c r="Q881" s="231"/>
      <c r="R881" s="231"/>
      <c r="S881" s="231"/>
      <c r="T881" s="232"/>
      <c r="AT881" s="233" t="s">
        <v>198</v>
      </c>
      <c r="AU881" s="233" t="s">
        <v>92</v>
      </c>
      <c r="AV881" s="13" t="s">
        <v>90</v>
      </c>
      <c r="AW881" s="13" t="s">
        <v>38</v>
      </c>
      <c r="AX881" s="13" t="s">
        <v>83</v>
      </c>
      <c r="AY881" s="233" t="s">
        <v>189</v>
      </c>
    </row>
    <row r="882" spans="2:51" s="14" customFormat="1" ht="12">
      <c r="B882" s="234"/>
      <c r="C882" s="235"/>
      <c r="D882" s="225" t="s">
        <v>198</v>
      </c>
      <c r="E882" s="236" t="s">
        <v>1</v>
      </c>
      <c r="F882" s="237" t="s">
        <v>1597</v>
      </c>
      <c r="G882" s="235"/>
      <c r="H882" s="238">
        <v>262.565</v>
      </c>
      <c r="I882" s="239"/>
      <c r="J882" s="235"/>
      <c r="K882" s="235"/>
      <c r="L882" s="240"/>
      <c r="M882" s="241"/>
      <c r="N882" s="242"/>
      <c r="O882" s="242"/>
      <c r="P882" s="242"/>
      <c r="Q882" s="242"/>
      <c r="R882" s="242"/>
      <c r="S882" s="242"/>
      <c r="T882" s="243"/>
      <c r="AT882" s="244" t="s">
        <v>198</v>
      </c>
      <c r="AU882" s="244" t="s">
        <v>92</v>
      </c>
      <c r="AV882" s="14" t="s">
        <v>92</v>
      </c>
      <c r="AW882" s="14" t="s">
        <v>38</v>
      </c>
      <c r="AX882" s="14" t="s">
        <v>83</v>
      </c>
      <c r="AY882" s="244" t="s">
        <v>189</v>
      </c>
    </row>
    <row r="883" spans="2:51" s="15" customFormat="1" ht="12">
      <c r="B883" s="245"/>
      <c r="C883" s="246"/>
      <c r="D883" s="225" t="s">
        <v>198</v>
      </c>
      <c r="E883" s="247" t="s">
        <v>1</v>
      </c>
      <c r="F883" s="248" t="s">
        <v>203</v>
      </c>
      <c r="G883" s="246"/>
      <c r="H883" s="249">
        <v>262.565</v>
      </c>
      <c r="I883" s="250"/>
      <c r="J883" s="246"/>
      <c r="K883" s="246"/>
      <c r="L883" s="251"/>
      <c r="M883" s="252"/>
      <c r="N883" s="253"/>
      <c r="O883" s="253"/>
      <c r="P883" s="253"/>
      <c r="Q883" s="253"/>
      <c r="R883" s="253"/>
      <c r="S883" s="253"/>
      <c r="T883" s="254"/>
      <c r="AT883" s="255" t="s">
        <v>198</v>
      </c>
      <c r="AU883" s="255" t="s">
        <v>92</v>
      </c>
      <c r="AV883" s="15" t="s">
        <v>106</v>
      </c>
      <c r="AW883" s="15" t="s">
        <v>38</v>
      </c>
      <c r="AX883" s="15" t="s">
        <v>90</v>
      </c>
      <c r="AY883" s="255" t="s">
        <v>189</v>
      </c>
    </row>
    <row r="884" spans="1:65" s="2" customFormat="1" ht="16.5" customHeight="1">
      <c r="A884" s="36"/>
      <c r="B884" s="37"/>
      <c r="C884" s="256" t="s">
        <v>1598</v>
      </c>
      <c r="D884" s="256" t="s">
        <v>217</v>
      </c>
      <c r="E884" s="257" t="s">
        <v>1599</v>
      </c>
      <c r="F884" s="258" t="s">
        <v>502</v>
      </c>
      <c r="G884" s="259" t="s">
        <v>195</v>
      </c>
      <c r="H884" s="260">
        <v>288.822</v>
      </c>
      <c r="I884" s="261"/>
      <c r="J884" s="262">
        <f>ROUND(I884*H884,2)</f>
        <v>0</v>
      </c>
      <c r="K884" s="258" t="s">
        <v>196</v>
      </c>
      <c r="L884" s="263"/>
      <c r="M884" s="264" t="s">
        <v>1</v>
      </c>
      <c r="N884" s="265" t="s">
        <v>48</v>
      </c>
      <c r="O884" s="73"/>
      <c r="P884" s="219">
        <f>O884*H884</f>
        <v>0</v>
      </c>
      <c r="Q884" s="219">
        <v>0.00011</v>
      </c>
      <c r="R884" s="219">
        <f>Q884*H884</f>
        <v>0.03177042</v>
      </c>
      <c r="S884" s="219">
        <v>0</v>
      </c>
      <c r="T884" s="220">
        <f>S884*H884</f>
        <v>0</v>
      </c>
      <c r="U884" s="36"/>
      <c r="V884" s="36"/>
      <c r="W884" s="36"/>
      <c r="X884" s="36"/>
      <c r="Y884" s="36"/>
      <c r="Z884" s="36"/>
      <c r="AA884" s="36"/>
      <c r="AB884" s="36"/>
      <c r="AC884" s="36"/>
      <c r="AD884" s="36"/>
      <c r="AE884" s="36"/>
      <c r="AR884" s="221" t="s">
        <v>351</v>
      </c>
      <c r="AT884" s="221" t="s">
        <v>217</v>
      </c>
      <c r="AU884" s="221" t="s">
        <v>92</v>
      </c>
      <c r="AY884" s="18" t="s">
        <v>189</v>
      </c>
      <c r="BE884" s="222">
        <f>IF(N884="základní",J884,0)</f>
        <v>0</v>
      </c>
      <c r="BF884" s="222">
        <f>IF(N884="snížená",J884,0)</f>
        <v>0</v>
      </c>
      <c r="BG884" s="222">
        <f>IF(N884="zákl. přenesená",J884,0)</f>
        <v>0</v>
      </c>
      <c r="BH884" s="222">
        <f>IF(N884="sníž. přenesená",J884,0)</f>
        <v>0</v>
      </c>
      <c r="BI884" s="222">
        <f>IF(N884="nulová",J884,0)</f>
        <v>0</v>
      </c>
      <c r="BJ884" s="18" t="s">
        <v>90</v>
      </c>
      <c r="BK884" s="222">
        <f>ROUND(I884*H884,2)</f>
        <v>0</v>
      </c>
      <c r="BL884" s="18" t="s">
        <v>269</v>
      </c>
      <c r="BM884" s="221" t="s">
        <v>1600</v>
      </c>
    </row>
    <row r="885" spans="2:51" s="14" customFormat="1" ht="12">
      <c r="B885" s="234"/>
      <c r="C885" s="235"/>
      <c r="D885" s="225" t="s">
        <v>198</v>
      </c>
      <c r="E885" s="235"/>
      <c r="F885" s="237" t="s">
        <v>1601</v>
      </c>
      <c r="G885" s="235"/>
      <c r="H885" s="238">
        <v>288.822</v>
      </c>
      <c r="I885" s="239"/>
      <c r="J885" s="235"/>
      <c r="K885" s="235"/>
      <c r="L885" s="240"/>
      <c r="M885" s="241"/>
      <c r="N885" s="242"/>
      <c r="O885" s="242"/>
      <c r="P885" s="242"/>
      <c r="Q885" s="242"/>
      <c r="R885" s="242"/>
      <c r="S885" s="242"/>
      <c r="T885" s="243"/>
      <c r="AT885" s="244" t="s">
        <v>198</v>
      </c>
      <c r="AU885" s="244" t="s">
        <v>92</v>
      </c>
      <c r="AV885" s="14" t="s">
        <v>92</v>
      </c>
      <c r="AW885" s="14" t="s">
        <v>4</v>
      </c>
      <c r="AX885" s="14" t="s">
        <v>90</v>
      </c>
      <c r="AY885" s="244" t="s">
        <v>189</v>
      </c>
    </row>
    <row r="886" spans="1:65" s="2" customFormat="1" ht="16.5" customHeight="1">
      <c r="A886" s="36"/>
      <c r="B886" s="37"/>
      <c r="C886" s="210" t="s">
        <v>1602</v>
      </c>
      <c r="D886" s="210" t="s">
        <v>192</v>
      </c>
      <c r="E886" s="211" t="s">
        <v>1603</v>
      </c>
      <c r="F886" s="212" t="s">
        <v>1604</v>
      </c>
      <c r="G886" s="213" t="s">
        <v>195</v>
      </c>
      <c r="H886" s="214">
        <v>1003.156</v>
      </c>
      <c r="I886" s="215"/>
      <c r="J886" s="216">
        <f>ROUND(I886*H886,2)</f>
        <v>0</v>
      </c>
      <c r="K886" s="212" t="s">
        <v>196</v>
      </c>
      <c r="L886" s="41"/>
      <c r="M886" s="217" t="s">
        <v>1</v>
      </c>
      <c r="N886" s="218" t="s">
        <v>48</v>
      </c>
      <c r="O886" s="73"/>
      <c r="P886" s="219">
        <f>O886*H886</f>
        <v>0</v>
      </c>
      <c r="Q886" s="219">
        <v>0.0001</v>
      </c>
      <c r="R886" s="219">
        <f>Q886*H886</f>
        <v>0.1003156</v>
      </c>
      <c r="S886" s="219">
        <v>0</v>
      </c>
      <c r="T886" s="220">
        <f>S886*H886</f>
        <v>0</v>
      </c>
      <c r="U886" s="36"/>
      <c r="V886" s="36"/>
      <c r="W886" s="36"/>
      <c r="X886" s="36"/>
      <c r="Y886" s="36"/>
      <c r="Z886" s="36"/>
      <c r="AA886" s="36"/>
      <c r="AB886" s="36"/>
      <c r="AC886" s="36"/>
      <c r="AD886" s="36"/>
      <c r="AE886" s="36"/>
      <c r="AR886" s="221" t="s">
        <v>269</v>
      </c>
      <c r="AT886" s="221" t="s">
        <v>192</v>
      </c>
      <c r="AU886" s="221" t="s">
        <v>92</v>
      </c>
      <c r="AY886" s="18" t="s">
        <v>189</v>
      </c>
      <c r="BE886" s="222">
        <f>IF(N886="základní",J886,0)</f>
        <v>0</v>
      </c>
      <c r="BF886" s="222">
        <f>IF(N886="snížená",J886,0)</f>
        <v>0</v>
      </c>
      <c r="BG886" s="222">
        <f>IF(N886="zákl. přenesená",J886,0)</f>
        <v>0</v>
      </c>
      <c r="BH886" s="222">
        <f>IF(N886="sníž. přenesená",J886,0)</f>
        <v>0</v>
      </c>
      <c r="BI886" s="222">
        <f>IF(N886="nulová",J886,0)</f>
        <v>0</v>
      </c>
      <c r="BJ886" s="18" t="s">
        <v>90</v>
      </c>
      <c r="BK886" s="222">
        <f>ROUND(I886*H886,2)</f>
        <v>0</v>
      </c>
      <c r="BL886" s="18" t="s">
        <v>269</v>
      </c>
      <c r="BM886" s="221" t="s">
        <v>1605</v>
      </c>
    </row>
    <row r="887" spans="1:65" s="2" customFormat="1" ht="16.5" customHeight="1">
      <c r="A887" s="36"/>
      <c r="B887" s="37"/>
      <c r="C887" s="210" t="s">
        <v>1606</v>
      </c>
      <c r="D887" s="210" t="s">
        <v>192</v>
      </c>
      <c r="E887" s="211" t="s">
        <v>1607</v>
      </c>
      <c r="F887" s="212" t="s">
        <v>1608</v>
      </c>
      <c r="G887" s="213" t="s">
        <v>195</v>
      </c>
      <c r="H887" s="214">
        <v>41.9</v>
      </c>
      <c r="I887" s="215"/>
      <c r="J887" s="216">
        <f>ROUND(I887*H887,2)</f>
        <v>0</v>
      </c>
      <c r="K887" s="212" t="s">
        <v>196</v>
      </c>
      <c r="L887" s="41"/>
      <c r="M887" s="217" t="s">
        <v>1</v>
      </c>
      <c r="N887" s="218" t="s">
        <v>48</v>
      </c>
      <c r="O887" s="73"/>
      <c r="P887" s="219">
        <f>O887*H887</f>
        <v>0</v>
      </c>
      <c r="Q887" s="219">
        <v>0</v>
      </c>
      <c r="R887" s="219">
        <f>Q887*H887</f>
        <v>0</v>
      </c>
      <c r="S887" s="219">
        <v>0.01725</v>
      </c>
      <c r="T887" s="220">
        <f>S887*H887</f>
        <v>0.7227750000000001</v>
      </c>
      <c r="U887" s="36"/>
      <c r="V887" s="36"/>
      <c r="W887" s="36"/>
      <c r="X887" s="36"/>
      <c r="Y887" s="36"/>
      <c r="Z887" s="36"/>
      <c r="AA887" s="36"/>
      <c r="AB887" s="36"/>
      <c r="AC887" s="36"/>
      <c r="AD887" s="36"/>
      <c r="AE887" s="36"/>
      <c r="AR887" s="221" t="s">
        <v>269</v>
      </c>
      <c r="AT887" s="221" t="s">
        <v>192</v>
      </c>
      <c r="AU887" s="221" t="s">
        <v>92</v>
      </c>
      <c r="AY887" s="18" t="s">
        <v>189</v>
      </c>
      <c r="BE887" s="222">
        <f>IF(N887="základní",J887,0)</f>
        <v>0</v>
      </c>
      <c r="BF887" s="222">
        <f>IF(N887="snížená",J887,0)</f>
        <v>0</v>
      </c>
      <c r="BG887" s="222">
        <f>IF(N887="zákl. přenesená",J887,0)</f>
        <v>0</v>
      </c>
      <c r="BH887" s="222">
        <f>IF(N887="sníž. přenesená",J887,0)</f>
        <v>0</v>
      </c>
      <c r="BI887" s="222">
        <f>IF(N887="nulová",J887,0)</f>
        <v>0</v>
      </c>
      <c r="BJ887" s="18" t="s">
        <v>90</v>
      </c>
      <c r="BK887" s="222">
        <f>ROUND(I887*H887,2)</f>
        <v>0</v>
      </c>
      <c r="BL887" s="18" t="s">
        <v>269</v>
      </c>
      <c r="BM887" s="221" t="s">
        <v>1609</v>
      </c>
    </row>
    <row r="888" spans="2:51" s="13" customFormat="1" ht="12">
      <c r="B888" s="223"/>
      <c r="C888" s="224"/>
      <c r="D888" s="225" t="s">
        <v>198</v>
      </c>
      <c r="E888" s="226" t="s">
        <v>1</v>
      </c>
      <c r="F888" s="227" t="s">
        <v>199</v>
      </c>
      <c r="G888" s="224"/>
      <c r="H888" s="226" t="s">
        <v>1</v>
      </c>
      <c r="I888" s="228"/>
      <c r="J888" s="224"/>
      <c r="K888" s="224"/>
      <c r="L888" s="229"/>
      <c r="M888" s="230"/>
      <c r="N888" s="231"/>
      <c r="O888" s="231"/>
      <c r="P888" s="231"/>
      <c r="Q888" s="231"/>
      <c r="R888" s="231"/>
      <c r="S888" s="231"/>
      <c r="T888" s="232"/>
      <c r="AT888" s="233" t="s">
        <v>198</v>
      </c>
      <c r="AU888" s="233" t="s">
        <v>92</v>
      </c>
      <c r="AV888" s="13" t="s">
        <v>90</v>
      </c>
      <c r="AW888" s="13" t="s">
        <v>38</v>
      </c>
      <c r="AX888" s="13" t="s">
        <v>83</v>
      </c>
      <c r="AY888" s="233" t="s">
        <v>189</v>
      </c>
    </row>
    <row r="889" spans="2:51" s="14" customFormat="1" ht="12">
      <c r="B889" s="234"/>
      <c r="C889" s="235"/>
      <c r="D889" s="225" t="s">
        <v>198</v>
      </c>
      <c r="E889" s="236" t="s">
        <v>1</v>
      </c>
      <c r="F889" s="237" t="s">
        <v>1428</v>
      </c>
      <c r="G889" s="235"/>
      <c r="H889" s="238">
        <v>41.9</v>
      </c>
      <c r="I889" s="239"/>
      <c r="J889" s="235"/>
      <c r="K889" s="235"/>
      <c r="L889" s="240"/>
      <c r="M889" s="241"/>
      <c r="N889" s="242"/>
      <c r="O889" s="242"/>
      <c r="P889" s="242"/>
      <c r="Q889" s="242"/>
      <c r="R889" s="242"/>
      <c r="S889" s="242"/>
      <c r="T889" s="243"/>
      <c r="AT889" s="244" t="s">
        <v>198</v>
      </c>
      <c r="AU889" s="244" t="s">
        <v>92</v>
      </c>
      <c r="AV889" s="14" t="s">
        <v>92</v>
      </c>
      <c r="AW889" s="14" t="s">
        <v>38</v>
      </c>
      <c r="AX889" s="14" t="s">
        <v>83</v>
      </c>
      <c r="AY889" s="244" t="s">
        <v>189</v>
      </c>
    </row>
    <row r="890" spans="2:51" s="15" customFormat="1" ht="12">
      <c r="B890" s="245"/>
      <c r="C890" s="246"/>
      <c r="D890" s="225" t="s">
        <v>198</v>
      </c>
      <c r="E890" s="247" t="s">
        <v>1</v>
      </c>
      <c r="F890" s="248" t="s">
        <v>203</v>
      </c>
      <c r="G890" s="246"/>
      <c r="H890" s="249">
        <v>41.9</v>
      </c>
      <c r="I890" s="250"/>
      <c r="J890" s="246"/>
      <c r="K890" s="246"/>
      <c r="L890" s="251"/>
      <c r="M890" s="252"/>
      <c r="N890" s="253"/>
      <c r="O890" s="253"/>
      <c r="P890" s="253"/>
      <c r="Q890" s="253"/>
      <c r="R890" s="253"/>
      <c r="S890" s="253"/>
      <c r="T890" s="254"/>
      <c r="AT890" s="255" t="s">
        <v>198</v>
      </c>
      <c r="AU890" s="255" t="s">
        <v>92</v>
      </c>
      <c r="AV890" s="15" t="s">
        <v>106</v>
      </c>
      <c r="AW890" s="15" t="s">
        <v>38</v>
      </c>
      <c r="AX890" s="15" t="s">
        <v>90</v>
      </c>
      <c r="AY890" s="255" t="s">
        <v>189</v>
      </c>
    </row>
    <row r="891" spans="1:65" s="2" customFormat="1" ht="21.75" customHeight="1">
      <c r="A891" s="36"/>
      <c r="B891" s="37"/>
      <c r="C891" s="210" t="s">
        <v>1610</v>
      </c>
      <c r="D891" s="210" t="s">
        <v>192</v>
      </c>
      <c r="E891" s="211" t="s">
        <v>1611</v>
      </c>
      <c r="F891" s="212" t="s">
        <v>1612</v>
      </c>
      <c r="G891" s="213" t="s">
        <v>195</v>
      </c>
      <c r="H891" s="214">
        <v>1003.156</v>
      </c>
      <c r="I891" s="215"/>
      <c r="J891" s="216">
        <f>ROUND(I891*H891,2)</f>
        <v>0</v>
      </c>
      <c r="K891" s="212" t="s">
        <v>281</v>
      </c>
      <c r="L891" s="41"/>
      <c r="M891" s="217" t="s">
        <v>1</v>
      </c>
      <c r="N891" s="218" t="s">
        <v>48</v>
      </c>
      <c r="O891" s="73"/>
      <c r="P891" s="219">
        <f>O891*H891</f>
        <v>0</v>
      </c>
      <c r="Q891" s="219">
        <v>0</v>
      </c>
      <c r="R891" s="219">
        <f>Q891*H891</f>
        <v>0</v>
      </c>
      <c r="S891" s="219">
        <v>0</v>
      </c>
      <c r="T891" s="220">
        <f>S891*H891</f>
        <v>0</v>
      </c>
      <c r="U891" s="36"/>
      <c r="V891" s="36"/>
      <c r="W891" s="36"/>
      <c r="X891" s="36"/>
      <c r="Y891" s="36"/>
      <c r="Z891" s="36"/>
      <c r="AA891" s="36"/>
      <c r="AB891" s="36"/>
      <c r="AC891" s="36"/>
      <c r="AD891" s="36"/>
      <c r="AE891" s="36"/>
      <c r="AR891" s="221" t="s">
        <v>269</v>
      </c>
      <c r="AT891" s="221" t="s">
        <v>192</v>
      </c>
      <c r="AU891" s="221" t="s">
        <v>92</v>
      </c>
      <c r="AY891" s="18" t="s">
        <v>189</v>
      </c>
      <c r="BE891" s="222">
        <f>IF(N891="základní",J891,0)</f>
        <v>0</v>
      </c>
      <c r="BF891" s="222">
        <f>IF(N891="snížená",J891,0)</f>
        <v>0</v>
      </c>
      <c r="BG891" s="222">
        <f>IF(N891="zákl. přenesená",J891,0)</f>
        <v>0</v>
      </c>
      <c r="BH891" s="222">
        <f>IF(N891="sníž. přenesená",J891,0)</f>
        <v>0</v>
      </c>
      <c r="BI891" s="222">
        <f>IF(N891="nulová",J891,0)</f>
        <v>0</v>
      </c>
      <c r="BJ891" s="18" t="s">
        <v>90</v>
      </c>
      <c r="BK891" s="222">
        <f>ROUND(I891*H891,2)</f>
        <v>0</v>
      </c>
      <c r="BL891" s="18" t="s">
        <v>269</v>
      </c>
      <c r="BM891" s="221" t="s">
        <v>1613</v>
      </c>
    </row>
    <row r="892" spans="1:47" s="2" customFormat="1" ht="19.5">
      <c r="A892" s="36"/>
      <c r="B892" s="37"/>
      <c r="C892" s="38"/>
      <c r="D892" s="225" t="s">
        <v>305</v>
      </c>
      <c r="E892" s="38"/>
      <c r="F892" s="266" t="s">
        <v>1614</v>
      </c>
      <c r="G892" s="38"/>
      <c r="H892" s="38"/>
      <c r="I892" s="125"/>
      <c r="J892" s="38"/>
      <c r="K892" s="38"/>
      <c r="L892" s="41"/>
      <c r="M892" s="267"/>
      <c r="N892" s="268"/>
      <c r="O892" s="73"/>
      <c r="P892" s="73"/>
      <c r="Q892" s="73"/>
      <c r="R892" s="73"/>
      <c r="S892" s="73"/>
      <c r="T892" s="74"/>
      <c r="U892" s="36"/>
      <c r="V892" s="36"/>
      <c r="W892" s="36"/>
      <c r="X892" s="36"/>
      <c r="Y892" s="36"/>
      <c r="Z892" s="36"/>
      <c r="AA892" s="36"/>
      <c r="AB892" s="36"/>
      <c r="AC892" s="36"/>
      <c r="AD892" s="36"/>
      <c r="AE892" s="36"/>
      <c r="AT892" s="18" t="s">
        <v>305</v>
      </c>
      <c r="AU892" s="18" t="s">
        <v>92</v>
      </c>
    </row>
    <row r="893" spans="2:51" s="13" customFormat="1" ht="12">
      <c r="B893" s="223"/>
      <c r="C893" s="224"/>
      <c r="D893" s="225" t="s">
        <v>198</v>
      </c>
      <c r="E893" s="226" t="s">
        <v>1</v>
      </c>
      <c r="F893" s="227" t="s">
        <v>1615</v>
      </c>
      <c r="G893" s="224"/>
      <c r="H893" s="226" t="s">
        <v>1</v>
      </c>
      <c r="I893" s="228"/>
      <c r="J893" s="224"/>
      <c r="K893" s="224"/>
      <c r="L893" s="229"/>
      <c r="M893" s="230"/>
      <c r="N893" s="231"/>
      <c r="O893" s="231"/>
      <c r="P893" s="231"/>
      <c r="Q893" s="231"/>
      <c r="R893" s="231"/>
      <c r="S893" s="231"/>
      <c r="T893" s="232"/>
      <c r="AT893" s="233" t="s">
        <v>198</v>
      </c>
      <c r="AU893" s="233" t="s">
        <v>92</v>
      </c>
      <c r="AV893" s="13" t="s">
        <v>90</v>
      </c>
      <c r="AW893" s="13" t="s">
        <v>38</v>
      </c>
      <c r="AX893" s="13" t="s">
        <v>83</v>
      </c>
      <c r="AY893" s="233" t="s">
        <v>189</v>
      </c>
    </row>
    <row r="894" spans="2:51" s="13" customFormat="1" ht="12">
      <c r="B894" s="223"/>
      <c r="C894" s="224"/>
      <c r="D894" s="225" t="s">
        <v>198</v>
      </c>
      <c r="E894" s="226" t="s">
        <v>1</v>
      </c>
      <c r="F894" s="227" t="s">
        <v>1616</v>
      </c>
      <c r="G894" s="224"/>
      <c r="H894" s="226" t="s">
        <v>1</v>
      </c>
      <c r="I894" s="228"/>
      <c r="J894" s="224"/>
      <c r="K894" s="224"/>
      <c r="L894" s="229"/>
      <c r="M894" s="230"/>
      <c r="N894" s="231"/>
      <c r="O894" s="231"/>
      <c r="P894" s="231"/>
      <c r="Q894" s="231"/>
      <c r="R894" s="231"/>
      <c r="S894" s="231"/>
      <c r="T894" s="232"/>
      <c r="AT894" s="233" t="s">
        <v>198</v>
      </c>
      <c r="AU894" s="233" t="s">
        <v>92</v>
      </c>
      <c r="AV894" s="13" t="s">
        <v>90</v>
      </c>
      <c r="AW894" s="13" t="s">
        <v>38</v>
      </c>
      <c r="AX894" s="13" t="s">
        <v>83</v>
      </c>
      <c r="AY894" s="233" t="s">
        <v>189</v>
      </c>
    </row>
    <row r="895" spans="2:51" s="14" customFormat="1" ht="12">
      <c r="B895" s="234"/>
      <c r="C895" s="235"/>
      <c r="D895" s="225" t="s">
        <v>198</v>
      </c>
      <c r="E895" s="236" t="s">
        <v>1</v>
      </c>
      <c r="F895" s="237" t="s">
        <v>1588</v>
      </c>
      <c r="G895" s="235"/>
      <c r="H895" s="238">
        <v>1003.156</v>
      </c>
      <c r="I895" s="239"/>
      <c r="J895" s="235"/>
      <c r="K895" s="235"/>
      <c r="L895" s="240"/>
      <c r="M895" s="241"/>
      <c r="N895" s="242"/>
      <c r="O895" s="242"/>
      <c r="P895" s="242"/>
      <c r="Q895" s="242"/>
      <c r="R895" s="242"/>
      <c r="S895" s="242"/>
      <c r="T895" s="243"/>
      <c r="AT895" s="244" t="s">
        <v>198</v>
      </c>
      <c r="AU895" s="244" t="s">
        <v>92</v>
      </c>
      <c r="AV895" s="14" t="s">
        <v>92</v>
      </c>
      <c r="AW895" s="14" t="s">
        <v>38</v>
      </c>
      <c r="AX895" s="14" t="s">
        <v>83</v>
      </c>
      <c r="AY895" s="244" t="s">
        <v>189</v>
      </c>
    </row>
    <row r="896" spans="2:51" s="15" customFormat="1" ht="12">
      <c r="B896" s="245"/>
      <c r="C896" s="246"/>
      <c r="D896" s="225" t="s">
        <v>198</v>
      </c>
      <c r="E896" s="247" t="s">
        <v>1</v>
      </c>
      <c r="F896" s="248" t="s">
        <v>203</v>
      </c>
      <c r="G896" s="246"/>
      <c r="H896" s="249">
        <v>1003.156</v>
      </c>
      <c r="I896" s="250"/>
      <c r="J896" s="246"/>
      <c r="K896" s="246"/>
      <c r="L896" s="251"/>
      <c r="M896" s="252"/>
      <c r="N896" s="253"/>
      <c r="O896" s="253"/>
      <c r="P896" s="253"/>
      <c r="Q896" s="253"/>
      <c r="R896" s="253"/>
      <c r="S896" s="253"/>
      <c r="T896" s="254"/>
      <c r="AT896" s="255" t="s">
        <v>198</v>
      </c>
      <c r="AU896" s="255" t="s">
        <v>92</v>
      </c>
      <c r="AV896" s="15" t="s">
        <v>106</v>
      </c>
      <c r="AW896" s="15" t="s">
        <v>38</v>
      </c>
      <c r="AX896" s="15" t="s">
        <v>90</v>
      </c>
      <c r="AY896" s="255" t="s">
        <v>189</v>
      </c>
    </row>
    <row r="897" spans="1:65" s="2" customFormat="1" ht="16.5" customHeight="1">
      <c r="A897" s="36"/>
      <c r="B897" s="37"/>
      <c r="C897" s="210" t="s">
        <v>1617</v>
      </c>
      <c r="D897" s="210" t="s">
        <v>192</v>
      </c>
      <c r="E897" s="211" t="s">
        <v>1618</v>
      </c>
      <c r="F897" s="212" t="s">
        <v>1619</v>
      </c>
      <c r="G897" s="213" t="s">
        <v>450</v>
      </c>
      <c r="H897" s="269"/>
      <c r="I897" s="215"/>
      <c r="J897" s="216">
        <f>ROUND(I897*H897,2)</f>
        <v>0</v>
      </c>
      <c r="K897" s="212" t="s">
        <v>196</v>
      </c>
      <c r="L897" s="41"/>
      <c r="M897" s="217" t="s">
        <v>1</v>
      </c>
      <c r="N897" s="218" t="s">
        <v>48</v>
      </c>
      <c r="O897" s="73"/>
      <c r="P897" s="219">
        <f>O897*H897</f>
        <v>0</v>
      </c>
      <c r="Q897" s="219">
        <v>0</v>
      </c>
      <c r="R897" s="219">
        <f>Q897*H897</f>
        <v>0</v>
      </c>
      <c r="S897" s="219">
        <v>0</v>
      </c>
      <c r="T897" s="220">
        <f>S897*H897</f>
        <v>0</v>
      </c>
      <c r="U897" s="36"/>
      <c r="V897" s="36"/>
      <c r="W897" s="36"/>
      <c r="X897" s="36"/>
      <c r="Y897" s="36"/>
      <c r="Z897" s="36"/>
      <c r="AA897" s="36"/>
      <c r="AB897" s="36"/>
      <c r="AC897" s="36"/>
      <c r="AD897" s="36"/>
      <c r="AE897" s="36"/>
      <c r="AR897" s="221" t="s">
        <v>269</v>
      </c>
      <c r="AT897" s="221" t="s">
        <v>192</v>
      </c>
      <c r="AU897" s="221" t="s">
        <v>92</v>
      </c>
      <c r="AY897" s="18" t="s">
        <v>189</v>
      </c>
      <c r="BE897" s="222">
        <f>IF(N897="základní",J897,0)</f>
        <v>0</v>
      </c>
      <c r="BF897" s="222">
        <f>IF(N897="snížená",J897,0)</f>
        <v>0</v>
      </c>
      <c r="BG897" s="222">
        <f>IF(N897="zákl. přenesená",J897,0)</f>
        <v>0</v>
      </c>
      <c r="BH897" s="222">
        <f>IF(N897="sníž. přenesená",J897,0)</f>
        <v>0</v>
      </c>
      <c r="BI897" s="222">
        <f>IF(N897="nulová",J897,0)</f>
        <v>0</v>
      </c>
      <c r="BJ897" s="18" t="s">
        <v>90</v>
      </c>
      <c r="BK897" s="222">
        <f>ROUND(I897*H897,2)</f>
        <v>0</v>
      </c>
      <c r="BL897" s="18" t="s">
        <v>269</v>
      </c>
      <c r="BM897" s="221" t="s">
        <v>1620</v>
      </c>
    </row>
    <row r="898" spans="2:63" s="12" customFormat="1" ht="22.9" customHeight="1">
      <c r="B898" s="194"/>
      <c r="C898" s="195"/>
      <c r="D898" s="196" t="s">
        <v>82</v>
      </c>
      <c r="E898" s="208" t="s">
        <v>613</v>
      </c>
      <c r="F898" s="208" t="s">
        <v>614</v>
      </c>
      <c r="G898" s="195"/>
      <c r="H898" s="195"/>
      <c r="I898" s="198"/>
      <c r="J898" s="209">
        <f>BK898</f>
        <v>0</v>
      </c>
      <c r="K898" s="195"/>
      <c r="L898" s="200"/>
      <c r="M898" s="201"/>
      <c r="N898" s="202"/>
      <c r="O898" s="202"/>
      <c r="P898" s="203">
        <f>SUM(P899:P943)</f>
        <v>0</v>
      </c>
      <c r="Q898" s="202"/>
      <c r="R898" s="203">
        <f>SUM(R899:R943)</f>
        <v>0</v>
      </c>
      <c r="S898" s="202"/>
      <c r="T898" s="204">
        <f>SUM(T899:T943)</f>
        <v>3.7568035</v>
      </c>
      <c r="AR898" s="205" t="s">
        <v>92</v>
      </c>
      <c r="AT898" s="206" t="s">
        <v>82</v>
      </c>
      <c r="AU898" s="206" t="s">
        <v>90</v>
      </c>
      <c r="AY898" s="205" t="s">
        <v>189</v>
      </c>
      <c r="BK898" s="207">
        <f>SUM(BK899:BK943)</f>
        <v>0</v>
      </c>
    </row>
    <row r="899" spans="1:65" s="2" customFormat="1" ht="16.5" customHeight="1">
      <c r="A899" s="36"/>
      <c r="B899" s="37"/>
      <c r="C899" s="210" t="s">
        <v>1621</v>
      </c>
      <c r="D899" s="210" t="s">
        <v>192</v>
      </c>
      <c r="E899" s="211" t="s">
        <v>1622</v>
      </c>
      <c r="F899" s="212" t="s">
        <v>1623</v>
      </c>
      <c r="G899" s="213" t="s">
        <v>195</v>
      </c>
      <c r="H899" s="214">
        <v>415</v>
      </c>
      <c r="I899" s="215"/>
      <c r="J899" s="216">
        <f>ROUND(I899*H899,2)</f>
        <v>0</v>
      </c>
      <c r="K899" s="212" t="s">
        <v>196</v>
      </c>
      <c r="L899" s="41"/>
      <c r="M899" s="217" t="s">
        <v>1</v>
      </c>
      <c r="N899" s="218" t="s">
        <v>48</v>
      </c>
      <c r="O899" s="73"/>
      <c r="P899" s="219">
        <f>O899*H899</f>
        <v>0</v>
      </c>
      <c r="Q899" s="219">
        <v>0</v>
      </c>
      <c r="R899" s="219">
        <f>Q899*H899</f>
        <v>0</v>
      </c>
      <c r="S899" s="219">
        <v>0.00594</v>
      </c>
      <c r="T899" s="220">
        <f>S899*H899</f>
        <v>2.4651</v>
      </c>
      <c r="U899" s="36"/>
      <c r="V899" s="36"/>
      <c r="W899" s="36"/>
      <c r="X899" s="36"/>
      <c r="Y899" s="36"/>
      <c r="Z899" s="36"/>
      <c r="AA899" s="36"/>
      <c r="AB899" s="36"/>
      <c r="AC899" s="36"/>
      <c r="AD899" s="36"/>
      <c r="AE899" s="36"/>
      <c r="AR899" s="221" t="s">
        <v>269</v>
      </c>
      <c r="AT899" s="221" t="s">
        <v>192</v>
      </c>
      <c r="AU899" s="221" t="s">
        <v>92</v>
      </c>
      <c r="AY899" s="18" t="s">
        <v>189</v>
      </c>
      <c r="BE899" s="222">
        <f>IF(N899="základní",J899,0)</f>
        <v>0</v>
      </c>
      <c r="BF899" s="222">
        <f>IF(N899="snížená",J899,0)</f>
        <v>0</v>
      </c>
      <c r="BG899" s="222">
        <f>IF(N899="zákl. přenesená",J899,0)</f>
        <v>0</v>
      </c>
      <c r="BH899" s="222">
        <f>IF(N899="sníž. přenesená",J899,0)</f>
        <v>0</v>
      </c>
      <c r="BI899" s="222">
        <f>IF(N899="nulová",J899,0)</f>
        <v>0</v>
      </c>
      <c r="BJ899" s="18" t="s">
        <v>90</v>
      </c>
      <c r="BK899" s="222">
        <f>ROUND(I899*H899,2)</f>
        <v>0</v>
      </c>
      <c r="BL899" s="18" t="s">
        <v>269</v>
      </c>
      <c r="BM899" s="221" t="s">
        <v>1624</v>
      </c>
    </row>
    <row r="900" spans="1:47" s="2" customFormat="1" ht="19.5">
      <c r="A900" s="36"/>
      <c r="B900" s="37"/>
      <c r="C900" s="38"/>
      <c r="D900" s="225" t="s">
        <v>305</v>
      </c>
      <c r="E900" s="38"/>
      <c r="F900" s="266" t="s">
        <v>1625</v>
      </c>
      <c r="G900" s="38"/>
      <c r="H900" s="38"/>
      <c r="I900" s="125"/>
      <c r="J900" s="38"/>
      <c r="K900" s="38"/>
      <c r="L900" s="41"/>
      <c r="M900" s="267"/>
      <c r="N900" s="268"/>
      <c r="O900" s="73"/>
      <c r="P900" s="73"/>
      <c r="Q900" s="73"/>
      <c r="R900" s="73"/>
      <c r="S900" s="73"/>
      <c r="T900" s="74"/>
      <c r="U900" s="36"/>
      <c r="V900" s="36"/>
      <c r="W900" s="36"/>
      <c r="X900" s="36"/>
      <c r="Y900" s="36"/>
      <c r="Z900" s="36"/>
      <c r="AA900" s="36"/>
      <c r="AB900" s="36"/>
      <c r="AC900" s="36"/>
      <c r="AD900" s="36"/>
      <c r="AE900" s="36"/>
      <c r="AT900" s="18" t="s">
        <v>305</v>
      </c>
      <c r="AU900" s="18" t="s">
        <v>92</v>
      </c>
    </row>
    <row r="901" spans="2:51" s="13" customFormat="1" ht="12">
      <c r="B901" s="223"/>
      <c r="C901" s="224"/>
      <c r="D901" s="225" t="s">
        <v>198</v>
      </c>
      <c r="E901" s="226" t="s">
        <v>1</v>
      </c>
      <c r="F901" s="227" t="s">
        <v>199</v>
      </c>
      <c r="G901" s="224"/>
      <c r="H901" s="226" t="s">
        <v>1</v>
      </c>
      <c r="I901" s="228"/>
      <c r="J901" s="224"/>
      <c r="K901" s="224"/>
      <c r="L901" s="229"/>
      <c r="M901" s="230"/>
      <c r="N901" s="231"/>
      <c r="O901" s="231"/>
      <c r="P901" s="231"/>
      <c r="Q901" s="231"/>
      <c r="R901" s="231"/>
      <c r="S901" s="231"/>
      <c r="T901" s="232"/>
      <c r="AT901" s="233" t="s">
        <v>198</v>
      </c>
      <c r="AU901" s="233" t="s">
        <v>92</v>
      </c>
      <c r="AV901" s="13" t="s">
        <v>90</v>
      </c>
      <c r="AW901" s="13" t="s">
        <v>38</v>
      </c>
      <c r="AX901" s="13" t="s">
        <v>83</v>
      </c>
      <c r="AY901" s="233" t="s">
        <v>189</v>
      </c>
    </row>
    <row r="902" spans="2:51" s="14" customFormat="1" ht="12">
      <c r="B902" s="234"/>
      <c r="C902" s="235"/>
      <c r="D902" s="225" t="s">
        <v>198</v>
      </c>
      <c r="E902" s="236" t="s">
        <v>1</v>
      </c>
      <c r="F902" s="237" t="s">
        <v>1480</v>
      </c>
      <c r="G902" s="235"/>
      <c r="H902" s="238">
        <v>415</v>
      </c>
      <c r="I902" s="239"/>
      <c r="J902" s="235"/>
      <c r="K902" s="235"/>
      <c r="L902" s="240"/>
      <c r="M902" s="241"/>
      <c r="N902" s="242"/>
      <c r="O902" s="242"/>
      <c r="P902" s="242"/>
      <c r="Q902" s="242"/>
      <c r="R902" s="242"/>
      <c r="S902" s="242"/>
      <c r="T902" s="243"/>
      <c r="AT902" s="244" t="s">
        <v>198</v>
      </c>
      <c r="AU902" s="244" t="s">
        <v>92</v>
      </c>
      <c r="AV902" s="14" t="s">
        <v>92</v>
      </c>
      <c r="AW902" s="14" t="s">
        <v>38</v>
      </c>
      <c r="AX902" s="14" t="s">
        <v>83</v>
      </c>
      <c r="AY902" s="244" t="s">
        <v>189</v>
      </c>
    </row>
    <row r="903" spans="2:51" s="15" customFormat="1" ht="12">
      <c r="B903" s="245"/>
      <c r="C903" s="246"/>
      <c r="D903" s="225" t="s">
        <v>198</v>
      </c>
      <c r="E903" s="247" t="s">
        <v>1</v>
      </c>
      <c r="F903" s="248" t="s">
        <v>203</v>
      </c>
      <c r="G903" s="246"/>
      <c r="H903" s="249">
        <v>415</v>
      </c>
      <c r="I903" s="250"/>
      <c r="J903" s="246"/>
      <c r="K903" s="246"/>
      <c r="L903" s="251"/>
      <c r="M903" s="252"/>
      <c r="N903" s="253"/>
      <c r="O903" s="253"/>
      <c r="P903" s="253"/>
      <c r="Q903" s="253"/>
      <c r="R903" s="253"/>
      <c r="S903" s="253"/>
      <c r="T903" s="254"/>
      <c r="AT903" s="255" t="s">
        <v>198</v>
      </c>
      <c r="AU903" s="255" t="s">
        <v>92</v>
      </c>
      <c r="AV903" s="15" t="s">
        <v>106</v>
      </c>
      <c r="AW903" s="15" t="s">
        <v>38</v>
      </c>
      <c r="AX903" s="15" t="s">
        <v>90</v>
      </c>
      <c r="AY903" s="255" t="s">
        <v>189</v>
      </c>
    </row>
    <row r="904" spans="1:65" s="2" customFormat="1" ht="16.5" customHeight="1">
      <c r="A904" s="36"/>
      <c r="B904" s="37"/>
      <c r="C904" s="210" t="s">
        <v>1626</v>
      </c>
      <c r="D904" s="210" t="s">
        <v>192</v>
      </c>
      <c r="E904" s="211" t="s">
        <v>1627</v>
      </c>
      <c r="F904" s="212" t="s">
        <v>1628</v>
      </c>
      <c r="G904" s="213" t="s">
        <v>225</v>
      </c>
      <c r="H904" s="214">
        <v>65.05</v>
      </c>
      <c r="I904" s="215"/>
      <c r="J904" s="216">
        <f>ROUND(I904*H904,2)</f>
        <v>0</v>
      </c>
      <c r="K904" s="212" t="s">
        <v>196</v>
      </c>
      <c r="L904" s="41"/>
      <c r="M904" s="217" t="s">
        <v>1</v>
      </c>
      <c r="N904" s="218" t="s">
        <v>48</v>
      </c>
      <c r="O904" s="73"/>
      <c r="P904" s="219">
        <f>O904*H904</f>
        <v>0</v>
      </c>
      <c r="Q904" s="219">
        <v>0</v>
      </c>
      <c r="R904" s="219">
        <f>Q904*H904</f>
        <v>0</v>
      </c>
      <c r="S904" s="219">
        <v>0.00167</v>
      </c>
      <c r="T904" s="220">
        <f>S904*H904</f>
        <v>0.1086335</v>
      </c>
      <c r="U904" s="36"/>
      <c r="V904" s="36"/>
      <c r="W904" s="36"/>
      <c r="X904" s="36"/>
      <c r="Y904" s="36"/>
      <c r="Z904" s="36"/>
      <c r="AA904" s="36"/>
      <c r="AB904" s="36"/>
      <c r="AC904" s="36"/>
      <c r="AD904" s="36"/>
      <c r="AE904" s="36"/>
      <c r="AR904" s="221" t="s">
        <v>269</v>
      </c>
      <c r="AT904" s="221" t="s">
        <v>192</v>
      </c>
      <c r="AU904" s="221" t="s">
        <v>92</v>
      </c>
      <c r="AY904" s="18" t="s">
        <v>189</v>
      </c>
      <c r="BE904" s="222">
        <f>IF(N904="základní",J904,0)</f>
        <v>0</v>
      </c>
      <c r="BF904" s="222">
        <f>IF(N904="snížená",J904,0)</f>
        <v>0</v>
      </c>
      <c r="BG904" s="222">
        <f>IF(N904="zákl. přenesená",J904,0)</f>
        <v>0</v>
      </c>
      <c r="BH904" s="222">
        <f>IF(N904="sníž. přenesená",J904,0)</f>
        <v>0</v>
      </c>
      <c r="BI904" s="222">
        <f>IF(N904="nulová",J904,0)</f>
        <v>0</v>
      </c>
      <c r="BJ904" s="18" t="s">
        <v>90</v>
      </c>
      <c r="BK904" s="222">
        <f>ROUND(I904*H904,2)</f>
        <v>0</v>
      </c>
      <c r="BL904" s="18" t="s">
        <v>269</v>
      </c>
      <c r="BM904" s="221" t="s">
        <v>1629</v>
      </c>
    </row>
    <row r="905" spans="1:65" s="2" customFormat="1" ht="16.5" customHeight="1">
      <c r="A905" s="36"/>
      <c r="B905" s="37"/>
      <c r="C905" s="210" t="s">
        <v>1630</v>
      </c>
      <c r="D905" s="210" t="s">
        <v>192</v>
      </c>
      <c r="E905" s="211" t="s">
        <v>1631</v>
      </c>
      <c r="F905" s="212" t="s">
        <v>1632</v>
      </c>
      <c r="G905" s="213" t="s">
        <v>225</v>
      </c>
      <c r="H905" s="214">
        <v>348.2</v>
      </c>
      <c r="I905" s="215"/>
      <c r="J905" s="216">
        <f>ROUND(I905*H905,2)</f>
        <v>0</v>
      </c>
      <c r="K905" s="212" t="s">
        <v>196</v>
      </c>
      <c r="L905" s="41"/>
      <c r="M905" s="217" t="s">
        <v>1</v>
      </c>
      <c r="N905" s="218" t="s">
        <v>48</v>
      </c>
      <c r="O905" s="73"/>
      <c r="P905" s="219">
        <f>O905*H905</f>
        <v>0</v>
      </c>
      <c r="Q905" s="219">
        <v>0</v>
      </c>
      <c r="R905" s="219">
        <f>Q905*H905</f>
        <v>0</v>
      </c>
      <c r="S905" s="219">
        <v>0.00175</v>
      </c>
      <c r="T905" s="220">
        <f>S905*H905</f>
        <v>0.60935</v>
      </c>
      <c r="U905" s="36"/>
      <c r="V905" s="36"/>
      <c r="W905" s="36"/>
      <c r="X905" s="36"/>
      <c r="Y905" s="36"/>
      <c r="Z905" s="36"/>
      <c r="AA905" s="36"/>
      <c r="AB905" s="36"/>
      <c r="AC905" s="36"/>
      <c r="AD905" s="36"/>
      <c r="AE905" s="36"/>
      <c r="AR905" s="221" t="s">
        <v>269</v>
      </c>
      <c r="AT905" s="221" t="s">
        <v>192</v>
      </c>
      <c r="AU905" s="221" t="s">
        <v>92</v>
      </c>
      <c r="AY905" s="18" t="s">
        <v>189</v>
      </c>
      <c r="BE905" s="222">
        <f>IF(N905="základní",J905,0)</f>
        <v>0</v>
      </c>
      <c r="BF905" s="222">
        <f>IF(N905="snížená",J905,0)</f>
        <v>0</v>
      </c>
      <c r="BG905" s="222">
        <f>IF(N905="zákl. přenesená",J905,0)</f>
        <v>0</v>
      </c>
      <c r="BH905" s="222">
        <f>IF(N905="sníž. přenesená",J905,0)</f>
        <v>0</v>
      </c>
      <c r="BI905" s="222">
        <f>IF(N905="nulová",J905,0)</f>
        <v>0</v>
      </c>
      <c r="BJ905" s="18" t="s">
        <v>90</v>
      </c>
      <c r="BK905" s="222">
        <f>ROUND(I905*H905,2)</f>
        <v>0</v>
      </c>
      <c r="BL905" s="18" t="s">
        <v>269</v>
      </c>
      <c r="BM905" s="221" t="s">
        <v>1633</v>
      </c>
    </row>
    <row r="906" spans="1:65" s="2" customFormat="1" ht="16.5" customHeight="1">
      <c r="A906" s="36"/>
      <c r="B906" s="37"/>
      <c r="C906" s="210" t="s">
        <v>1634</v>
      </c>
      <c r="D906" s="210" t="s">
        <v>192</v>
      </c>
      <c r="E906" s="211" t="s">
        <v>1635</v>
      </c>
      <c r="F906" s="212" t="s">
        <v>1636</v>
      </c>
      <c r="G906" s="213" t="s">
        <v>225</v>
      </c>
      <c r="H906" s="214">
        <v>57</v>
      </c>
      <c r="I906" s="215"/>
      <c r="J906" s="216">
        <f>ROUND(I906*H906,2)</f>
        <v>0</v>
      </c>
      <c r="K906" s="212" t="s">
        <v>196</v>
      </c>
      <c r="L906" s="41"/>
      <c r="M906" s="217" t="s">
        <v>1</v>
      </c>
      <c r="N906" s="218" t="s">
        <v>48</v>
      </c>
      <c r="O906" s="73"/>
      <c r="P906" s="219">
        <f>O906*H906</f>
        <v>0</v>
      </c>
      <c r="Q906" s="219">
        <v>0</v>
      </c>
      <c r="R906" s="219">
        <f>Q906*H906</f>
        <v>0</v>
      </c>
      <c r="S906" s="219">
        <v>0.0026</v>
      </c>
      <c r="T906" s="220">
        <f>S906*H906</f>
        <v>0.1482</v>
      </c>
      <c r="U906" s="36"/>
      <c r="V906" s="36"/>
      <c r="W906" s="36"/>
      <c r="X906" s="36"/>
      <c r="Y906" s="36"/>
      <c r="Z906" s="36"/>
      <c r="AA906" s="36"/>
      <c r="AB906" s="36"/>
      <c r="AC906" s="36"/>
      <c r="AD906" s="36"/>
      <c r="AE906" s="36"/>
      <c r="AR906" s="221" t="s">
        <v>269</v>
      </c>
      <c r="AT906" s="221" t="s">
        <v>192</v>
      </c>
      <c r="AU906" s="221" t="s">
        <v>92</v>
      </c>
      <c r="AY906" s="18" t="s">
        <v>189</v>
      </c>
      <c r="BE906" s="222">
        <f>IF(N906="základní",J906,0)</f>
        <v>0</v>
      </c>
      <c r="BF906" s="222">
        <f>IF(N906="snížená",J906,0)</f>
        <v>0</v>
      </c>
      <c r="BG906" s="222">
        <f>IF(N906="zákl. přenesená",J906,0)</f>
        <v>0</v>
      </c>
      <c r="BH906" s="222">
        <f>IF(N906="sníž. přenesená",J906,0)</f>
        <v>0</v>
      </c>
      <c r="BI906" s="222">
        <f>IF(N906="nulová",J906,0)</f>
        <v>0</v>
      </c>
      <c r="BJ906" s="18" t="s">
        <v>90</v>
      </c>
      <c r="BK906" s="222">
        <f>ROUND(I906*H906,2)</f>
        <v>0</v>
      </c>
      <c r="BL906" s="18" t="s">
        <v>269</v>
      </c>
      <c r="BM906" s="221" t="s">
        <v>1637</v>
      </c>
    </row>
    <row r="907" spans="1:65" s="2" customFormat="1" ht="16.5" customHeight="1">
      <c r="A907" s="36"/>
      <c r="B907" s="37"/>
      <c r="C907" s="210" t="s">
        <v>1638</v>
      </c>
      <c r="D907" s="210" t="s">
        <v>192</v>
      </c>
      <c r="E907" s="211" t="s">
        <v>1639</v>
      </c>
      <c r="F907" s="212" t="s">
        <v>1640</v>
      </c>
      <c r="G907" s="213" t="s">
        <v>225</v>
      </c>
      <c r="H907" s="214">
        <v>108</v>
      </c>
      <c r="I907" s="215"/>
      <c r="J907" s="216">
        <f>ROUND(I907*H907,2)</f>
        <v>0</v>
      </c>
      <c r="K907" s="212" t="s">
        <v>196</v>
      </c>
      <c r="L907" s="41"/>
      <c r="M907" s="217" t="s">
        <v>1</v>
      </c>
      <c r="N907" s="218" t="s">
        <v>48</v>
      </c>
      <c r="O907" s="73"/>
      <c r="P907" s="219">
        <f>O907*H907</f>
        <v>0</v>
      </c>
      <c r="Q907" s="219">
        <v>0</v>
      </c>
      <c r="R907" s="219">
        <f>Q907*H907</f>
        <v>0</v>
      </c>
      <c r="S907" s="219">
        <v>0.00394</v>
      </c>
      <c r="T907" s="220">
        <f>S907*H907</f>
        <v>0.42552</v>
      </c>
      <c r="U907" s="36"/>
      <c r="V907" s="36"/>
      <c r="W907" s="36"/>
      <c r="X907" s="36"/>
      <c r="Y907" s="36"/>
      <c r="Z907" s="36"/>
      <c r="AA907" s="36"/>
      <c r="AB907" s="36"/>
      <c r="AC907" s="36"/>
      <c r="AD907" s="36"/>
      <c r="AE907" s="36"/>
      <c r="AR907" s="221" t="s">
        <v>269</v>
      </c>
      <c r="AT907" s="221" t="s">
        <v>192</v>
      </c>
      <c r="AU907" s="221" t="s">
        <v>92</v>
      </c>
      <c r="AY907" s="18" t="s">
        <v>189</v>
      </c>
      <c r="BE907" s="222">
        <f>IF(N907="základní",J907,0)</f>
        <v>0</v>
      </c>
      <c r="BF907" s="222">
        <f>IF(N907="snížená",J907,0)</f>
        <v>0</v>
      </c>
      <c r="BG907" s="222">
        <f>IF(N907="zákl. přenesená",J907,0)</f>
        <v>0</v>
      </c>
      <c r="BH907" s="222">
        <f>IF(N907="sníž. přenesená",J907,0)</f>
        <v>0</v>
      </c>
      <c r="BI907" s="222">
        <f>IF(N907="nulová",J907,0)</f>
        <v>0</v>
      </c>
      <c r="BJ907" s="18" t="s">
        <v>90</v>
      </c>
      <c r="BK907" s="222">
        <f>ROUND(I907*H907,2)</f>
        <v>0</v>
      </c>
      <c r="BL907" s="18" t="s">
        <v>269</v>
      </c>
      <c r="BM907" s="221" t="s">
        <v>1641</v>
      </c>
    </row>
    <row r="908" spans="1:65" s="2" customFormat="1" ht="16.5" customHeight="1">
      <c r="A908" s="36"/>
      <c r="B908" s="37"/>
      <c r="C908" s="210" t="s">
        <v>1642</v>
      </c>
      <c r="D908" s="210" t="s">
        <v>192</v>
      </c>
      <c r="E908" s="211" t="s">
        <v>1643</v>
      </c>
      <c r="F908" s="212" t="s">
        <v>1644</v>
      </c>
      <c r="G908" s="213" t="s">
        <v>195</v>
      </c>
      <c r="H908" s="214">
        <v>313.62</v>
      </c>
      <c r="I908" s="215"/>
      <c r="J908" s="216">
        <f>ROUND(I908*H908,2)</f>
        <v>0</v>
      </c>
      <c r="K908" s="212" t="s">
        <v>281</v>
      </c>
      <c r="L908" s="41"/>
      <c r="M908" s="217" t="s">
        <v>1</v>
      </c>
      <c r="N908" s="218" t="s">
        <v>48</v>
      </c>
      <c r="O908" s="73"/>
      <c r="P908" s="219">
        <f>O908*H908</f>
        <v>0</v>
      </c>
      <c r="Q908" s="219">
        <v>0</v>
      </c>
      <c r="R908" s="219">
        <f>Q908*H908</f>
        <v>0</v>
      </c>
      <c r="S908" s="219">
        <v>0</v>
      </c>
      <c r="T908" s="220">
        <f>S908*H908</f>
        <v>0</v>
      </c>
      <c r="U908" s="36"/>
      <c r="V908" s="36"/>
      <c r="W908" s="36"/>
      <c r="X908" s="36"/>
      <c r="Y908" s="36"/>
      <c r="Z908" s="36"/>
      <c r="AA908" s="36"/>
      <c r="AB908" s="36"/>
      <c r="AC908" s="36"/>
      <c r="AD908" s="36"/>
      <c r="AE908" s="36"/>
      <c r="AR908" s="221" t="s">
        <v>269</v>
      </c>
      <c r="AT908" s="221" t="s">
        <v>192</v>
      </c>
      <c r="AU908" s="221" t="s">
        <v>92</v>
      </c>
      <c r="AY908" s="18" t="s">
        <v>189</v>
      </c>
      <c r="BE908" s="222">
        <f>IF(N908="základní",J908,0)</f>
        <v>0</v>
      </c>
      <c r="BF908" s="222">
        <f>IF(N908="snížená",J908,0)</f>
        <v>0</v>
      </c>
      <c r="BG908" s="222">
        <f>IF(N908="zákl. přenesená",J908,0)</f>
        <v>0</v>
      </c>
      <c r="BH908" s="222">
        <f>IF(N908="sníž. přenesená",J908,0)</f>
        <v>0</v>
      </c>
      <c r="BI908" s="222">
        <f>IF(N908="nulová",J908,0)</f>
        <v>0</v>
      </c>
      <c r="BJ908" s="18" t="s">
        <v>90</v>
      </c>
      <c r="BK908" s="222">
        <f>ROUND(I908*H908,2)</f>
        <v>0</v>
      </c>
      <c r="BL908" s="18" t="s">
        <v>269</v>
      </c>
      <c r="BM908" s="221" t="s">
        <v>1645</v>
      </c>
    </row>
    <row r="909" spans="1:47" s="2" customFormat="1" ht="58.5">
      <c r="A909" s="36"/>
      <c r="B909" s="37"/>
      <c r="C909" s="38"/>
      <c r="D909" s="225" t="s">
        <v>305</v>
      </c>
      <c r="E909" s="38"/>
      <c r="F909" s="266" t="s">
        <v>1646</v>
      </c>
      <c r="G909" s="38"/>
      <c r="H909" s="38"/>
      <c r="I909" s="125"/>
      <c r="J909" s="38"/>
      <c r="K909" s="38"/>
      <c r="L909" s="41"/>
      <c r="M909" s="267"/>
      <c r="N909" s="268"/>
      <c r="O909" s="73"/>
      <c r="P909" s="73"/>
      <c r="Q909" s="73"/>
      <c r="R909" s="73"/>
      <c r="S909" s="73"/>
      <c r="T909" s="74"/>
      <c r="U909" s="36"/>
      <c r="V909" s="36"/>
      <c r="W909" s="36"/>
      <c r="X909" s="36"/>
      <c r="Y909" s="36"/>
      <c r="Z909" s="36"/>
      <c r="AA909" s="36"/>
      <c r="AB909" s="36"/>
      <c r="AC909" s="36"/>
      <c r="AD909" s="36"/>
      <c r="AE909" s="36"/>
      <c r="AT909" s="18" t="s">
        <v>305</v>
      </c>
      <c r="AU909" s="18" t="s">
        <v>92</v>
      </c>
    </row>
    <row r="910" spans="2:51" s="13" customFormat="1" ht="12">
      <c r="B910" s="223"/>
      <c r="C910" s="224"/>
      <c r="D910" s="225" t="s">
        <v>198</v>
      </c>
      <c r="E910" s="226" t="s">
        <v>1</v>
      </c>
      <c r="F910" s="227" t="s">
        <v>199</v>
      </c>
      <c r="G910" s="224"/>
      <c r="H910" s="226" t="s">
        <v>1</v>
      </c>
      <c r="I910" s="228"/>
      <c r="J910" s="224"/>
      <c r="K910" s="224"/>
      <c r="L910" s="229"/>
      <c r="M910" s="230"/>
      <c r="N910" s="231"/>
      <c r="O910" s="231"/>
      <c r="P910" s="231"/>
      <c r="Q910" s="231"/>
      <c r="R910" s="231"/>
      <c r="S910" s="231"/>
      <c r="T910" s="232"/>
      <c r="AT910" s="233" t="s">
        <v>198</v>
      </c>
      <c r="AU910" s="233" t="s">
        <v>92</v>
      </c>
      <c r="AV910" s="13" t="s">
        <v>90</v>
      </c>
      <c r="AW910" s="13" t="s">
        <v>38</v>
      </c>
      <c r="AX910" s="13" t="s">
        <v>83</v>
      </c>
      <c r="AY910" s="233" t="s">
        <v>189</v>
      </c>
    </row>
    <row r="911" spans="2:51" s="14" customFormat="1" ht="12">
      <c r="B911" s="234"/>
      <c r="C911" s="235"/>
      <c r="D911" s="225" t="s">
        <v>198</v>
      </c>
      <c r="E911" s="236" t="s">
        <v>1</v>
      </c>
      <c r="F911" s="237" t="s">
        <v>514</v>
      </c>
      <c r="G911" s="235"/>
      <c r="H911" s="238">
        <v>313.62</v>
      </c>
      <c r="I911" s="239"/>
      <c r="J911" s="235"/>
      <c r="K911" s="235"/>
      <c r="L911" s="240"/>
      <c r="M911" s="241"/>
      <c r="N911" s="242"/>
      <c r="O911" s="242"/>
      <c r="P911" s="242"/>
      <c r="Q911" s="242"/>
      <c r="R911" s="242"/>
      <c r="S911" s="242"/>
      <c r="T911" s="243"/>
      <c r="AT911" s="244" t="s">
        <v>198</v>
      </c>
      <c r="AU911" s="244" t="s">
        <v>92</v>
      </c>
      <c r="AV911" s="14" t="s">
        <v>92</v>
      </c>
      <c r="AW911" s="14" t="s">
        <v>38</v>
      </c>
      <c r="AX911" s="14" t="s">
        <v>83</v>
      </c>
      <c r="AY911" s="244" t="s">
        <v>189</v>
      </c>
    </row>
    <row r="912" spans="2:51" s="15" customFormat="1" ht="12">
      <c r="B912" s="245"/>
      <c r="C912" s="246"/>
      <c r="D912" s="225" t="s">
        <v>198</v>
      </c>
      <c r="E912" s="247" t="s">
        <v>1</v>
      </c>
      <c r="F912" s="248" t="s">
        <v>203</v>
      </c>
      <c r="G912" s="246"/>
      <c r="H912" s="249">
        <v>313.62</v>
      </c>
      <c r="I912" s="250"/>
      <c r="J912" s="246"/>
      <c r="K912" s="246"/>
      <c r="L912" s="251"/>
      <c r="M912" s="252"/>
      <c r="N912" s="253"/>
      <c r="O912" s="253"/>
      <c r="P912" s="253"/>
      <c r="Q912" s="253"/>
      <c r="R912" s="253"/>
      <c r="S912" s="253"/>
      <c r="T912" s="254"/>
      <c r="AT912" s="255" t="s">
        <v>198</v>
      </c>
      <c r="AU912" s="255" t="s">
        <v>92</v>
      </c>
      <c r="AV912" s="15" t="s">
        <v>106</v>
      </c>
      <c r="AW912" s="15" t="s">
        <v>38</v>
      </c>
      <c r="AX912" s="15" t="s">
        <v>90</v>
      </c>
      <c r="AY912" s="255" t="s">
        <v>189</v>
      </c>
    </row>
    <row r="913" spans="1:65" s="2" customFormat="1" ht="21.75" customHeight="1">
      <c r="A913" s="36"/>
      <c r="B913" s="37"/>
      <c r="C913" s="210" t="s">
        <v>1647</v>
      </c>
      <c r="D913" s="210" t="s">
        <v>192</v>
      </c>
      <c r="E913" s="211" t="s">
        <v>1648</v>
      </c>
      <c r="F913" s="212" t="s">
        <v>623</v>
      </c>
      <c r="G913" s="213" t="s">
        <v>618</v>
      </c>
      <c r="H913" s="214">
        <v>11.6</v>
      </c>
      <c r="I913" s="215"/>
      <c r="J913" s="216">
        <f>ROUND(I913*H913,2)</f>
        <v>0</v>
      </c>
      <c r="K913" s="212" t="s">
        <v>1</v>
      </c>
      <c r="L913" s="41"/>
      <c r="M913" s="217" t="s">
        <v>1</v>
      </c>
      <c r="N913" s="218" t="s">
        <v>48</v>
      </c>
      <c r="O913" s="73"/>
      <c r="P913" s="219">
        <f>O913*H913</f>
        <v>0</v>
      </c>
      <c r="Q913" s="219">
        <v>0</v>
      </c>
      <c r="R913" s="219">
        <f>Q913*H913</f>
        <v>0</v>
      </c>
      <c r="S913" s="219">
        <v>0</v>
      </c>
      <c r="T913" s="220">
        <f>S913*H913</f>
        <v>0</v>
      </c>
      <c r="U913" s="36"/>
      <c r="V913" s="36"/>
      <c r="W913" s="36"/>
      <c r="X913" s="36"/>
      <c r="Y913" s="36"/>
      <c r="Z913" s="36"/>
      <c r="AA913" s="36"/>
      <c r="AB913" s="36"/>
      <c r="AC913" s="36"/>
      <c r="AD913" s="36"/>
      <c r="AE913" s="36"/>
      <c r="AR913" s="221" t="s">
        <v>269</v>
      </c>
      <c r="AT913" s="221" t="s">
        <v>192</v>
      </c>
      <c r="AU913" s="221" t="s">
        <v>92</v>
      </c>
      <c r="AY913" s="18" t="s">
        <v>189</v>
      </c>
      <c r="BE913" s="222">
        <f>IF(N913="základní",J913,0)</f>
        <v>0</v>
      </c>
      <c r="BF913" s="222">
        <f>IF(N913="snížená",J913,0)</f>
        <v>0</v>
      </c>
      <c r="BG913" s="222">
        <f>IF(N913="zákl. přenesená",J913,0)</f>
        <v>0</v>
      </c>
      <c r="BH913" s="222">
        <f>IF(N913="sníž. přenesená",J913,0)</f>
        <v>0</v>
      </c>
      <c r="BI913" s="222">
        <f>IF(N913="nulová",J913,0)</f>
        <v>0</v>
      </c>
      <c r="BJ913" s="18" t="s">
        <v>90</v>
      </c>
      <c r="BK913" s="222">
        <f>ROUND(I913*H913,2)</f>
        <v>0</v>
      </c>
      <c r="BL913" s="18" t="s">
        <v>269</v>
      </c>
      <c r="BM913" s="221" t="s">
        <v>1649</v>
      </c>
    </row>
    <row r="914" spans="1:47" s="2" customFormat="1" ht="39">
      <c r="A914" s="36"/>
      <c r="B914" s="37"/>
      <c r="C914" s="38"/>
      <c r="D914" s="225" t="s">
        <v>305</v>
      </c>
      <c r="E914" s="38"/>
      <c r="F914" s="266" t="s">
        <v>620</v>
      </c>
      <c r="G914" s="38"/>
      <c r="H914" s="38"/>
      <c r="I914" s="125"/>
      <c r="J914" s="38"/>
      <c r="K914" s="38"/>
      <c r="L914" s="41"/>
      <c r="M914" s="267"/>
      <c r="N914" s="268"/>
      <c r="O914" s="73"/>
      <c r="P914" s="73"/>
      <c r="Q914" s="73"/>
      <c r="R914" s="73"/>
      <c r="S914" s="73"/>
      <c r="T914" s="74"/>
      <c r="U914" s="36"/>
      <c r="V914" s="36"/>
      <c r="W914" s="36"/>
      <c r="X914" s="36"/>
      <c r="Y914" s="36"/>
      <c r="Z914" s="36"/>
      <c r="AA914" s="36"/>
      <c r="AB914" s="36"/>
      <c r="AC914" s="36"/>
      <c r="AD914" s="36"/>
      <c r="AE914" s="36"/>
      <c r="AT914" s="18" t="s">
        <v>305</v>
      </c>
      <c r="AU914" s="18" t="s">
        <v>92</v>
      </c>
    </row>
    <row r="915" spans="1:65" s="2" customFormat="1" ht="21.75" customHeight="1">
      <c r="A915" s="36"/>
      <c r="B915" s="37"/>
      <c r="C915" s="210" t="s">
        <v>1650</v>
      </c>
      <c r="D915" s="210" t="s">
        <v>192</v>
      </c>
      <c r="E915" s="211" t="s">
        <v>1651</v>
      </c>
      <c r="F915" s="212" t="s">
        <v>1652</v>
      </c>
      <c r="G915" s="213" t="s">
        <v>618</v>
      </c>
      <c r="H915" s="214">
        <v>15.6</v>
      </c>
      <c r="I915" s="215"/>
      <c r="J915" s="216">
        <f>ROUND(I915*H915,2)</f>
        <v>0</v>
      </c>
      <c r="K915" s="212" t="s">
        <v>281</v>
      </c>
      <c r="L915" s="41"/>
      <c r="M915" s="217" t="s">
        <v>1</v>
      </c>
      <c r="N915" s="218" t="s">
        <v>48</v>
      </c>
      <c r="O915" s="73"/>
      <c r="P915" s="219">
        <f>O915*H915</f>
        <v>0</v>
      </c>
      <c r="Q915" s="219">
        <v>0</v>
      </c>
      <c r="R915" s="219">
        <f>Q915*H915</f>
        <v>0</v>
      </c>
      <c r="S915" s="219">
        <v>0</v>
      </c>
      <c r="T915" s="220">
        <f>S915*H915</f>
        <v>0</v>
      </c>
      <c r="U915" s="36"/>
      <c r="V915" s="36"/>
      <c r="W915" s="36"/>
      <c r="X915" s="36"/>
      <c r="Y915" s="36"/>
      <c r="Z915" s="36"/>
      <c r="AA915" s="36"/>
      <c r="AB915" s="36"/>
      <c r="AC915" s="36"/>
      <c r="AD915" s="36"/>
      <c r="AE915" s="36"/>
      <c r="AR915" s="221" t="s">
        <v>269</v>
      </c>
      <c r="AT915" s="221" t="s">
        <v>192</v>
      </c>
      <c r="AU915" s="221" t="s">
        <v>92</v>
      </c>
      <c r="AY915" s="18" t="s">
        <v>189</v>
      </c>
      <c r="BE915" s="222">
        <f>IF(N915="základní",J915,0)</f>
        <v>0</v>
      </c>
      <c r="BF915" s="222">
        <f>IF(N915="snížená",J915,0)</f>
        <v>0</v>
      </c>
      <c r="BG915" s="222">
        <f>IF(N915="zákl. přenesená",J915,0)</f>
        <v>0</v>
      </c>
      <c r="BH915" s="222">
        <f>IF(N915="sníž. přenesená",J915,0)</f>
        <v>0</v>
      </c>
      <c r="BI915" s="222">
        <f>IF(N915="nulová",J915,0)</f>
        <v>0</v>
      </c>
      <c r="BJ915" s="18" t="s">
        <v>90</v>
      </c>
      <c r="BK915" s="222">
        <f>ROUND(I915*H915,2)</f>
        <v>0</v>
      </c>
      <c r="BL915" s="18" t="s">
        <v>269</v>
      </c>
      <c r="BM915" s="221" t="s">
        <v>1653</v>
      </c>
    </row>
    <row r="916" spans="1:47" s="2" customFormat="1" ht="39">
      <c r="A916" s="36"/>
      <c r="B916" s="37"/>
      <c r="C916" s="38"/>
      <c r="D916" s="225" t="s">
        <v>305</v>
      </c>
      <c r="E916" s="38"/>
      <c r="F916" s="266" t="s">
        <v>620</v>
      </c>
      <c r="G916" s="38"/>
      <c r="H916" s="38"/>
      <c r="I916" s="125"/>
      <c r="J916" s="38"/>
      <c r="K916" s="38"/>
      <c r="L916" s="41"/>
      <c r="M916" s="267"/>
      <c r="N916" s="268"/>
      <c r="O916" s="73"/>
      <c r="P916" s="73"/>
      <c r="Q916" s="73"/>
      <c r="R916" s="73"/>
      <c r="S916" s="73"/>
      <c r="T916" s="74"/>
      <c r="U916" s="36"/>
      <c r="V916" s="36"/>
      <c r="W916" s="36"/>
      <c r="X916" s="36"/>
      <c r="Y916" s="36"/>
      <c r="Z916" s="36"/>
      <c r="AA916" s="36"/>
      <c r="AB916" s="36"/>
      <c r="AC916" s="36"/>
      <c r="AD916" s="36"/>
      <c r="AE916" s="36"/>
      <c r="AT916" s="18" t="s">
        <v>305</v>
      </c>
      <c r="AU916" s="18" t="s">
        <v>92</v>
      </c>
    </row>
    <row r="917" spans="1:65" s="2" customFormat="1" ht="16.5" customHeight="1">
      <c r="A917" s="36"/>
      <c r="B917" s="37"/>
      <c r="C917" s="210" t="s">
        <v>1654</v>
      </c>
      <c r="D917" s="210" t="s">
        <v>192</v>
      </c>
      <c r="E917" s="211" t="s">
        <v>1655</v>
      </c>
      <c r="F917" s="212" t="s">
        <v>1656</v>
      </c>
      <c r="G917" s="213" t="s">
        <v>618</v>
      </c>
      <c r="H917" s="214">
        <v>57</v>
      </c>
      <c r="I917" s="215"/>
      <c r="J917" s="216">
        <f>ROUND(I917*H917,2)</f>
        <v>0</v>
      </c>
      <c r="K917" s="212" t="s">
        <v>281</v>
      </c>
      <c r="L917" s="41"/>
      <c r="M917" s="217" t="s">
        <v>1</v>
      </c>
      <c r="N917" s="218" t="s">
        <v>48</v>
      </c>
      <c r="O917" s="73"/>
      <c r="P917" s="219">
        <f>O917*H917</f>
        <v>0</v>
      </c>
      <c r="Q917" s="219">
        <v>0</v>
      </c>
      <c r="R917" s="219">
        <f>Q917*H917</f>
        <v>0</v>
      </c>
      <c r="S917" s="219">
        <v>0</v>
      </c>
      <c r="T917" s="220">
        <f>S917*H917</f>
        <v>0</v>
      </c>
      <c r="U917" s="36"/>
      <c r="V917" s="36"/>
      <c r="W917" s="36"/>
      <c r="X917" s="36"/>
      <c r="Y917" s="36"/>
      <c r="Z917" s="36"/>
      <c r="AA917" s="36"/>
      <c r="AB917" s="36"/>
      <c r="AC917" s="36"/>
      <c r="AD917" s="36"/>
      <c r="AE917" s="36"/>
      <c r="AR917" s="221" t="s">
        <v>269</v>
      </c>
      <c r="AT917" s="221" t="s">
        <v>192</v>
      </c>
      <c r="AU917" s="221" t="s">
        <v>92</v>
      </c>
      <c r="AY917" s="18" t="s">
        <v>189</v>
      </c>
      <c r="BE917" s="222">
        <f>IF(N917="základní",J917,0)</f>
        <v>0</v>
      </c>
      <c r="BF917" s="222">
        <f>IF(N917="snížená",J917,0)</f>
        <v>0</v>
      </c>
      <c r="BG917" s="222">
        <f>IF(N917="zákl. přenesená",J917,0)</f>
        <v>0</v>
      </c>
      <c r="BH917" s="222">
        <f>IF(N917="sníž. přenesená",J917,0)</f>
        <v>0</v>
      </c>
      <c r="BI917" s="222">
        <f>IF(N917="nulová",J917,0)</f>
        <v>0</v>
      </c>
      <c r="BJ917" s="18" t="s">
        <v>90</v>
      </c>
      <c r="BK917" s="222">
        <f>ROUND(I917*H917,2)</f>
        <v>0</v>
      </c>
      <c r="BL917" s="18" t="s">
        <v>269</v>
      </c>
      <c r="BM917" s="221" t="s">
        <v>1657</v>
      </c>
    </row>
    <row r="918" spans="1:47" s="2" customFormat="1" ht="39">
      <c r="A918" s="36"/>
      <c r="B918" s="37"/>
      <c r="C918" s="38"/>
      <c r="D918" s="225" t="s">
        <v>305</v>
      </c>
      <c r="E918" s="38"/>
      <c r="F918" s="266" t="s">
        <v>620</v>
      </c>
      <c r="G918" s="38"/>
      <c r="H918" s="38"/>
      <c r="I918" s="125"/>
      <c r="J918" s="38"/>
      <c r="K918" s="38"/>
      <c r="L918" s="41"/>
      <c r="M918" s="267"/>
      <c r="N918" s="268"/>
      <c r="O918" s="73"/>
      <c r="P918" s="73"/>
      <c r="Q918" s="73"/>
      <c r="R918" s="73"/>
      <c r="S918" s="73"/>
      <c r="T918" s="74"/>
      <c r="U918" s="36"/>
      <c r="V918" s="36"/>
      <c r="W918" s="36"/>
      <c r="X918" s="36"/>
      <c r="Y918" s="36"/>
      <c r="Z918" s="36"/>
      <c r="AA918" s="36"/>
      <c r="AB918" s="36"/>
      <c r="AC918" s="36"/>
      <c r="AD918" s="36"/>
      <c r="AE918" s="36"/>
      <c r="AT918" s="18" t="s">
        <v>305</v>
      </c>
      <c r="AU918" s="18" t="s">
        <v>92</v>
      </c>
    </row>
    <row r="919" spans="1:65" s="2" customFormat="1" ht="16.5" customHeight="1">
      <c r="A919" s="36"/>
      <c r="B919" s="37"/>
      <c r="C919" s="210" t="s">
        <v>1658</v>
      </c>
      <c r="D919" s="210" t="s">
        <v>192</v>
      </c>
      <c r="E919" s="211" t="s">
        <v>1659</v>
      </c>
      <c r="F919" s="212" t="s">
        <v>1660</v>
      </c>
      <c r="G919" s="213" t="s">
        <v>618</v>
      </c>
      <c r="H919" s="214">
        <v>66.5</v>
      </c>
      <c r="I919" s="215"/>
      <c r="J919" s="216">
        <f>ROUND(I919*H919,2)</f>
        <v>0</v>
      </c>
      <c r="K919" s="212" t="s">
        <v>281</v>
      </c>
      <c r="L919" s="41"/>
      <c r="M919" s="217" t="s">
        <v>1</v>
      </c>
      <c r="N919" s="218" t="s">
        <v>48</v>
      </c>
      <c r="O919" s="73"/>
      <c r="P919" s="219">
        <f>O919*H919</f>
        <v>0</v>
      </c>
      <c r="Q919" s="219">
        <v>0</v>
      </c>
      <c r="R919" s="219">
        <f>Q919*H919</f>
        <v>0</v>
      </c>
      <c r="S919" s="219">
        <v>0</v>
      </c>
      <c r="T919" s="220">
        <f>S919*H919</f>
        <v>0</v>
      </c>
      <c r="U919" s="36"/>
      <c r="V919" s="36"/>
      <c r="W919" s="36"/>
      <c r="X919" s="36"/>
      <c r="Y919" s="36"/>
      <c r="Z919" s="36"/>
      <c r="AA919" s="36"/>
      <c r="AB919" s="36"/>
      <c r="AC919" s="36"/>
      <c r="AD919" s="36"/>
      <c r="AE919" s="36"/>
      <c r="AR919" s="221" t="s">
        <v>269</v>
      </c>
      <c r="AT919" s="221" t="s">
        <v>192</v>
      </c>
      <c r="AU919" s="221" t="s">
        <v>92</v>
      </c>
      <c r="AY919" s="18" t="s">
        <v>189</v>
      </c>
      <c r="BE919" s="222">
        <f>IF(N919="základní",J919,0)</f>
        <v>0</v>
      </c>
      <c r="BF919" s="222">
        <f>IF(N919="snížená",J919,0)</f>
        <v>0</v>
      </c>
      <c r="BG919" s="222">
        <f>IF(N919="zákl. přenesená",J919,0)</f>
        <v>0</v>
      </c>
      <c r="BH919" s="222">
        <f>IF(N919="sníž. přenesená",J919,0)</f>
        <v>0</v>
      </c>
      <c r="BI919" s="222">
        <f>IF(N919="nulová",J919,0)</f>
        <v>0</v>
      </c>
      <c r="BJ919" s="18" t="s">
        <v>90</v>
      </c>
      <c r="BK919" s="222">
        <f>ROUND(I919*H919,2)</f>
        <v>0</v>
      </c>
      <c r="BL919" s="18" t="s">
        <v>269</v>
      </c>
      <c r="BM919" s="221" t="s">
        <v>1661</v>
      </c>
    </row>
    <row r="920" spans="1:47" s="2" customFormat="1" ht="39">
      <c r="A920" s="36"/>
      <c r="B920" s="37"/>
      <c r="C920" s="38"/>
      <c r="D920" s="225" t="s">
        <v>305</v>
      </c>
      <c r="E920" s="38"/>
      <c r="F920" s="266" t="s">
        <v>620</v>
      </c>
      <c r="G920" s="38"/>
      <c r="H920" s="38"/>
      <c r="I920" s="125"/>
      <c r="J920" s="38"/>
      <c r="K920" s="38"/>
      <c r="L920" s="41"/>
      <c r="M920" s="267"/>
      <c r="N920" s="268"/>
      <c r="O920" s="73"/>
      <c r="P920" s="73"/>
      <c r="Q920" s="73"/>
      <c r="R920" s="73"/>
      <c r="S920" s="73"/>
      <c r="T920" s="74"/>
      <c r="U920" s="36"/>
      <c r="V920" s="36"/>
      <c r="W920" s="36"/>
      <c r="X920" s="36"/>
      <c r="Y920" s="36"/>
      <c r="Z920" s="36"/>
      <c r="AA920" s="36"/>
      <c r="AB920" s="36"/>
      <c r="AC920" s="36"/>
      <c r="AD920" s="36"/>
      <c r="AE920" s="36"/>
      <c r="AT920" s="18" t="s">
        <v>305</v>
      </c>
      <c r="AU920" s="18" t="s">
        <v>92</v>
      </c>
    </row>
    <row r="921" spans="1:65" s="2" customFormat="1" ht="16.5" customHeight="1">
      <c r="A921" s="36"/>
      <c r="B921" s="37"/>
      <c r="C921" s="210" t="s">
        <v>1662</v>
      </c>
      <c r="D921" s="210" t="s">
        <v>192</v>
      </c>
      <c r="E921" s="211" t="s">
        <v>1663</v>
      </c>
      <c r="F921" s="212" t="s">
        <v>1664</v>
      </c>
      <c r="G921" s="213" t="s">
        <v>618</v>
      </c>
      <c r="H921" s="214">
        <v>108</v>
      </c>
      <c r="I921" s="215"/>
      <c r="J921" s="216">
        <f>ROUND(I921*H921,2)</f>
        <v>0</v>
      </c>
      <c r="K921" s="212" t="s">
        <v>281</v>
      </c>
      <c r="L921" s="41"/>
      <c r="M921" s="217" t="s">
        <v>1</v>
      </c>
      <c r="N921" s="218" t="s">
        <v>48</v>
      </c>
      <c r="O921" s="73"/>
      <c r="P921" s="219">
        <f>O921*H921</f>
        <v>0</v>
      </c>
      <c r="Q921" s="219">
        <v>0</v>
      </c>
      <c r="R921" s="219">
        <f>Q921*H921</f>
        <v>0</v>
      </c>
      <c r="S921" s="219">
        <v>0</v>
      </c>
      <c r="T921" s="220">
        <f>S921*H921</f>
        <v>0</v>
      </c>
      <c r="U921" s="36"/>
      <c r="V921" s="36"/>
      <c r="W921" s="36"/>
      <c r="X921" s="36"/>
      <c r="Y921" s="36"/>
      <c r="Z921" s="36"/>
      <c r="AA921" s="36"/>
      <c r="AB921" s="36"/>
      <c r="AC921" s="36"/>
      <c r="AD921" s="36"/>
      <c r="AE921" s="36"/>
      <c r="AR921" s="221" t="s">
        <v>269</v>
      </c>
      <c r="AT921" s="221" t="s">
        <v>192</v>
      </c>
      <c r="AU921" s="221" t="s">
        <v>92</v>
      </c>
      <c r="AY921" s="18" t="s">
        <v>189</v>
      </c>
      <c r="BE921" s="222">
        <f>IF(N921="základní",J921,0)</f>
        <v>0</v>
      </c>
      <c r="BF921" s="222">
        <f>IF(N921="snížená",J921,0)</f>
        <v>0</v>
      </c>
      <c r="BG921" s="222">
        <f>IF(N921="zákl. přenesená",J921,0)</f>
        <v>0</v>
      </c>
      <c r="BH921" s="222">
        <f>IF(N921="sníž. přenesená",J921,0)</f>
        <v>0</v>
      </c>
      <c r="BI921" s="222">
        <f>IF(N921="nulová",J921,0)</f>
        <v>0</v>
      </c>
      <c r="BJ921" s="18" t="s">
        <v>90</v>
      </c>
      <c r="BK921" s="222">
        <f>ROUND(I921*H921,2)</f>
        <v>0</v>
      </c>
      <c r="BL921" s="18" t="s">
        <v>269</v>
      </c>
      <c r="BM921" s="221" t="s">
        <v>1665</v>
      </c>
    </row>
    <row r="922" spans="1:47" s="2" customFormat="1" ht="39">
      <c r="A922" s="36"/>
      <c r="B922" s="37"/>
      <c r="C922" s="38"/>
      <c r="D922" s="225" t="s">
        <v>305</v>
      </c>
      <c r="E922" s="38"/>
      <c r="F922" s="266" t="s">
        <v>620</v>
      </c>
      <c r="G922" s="38"/>
      <c r="H922" s="38"/>
      <c r="I922" s="125"/>
      <c r="J922" s="38"/>
      <c r="K922" s="38"/>
      <c r="L922" s="41"/>
      <c r="M922" s="267"/>
      <c r="N922" s="268"/>
      <c r="O922" s="73"/>
      <c r="P922" s="73"/>
      <c r="Q922" s="73"/>
      <c r="R922" s="73"/>
      <c r="S922" s="73"/>
      <c r="T922" s="74"/>
      <c r="U922" s="36"/>
      <c r="V922" s="36"/>
      <c r="W922" s="36"/>
      <c r="X922" s="36"/>
      <c r="Y922" s="36"/>
      <c r="Z922" s="36"/>
      <c r="AA922" s="36"/>
      <c r="AB922" s="36"/>
      <c r="AC922" s="36"/>
      <c r="AD922" s="36"/>
      <c r="AE922" s="36"/>
      <c r="AT922" s="18" t="s">
        <v>305</v>
      </c>
      <c r="AU922" s="18" t="s">
        <v>92</v>
      </c>
    </row>
    <row r="923" spans="1:65" s="2" customFormat="1" ht="16.5" customHeight="1">
      <c r="A923" s="36"/>
      <c r="B923" s="37"/>
      <c r="C923" s="210" t="s">
        <v>1666</v>
      </c>
      <c r="D923" s="210" t="s">
        <v>192</v>
      </c>
      <c r="E923" s="211" t="s">
        <v>1667</v>
      </c>
      <c r="F923" s="212" t="s">
        <v>1668</v>
      </c>
      <c r="G923" s="213" t="s">
        <v>618</v>
      </c>
      <c r="H923" s="214">
        <v>22.5</v>
      </c>
      <c r="I923" s="215"/>
      <c r="J923" s="216">
        <f>ROUND(I923*H923,2)</f>
        <v>0</v>
      </c>
      <c r="K923" s="212" t="s">
        <v>281</v>
      </c>
      <c r="L923" s="41"/>
      <c r="M923" s="217" t="s">
        <v>1</v>
      </c>
      <c r="N923" s="218" t="s">
        <v>48</v>
      </c>
      <c r="O923" s="73"/>
      <c r="P923" s="219">
        <f>O923*H923</f>
        <v>0</v>
      </c>
      <c r="Q923" s="219">
        <v>0</v>
      </c>
      <c r="R923" s="219">
        <f>Q923*H923</f>
        <v>0</v>
      </c>
      <c r="S923" s="219">
        <v>0</v>
      </c>
      <c r="T923" s="220">
        <f>S923*H923</f>
        <v>0</v>
      </c>
      <c r="U923" s="36"/>
      <c r="V923" s="36"/>
      <c r="W923" s="36"/>
      <c r="X923" s="36"/>
      <c r="Y923" s="36"/>
      <c r="Z923" s="36"/>
      <c r="AA923" s="36"/>
      <c r="AB923" s="36"/>
      <c r="AC923" s="36"/>
      <c r="AD923" s="36"/>
      <c r="AE923" s="36"/>
      <c r="AR923" s="221" t="s">
        <v>269</v>
      </c>
      <c r="AT923" s="221" t="s">
        <v>192</v>
      </c>
      <c r="AU923" s="221" t="s">
        <v>92</v>
      </c>
      <c r="AY923" s="18" t="s">
        <v>189</v>
      </c>
      <c r="BE923" s="222">
        <f>IF(N923="základní",J923,0)</f>
        <v>0</v>
      </c>
      <c r="BF923" s="222">
        <f>IF(N923="snížená",J923,0)</f>
        <v>0</v>
      </c>
      <c r="BG923" s="222">
        <f>IF(N923="zákl. přenesená",J923,0)</f>
        <v>0</v>
      </c>
      <c r="BH923" s="222">
        <f>IF(N923="sníž. přenesená",J923,0)</f>
        <v>0</v>
      </c>
      <c r="BI923" s="222">
        <f>IF(N923="nulová",J923,0)</f>
        <v>0</v>
      </c>
      <c r="BJ923" s="18" t="s">
        <v>90</v>
      </c>
      <c r="BK923" s="222">
        <f>ROUND(I923*H923,2)</f>
        <v>0</v>
      </c>
      <c r="BL923" s="18" t="s">
        <v>269</v>
      </c>
      <c r="BM923" s="221" t="s">
        <v>1669</v>
      </c>
    </row>
    <row r="924" spans="1:47" s="2" customFormat="1" ht="39">
      <c r="A924" s="36"/>
      <c r="B924" s="37"/>
      <c r="C924" s="38"/>
      <c r="D924" s="225" t="s">
        <v>305</v>
      </c>
      <c r="E924" s="38"/>
      <c r="F924" s="266" t="s">
        <v>620</v>
      </c>
      <c r="G924" s="38"/>
      <c r="H924" s="38"/>
      <c r="I924" s="125"/>
      <c r="J924" s="38"/>
      <c r="K924" s="38"/>
      <c r="L924" s="41"/>
      <c r="M924" s="267"/>
      <c r="N924" s="268"/>
      <c r="O924" s="73"/>
      <c r="P924" s="73"/>
      <c r="Q924" s="73"/>
      <c r="R924" s="73"/>
      <c r="S924" s="73"/>
      <c r="T924" s="74"/>
      <c r="U924" s="36"/>
      <c r="V924" s="36"/>
      <c r="W924" s="36"/>
      <c r="X924" s="36"/>
      <c r="Y924" s="36"/>
      <c r="Z924" s="36"/>
      <c r="AA924" s="36"/>
      <c r="AB924" s="36"/>
      <c r="AC924" s="36"/>
      <c r="AD924" s="36"/>
      <c r="AE924" s="36"/>
      <c r="AT924" s="18" t="s">
        <v>305</v>
      </c>
      <c r="AU924" s="18" t="s">
        <v>92</v>
      </c>
    </row>
    <row r="925" spans="1:65" s="2" customFormat="1" ht="16.5" customHeight="1">
      <c r="A925" s="36"/>
      <c r="B925" s="37"/>
      <c r="C925" s="210" t="s">
        <v>1670</v>
      </c>
      <c r="D925" s="210" t="s">
        <v>192</v>
      </c>
      <c r="E925" s="211" t="s">
        <v>1671</v>
      </c>
      <c r="F925" s="212" t="s">
        <v>1672</v>
      </c>
      <c r="G925" s="213" t="s">
        <v>618</v>
      </c>
      <c r="H925" s="214">
        <v>50.8</v>
      </c>
      <c r="I925" s="215"/>
      <c r="J925" s="216">
        <f>ROUND(I925*H925,2)</f>
        <v>0</v>
      </c>
      <c r="K925" s="212" t="s">
        <v>281</v>
      </c>
      <c r="L925" s="41"/>
      <c r="M925" s="217" t="s">
        <v>1</v>
      </c>
      <c r="N925" s="218" t="s">
        <v>48</v>
      </c>
      <c r="O925" s="73"/>
      <c r="P925" s="219">
        <f>O925*H925</f>
        <v>0</v>
      </c>
      <c r="Q925" s="219">
        <v>0</v>
      </c>
      <c r="R925" s="219">
        <f>Q925*H925</f>
        <v>0</v>
      </c>
      <c r="S925" s="219">
        <v>0</v>
      </c>
      <c r="T925" s="220">
        <f>S925*H925</f>
        <v>0</v>
      </c>
      <c r="U925" s="36"/>
      <c r="V925" s="36"/>
      <c r="W925" s="36"/>
      <c r="X925" s="36"/>
      <c r="Y925" s="36"/>
      <c r="Z925" s="36"/>
      <c r="AA925" s="36"/>
      <c r="AB925" s="36"/>
      <c r="AC925" s="36"/>
      <c r="AD925" s="36"/>
      <c r="AE925" s="36"/>
      <c r="AR925" s="221" t="s">
        <v>269</v>
      </c>
      <c r="AT925" s="221" t="s">
        <v>192</v>
      </c>
      <c r="AU925" s="221" t="s">
        <v>92</v>
      </c>
      <c r="AY925" s="18" t="s">
        <v>189</v>
      </c>
      <c r="BE925" s="222">
        <f>IF(N925="základní",J925,0)</f>
        <v>0</v>
      </c>
      <c r="BF925" s="222">
        <f>IF(N925="snížená",J925,0)</f>
        <v>0</v>
      </c>
      <c r="BG925" s="222">
        <f>IF(N925="zákl. přenesená",J925,0)</f>
        <v>0</v>
      </c>
      <c r="BH925" s="222">
        <f>IF(N925="sníž. přenesená",J925,0)</f>
        <v>0</v>
      </c>
      <c r="BI925" s="222">
        <f>IF(N925="nulová",J925,0)</f>
        <v>0</v>
      </c>
      <c r="BJ925" s="18" t="s">
        <v>90</v>
      </c>
      <c r="BK925" s="222">
        <f>ROUND(I925*H925,2)</f>
        <v>0</v>
      </c>
      <c r="BL925" s="18" t="s">
        <v>269</v>
      </c>
      <c r="BM925" s="221" t="s">
        <v>1673</v>
      </c>
    </row>
    <row r="926" spans="1:47" s="2" customFormat="1" ht="39">
      <c r="A926" s="36"/>
      <c r="B926" s="37"/>
      <c r="C926" s="38"/>
      <c r="D926" s="225" t="s">
        <v>305</v>
      </c>
      <c r="E926" s="38"/>
      <c r="F926" s="266" t="s">
        <v>620</v>
      </c>
      <c r="G926" s="38"/>
      <c r="H926" s="38"/>
      <c r="I926" s="125"/>
      <c r="J926" s="38"/>
      <c r="K926" s="38"/>
      <c r="L926" s="41"/>
      <c r="M926" s="267"/>
      <c r="N926" s="268"/>
      <c r="O926" s="73"/>
      <c r="P926" s="73"/>
      <c r="Q926" s="73"/>
      <c r="R926" s="73"/>
      <c r="S926" s="73"/>
      <c r="T926" s="74"/>
      <c r="U926" s="36"/>
      <c r="V926" s="36"/>
      <c r="W926" s="36"/>
      <c r="X926" s="36"/>
      <c r="Y926" s="36"/>
      <c r="Z926" s="36"/>
      <c r="AA926" s="36"/>
      <c r="AB926" s="36"/>
      <c r="AC926" s="36"/>
      <c r="AD926" s="36"/>
      <c r="AE926" s="36"/>
      <c r="AT926" s="18" t="s">
        <v>305</v>
      </c>
      <c r="AU926" s="18" t="s">
        <v>92</v>
      </c>
    </row>
    <row r="927" spans="1:65" s="2" customFormat="1" ht="16.5" customHeight="1">
      <c r="A927" s="36"/>
      <c r="B927" s="37"/>
      <c r="C927" s="210" t="s">
        <v>1674</v>
      </c>
      <c r="D927" s="210" t="s">
        <v>192</v>
      </c>
      <c r="E927" s="211" t="s">
        <v>1675</v>
      </c>
      <c r="F927" s="212" t="s">
        <v>1676</v>
      </c>
      <c r="G927" s="213" t="s">
        <v>618</v>
      </c>
      <c r="H927" s="214">
        <v>12.5</v>
      </c>
      <c r="I927" s="215"/>
      <c r="J927" s="216">
        <f>ROUND(I927*H927,2)</f>
        <v>0</v>
      </c>
      <c r="K927" s="212" t="s">
        <v>281</v>
      </c>
      <c r="L927" s="41"/>
      <c r="M927" s="217" t="s">
        <v>1</v>
      </c>
      <c r="N927" s="218" t="s">
        <v>48</v>
      </c>
      <c r="O927" s="73"/>
      <c r="P927" s="219">
        <f>O927*H927</f>
        <v>0</v>
      </c>
      <c r="Q927" s="219">
        <v>0</v>
      </c>
      <c r="R927" s="219">
        <f>Q927*H927</f>
        <v>0</v>
      </c>
      <c r="S927" s="219">
        <v>0</v>
      </c>
      <c r="T927" s="220">
        <f>S927*H927</f>
        <v>0</v>
      </c>
      <c r="U927" s="36"/>
      <c r="V927" s="36"/>
      <c r="W927" s="36"/>
      <c r="X927" s="36"/>
      <c r="Y927" s="36"/>
      <c r="Z927" s="36"/>
      <c r="AA927" s="36"/>
      <c r="AB927" s="36"/>
      <c r="AC927" s="36"/>
      <c r="AD927" s="36"/>
      <c r="AE927" s="36"/>
      <c r="AR927" s="221" t="s">
        <v>269</v>
      </c>
      <c r="AT927" s="221" t="s">
        <v>192</v>
      </c>
      <c r="AU927" s="221" t="s">
        <v>92</v>
      </c>
      <c r="AY927" s="18" t="s">
        <v>189</v>
      </c>
      <c r="BE927" s="222">
        <f>IF(N927="základní",J927,0)</f>
        <v>0</v>
      </c>
      <c r="BF927" s="222">
        <f>IF(N927="snížená",J927,0)</f>
        <v>0</v>
      </c>
      <c r="BG927" s="222">
        <f>IF(N927="zákl. přenesená",J927,0)</f>
        <v>0</v>
      </c>
      <c r="BH927" s="222">
        <f>IF(N927="sníž. přenesená",J927,0)</f>
        <v>0</v>
      </c>
      <c r="BI927" s="222">
        <f>IF(N927="nulová",J927,0)</f>
        <v>0</v>
      </c>
      <c r="BJ927" s="18" t="s">
        <v>90</v>
      </c>
      <c r="BK927" s="222">
        <f>ROUND(I927*H927,2)</f>
        <v>0</v>
      </c>
      <c r="BL927" s="18" t="s">
        <v>269</v>
      </c>
      <c r="BM927" s="221" t="s">
        <v>1677</v>
      </c>
    </row>
    <row r="928" spans="1:47" s="2" customFormat="1" ht="39">
      <c r="A928" s="36"/>
      <c r="B928" s="37"/>
      <c r="C928" s="38"/>
      <c r="D928" s="225" t="s">
        <v>305</v>
      </c>
      <c r="E928" s="38"/>
      <c r="F928" s="266" t="s">
        <v>620</v>
      </c>
      <c r="G928" s="38"/>
      <c r="H928" s="38"/>
      <c r="I928" s="125"/>
      <c r="J928" s="38"/>
      <c r="K928" s="38"/>
      <c r="L928" s="41"/>
      <c r="M928" s="267"/>
      <c r="N928" s="268"/>
      <c r="O928" s="73"/>
      <c r="P928" s="73"/>
      <c r="Q928" s="73"/>
      <c r="R928" s="73"/>
      <c r="S928" s="73"/>
      <c r="T928" s="74"/>
      <c r="U928" s="36"/>
      <c r="V928" s="36"/>
      <c r="W928" s="36"/>
      <c r="X928" s="36"/>
      <c r="Y928" s="36"/>
      <c r="Z928" s="36"/>
      <c r="AA928" s="36"/>
      <c r="AB928" s="36"/>
      <c r="AC928" s="36"/>
      <c r="AD928" s="36"/>
      <c r="AE928" s="36"/>
      <c r="AT928" s="18" t="s">
        <v>305</v>
      </c>
      <c r="AU928" s="18" t="s">
        <v>92</v>
      </c>
    </row>
    <row r="929" spans="1:65" s="2" customFormat="1" ht="16.5" customHeight="1">
      <c r="A929" s="36"/>
      <c r="B929" s="37"/>
      <c r="C929" s="210" t="s">
        <v>1678</v>
      </c>
      <c r="D929" s="210" t="s">
        <v>192</v>
      </c>
      <c r="E929" s="211" t="s">
        <v>1679</v>
      </c>
      <c r="F929" s="212" t="s">
        <v>1680</v>
      </c>
      <c r="G929" s="213" t="s">
        <v>618</v>
      </c>
      <c r="H929" s="214">
        <v>56.9</v>
      </c>
      <c r="I929" s="215"/>
      <c r="J929" s="216">
        <f>ROUND(I929*H929,2)</f>
        <v>0</v>
      </c>
      <c r="K929" s="212" t="s">
        <v>281</v>
      </c>
      <c r="L929" s="41"/>
      <c r="M929" s="217" t="s">
        <v>1</v>
      </c>
      <c r="N929" s="218" t="s">
        <v>48</v>
      </c>
      <c r="O929" s="73"/>
      <c r="P929" s="219">
        <f>O929*H929</f>
        <v>0</v>
      </c>
      <c r="Q929" s="219">
        <v>0</v>
      </c>
      <c r="R929" s="219">
        <f>Q929*H929</f>
        <v>0</v>
      </c>
      <c r="S929" s="219">
        <v>0</v>
      </c>
      <c r="T929" s="220">
        <f>S929*H929</f>
        <v>0</v>
      </c>
      <c r="U929" s="36"/>
      <c r="V929" s="36"/>
      <c r="W929" s="36"/>
      <c r="X929" s="36"/>
      <c r="Y929" s="36"/>
      <c r="Z929" s="36"/>
      <c r="AA929" s="36"/>
      <c r="AB929" s="36"/>
      <c r="AC929" s="36"/>
      <c r="AD929" s="36"/>
      <c r="AE929" s="36"/>
      <c r="AR929" s="221" t="s">
        <v>269</v>
      </c>
      <c r="AT929" s="221" t="s">
        <v>192</v>
      </c>
      <c r="AU929" s="221" t="s">
        <v>92</v>
      </c>
      <c r="AY929" s="18" t="s">
        <v>189</v>
      </c>
      <c r="BE929" s="222">
        <f>IF(N929="základní",J929,0)</f>
        <v>0</v>
      </c>
      <c r="BF929" s="222">
        <f>IF(N929="snížená",J929,0)</f>
        <v>0</v>
      </c>
      <c r="BG929" s="222">
        <f>IF(N929="zákl. přenesená",J929,0)</f>
        <v>0</v>
      </c>
      <c r="BH929" s="222">
        <f>IF(N929="sníž. přenesená",J929,0)</f>
        <v>0</v>
      </c>
      <c r="BI929" s="222">
        <f>IF(N929="nulová",J929,0)</f>
        <v>0</v>
      </c>
      <c r="BJ929" s="18" t="s">
        <v>90</v>
      </c>
      <c r="BK929" s="222">
        <f>ROUND(I929*H929,2)</f>
        <v>0</v>
      </c>
      <c r="BL929" s="18" t="s">
        <v>269</v>
      </c>
      <c r="BM929" s="221" t="s">
        <v>1681</v>
      </c>
    </row>
    <row r="930" spans="1:47" s="2" customFormat="1" ht="39">
      <c r="A930" s="36"/>
      <c r="B930" s="37"/>
      <c r="C930" s="38"/>
      <c r="D930" s="225" t="s">
        <v>305</v>
      </c>
      <c r="E930" s="38"/>
      <c r="F930" s="266" t="s">
        <v>620</v>
      </c>
      <c r="G930" s="38"/>
      <c r="H930" s="38"/>
      <c r="I930" s="125"/>
      <c r="J930" s="38"/>
      <c r="K930" s="38"/>
      <c r="L930" s="41"/>
      <c r="M930" s="267"/>
      <c r="N930" s="268"/>
      <c r="O930" s="73"/>
      <c r="P930" s="73"/>
      <c r="Q930" s="73"/>
      <c r="R930" s="73"/>
      <c r="S930" s="73"/>
      <c r="T930" s="74"/>
      <c r="U930" s="36"/>
      <c r="V930" s="36"/>
      <c r="W930" s="36"/>
      <c r="X930" s="36"/>
      <c r="Y930" s="36"/>
      <c r="Z930" s="36"/>
      <c r="AA930" s="36"/>
      <c r="AB930" s="36"/>
      <c r="AC930" s="36"/>
      <c r="AD930" s="36"/>
      <c r="AE930" s="36"/>
      <c r="AT930" s="18" t="s">
        <v>305</v>
      </c>
      <c r="AU930" s="18" t="s">
        <v>92</v>
      </c>
    </row>
    <row r="931" spans="1:65" s="2" customFormat="1" ht="21.75" customHeight="1">
      <c r="A931" s="36"/>
      <c r="B931" s="37"/>
      <c r="C931" s="210" t="s">
        <v>1682</v>
      </c>
      <c r="D931" s="210" t="s">
        <v>192</v>
      </c>
      <c r="E931" s="211" t="s">
        <v>1683</v>
      </c>
      <c r="F931" s="212" t="s">
        <v>1684</v>
      </c>
      <c r="G931" s="213" t="s">
        <v>618</v>
      </c>
      <c r="H931" s="214">
        <v>55.8</v>
      </c>
      <c r="I931" s="215"/>
      <c r="J931" s="216">
        <f>ROUND(I931*H931,2)</f>
        <v>0</v>
      </c>
      <c r="K931" s="212" t="s">
        <v>281</v>
      </c>
      <c r="L931" s="41"/>
      <c r="M931" s="217" t="s">
        <v>1</v>
      </c>
      <c r="N931" s="218" t="s">
        <v>48</v>
      </c>
      <c r="O931" s="73"/>
      <c r="P931" s="219">
        <f>O931*H931</f>
        <v>0</v>
      </c>
      <c r="Q931" s="219">
        <v>0</v>
      </c>
      <c r="R931" s="219">
        <f>Q931*H931</f>
        <v>0</v>
      </c>
      <c r="S931" s="219">
        <v>0</v>
      </c>
      <c r="T931" s="220">
        <f>S931*H931</f>
        <v>0</v>
      </c>
      <c r="U931" s="36"/>
      <c r="V931" s="36"/>
      <c r="W931" s="36"/>
      <c r="X931" s="36"/>
      <c r="Y931" s="36"/>
      <c r="Z931" s="36"/>
      <c r="AA931" s="36"/>
      <c r="AB931" s="36"/>
      <c r="AC931" s="36"/>
      <c r="AD931" s="36"/>
      <c r="AE931" s="36"/>
      <c r="AR931" s="221" t="s">
        <v>269</v>
      </c>
      <c r="AT931" s="221" t="s">
        <v>192</v>
      </c>
      <c r="AU931" s="221" t="s">
        <v>92</v>
      </c>
      <c r="AY931" s="18" t="s">
        <v>189</v>
      </c>
      <c r="BE931" s="222">
        <f>IF(N931="základní",J931,0)</f>
        <v>0</v>
      </c>
      <c r="BF931" s="222">
        <f>IF(N931="snížená",J931,0)</f>
        <v>0</v>
      </c>
      <c r="BG931" s="222">
        <f>IF(N931="zákl. přenesená",J931,0)</f>
        <v>0</v>
      </c>
      <c r="BH931" s="222">
        <f>IF(N931="sníž. přenesená",J931,0)</f>
        <v>0</v>
      </c>
      <c r="BI931" s="222">
        <f>IF(N931="nulová",J931,0)</f>
        <v>0</v>
      </c>
      <c r="BJ931" s="18" t="s">
        <v>90</v>
      </c>
      <c r="BK931" s="222">
        <f>ROUND(I931*H931,2)</f>
        <v>0</v>
      </c>
      <c r="BL931" s="18" t="s">
        <v>269</v>
      </c>
      <c r="BM931" s="221" t="s">
        <v>1685</v>
      </c>
    </row>
    <row r="932" spans="1:47" s="2" customFormat="1" ht="39">
      <c r="A932" s="36"/>
      <c r="B932" s="37"/>
      <c r="C932" s="38"/>
      <c r="D932" s="225" t="s">
        <v>305</v>
      </c>
      <c r="E932" s="38"/>
      <c r="F932" s="266" t="s">
        <v>620</v>
      </c>
      <c r="G932" s="38"/>
      <c r="H932" s="38"/>
      <c r="I932" s="125"/>
      <c r="J932" s="38"/>
      <c r="K932" s="38"/>
      <c r="L932" s="41"/>
      <c r="M932" s="267"/>
      <c r="N932" s="268"/>
      <c r="O932" s="73"/>
      <c r="P932" s="73"/>
      <c r="Q932" s="73"/>
      <c r="R932" s="73"/>
      <c r="S932" s="73"/>
      <c r="T932" s="74"/>
      <c r="U932" s="36"/>
      <c r="V932" s="36"/>
      <c r="W932" s="36"/>
      <c r="X932" s="36"/>
      <c r="Y932" s="36"/>
      <c r="Z932" s="36"/>
      <c r="AA932" s="36"/>
      <c r="AB932" s="36"/>
      <c r="AC932" s="36"/>
      <c r="AD932" s="36"/>
      <c r="AE932" s="36"/>
      <c r="AT932" s="18" t="s">
        <v>305</v>
      </c>
      <c r="AU932" s="18" t="s">
        <v>92</v>
      </c>
    </row>
    <row r="933" spans="1:65" s="2" customFormat="1" ht="21.75" customHeight="1">
      <c r="A933" s="36"/>
      <c r="B933" s="37"/>
      <c r="C933" s="210" t="s">
        <v>1686</v>
      </c>
      <c r="D933" s="210" t="s">
        <v>192</v>
      </c>
      <c r="E933" s="211" t="s">
        <v>1687</v>
      </c>
      <c r="F933" s="212" t="s">
        <v>1688</v>
      </c>
      <c r="G933" s="213" t="s">
        <v>618</v>
      </c>
      <c r="H933" s="214">
        <v>46.6</v>
      </c>
      <c r="I933" s="215"/>
      <c r="J933" s="216">
        <f>ROUND(I933*H933,2)</f>
        <v>0</v>
      </c>
      <c r="K933" s="212" t="s">
        <v>281</v>
      </c>
      <c r="L933" s="41"/>
      <c r="M933" s="217" t="s">
        <v>1</v>
      </c>
      <c r="N933" s="218" t="s">
        <v>48</v>
      </c>
      <c r="O933" s="73"/>
      <c r="P933" s="219">
        <f>O933*H933</f>
        <v>0</v>
      </c>
      <c r="Q933" s="219">
        <v>0</v>
      </c>
      <c r="R933" s="219">
        <f>Q933*H933</f>
        <v>0</v>
      </c>
      <c r="S933" s="219">
        <v>0</v>
      </c>
      <c r="T933" s="220">
        <f>S933*H933</f>
        <v>0</v>
      </c>
      <c r="U933" s="36"/>
      <c r="V933" s="36"/>
      <c r="W933" s="36"/>
      <c r="X933" s="36"/>
      <c r="Y933" s="36"/>
      <c r="Z933" s="36"/>
      <c r="AA933" s="36"/>
      <c r="AB933" s="36"/>
      <c r="AC933" s="36"/>
      <c r="AD933" s="36"/>
      <c r="AE933" s="36"/>
      <c r="AR933" s="221" t="s">
        <v>269</v>
      </c>
      <c r="AT933" s="221" t="s">
        <v>192</v>
      </c>
      <c r="AU933" s="221" t="s">
        <v>92</v>
      </c>
      <c r="AY933" s="18" t="s">
        <v>189</v>
      </c>
      <c r="BE933" s="222">
        <f>IF(N933="základní",J933,0)</f>
        <v>0</v>
      </c>
      <c r="BF933" s="222">
        <f>IF(N933="snížená",J933,0)</f>
        <v>0</v>
      </c>
      <c r="BG933" s="222">
        <f>IF(N933="zákl. přenesená",J933,0)</f>
        <v>0</v>
      </c>
      <c r="BH933" s="222">
        <f>IF(N933="sníž. přenesená",J933,0)</f>
        <v>0</v>
      </c>
      <c r="BI933" s="222">
        <f>IF(N933="nulová",J933,0)</f>
        <v>0</v>
      </c>
      <c r="BJ933" s="18" t="s">
        <v>90</v>
      </c>
      <c r="BK933" s="222">
        <f>ROUND(I933*H933,2)</f>
        <v>0</v>
      </c>
      <c r="BL933" s="18" t="s">
        <v>269</v>
      </c>
      <c r="BM933" s="221" t="s">
        <v>1689</v>
      </c>
    </row>
    <row r="934" spans="1:47" s="2" customFormat="1" ht="39">
      <c r="A934" s="36"/>
      <c r="B934" s="37"/>
      <c r="C934" s="38"/>
      <c r="D934" s="225" t="s">
        <v>305</v>
      </c>
      <c r="E934" s="38"/>
      <c r="F934" s="266" t="s">
        <v>620</v>
      </c>
      <c r="G934" s="38"/>
      <c r="H934" s="38"/>
      <c r="I934" s="125"/>
      <c r="J934" s="38"/>
      <c r="K934" s="38"/>
      <c r="L934" s="41"/>
      <c r="M934" s="267"/>
      <c r="N934" s="268"/>
      <c r="O934" s="73"/>
      <c r="P934" s="73"/>
      <c r="Q934" s="73"/>
      <c r="R934" s="73"/>
      <c r="S934" s="73"/>
      <c r="T934" s="74"/>
      <c r="U934" s="36"/>
      <c r="V934" s="36"/>
      <c r="W934" s="36"/>
      <c r="X934" s="36"/>
      <c r="Y934" s="36"/>
      <c r="Z934" s="36"/>
      <c r="AA934" s="36"/>
      <c r="AB934" s="36"/>
      <c r="AC934" s="36"/>
      <c r="AD934" s="36"/>
      <c r="AE934" s="36"/>
      <c r="AT934" s="18" t="s">
        <v>305</v>
      </c>
      <c r="AU934" s="18" t="s">
        <v>92</v>
      </c>
    </row>
    <row r="935" spans="1:65" s="2" customFormat="1" ht="16.5" customHeight="1">
      <c r="A935" s="36"/>
      <c r="B935" s="37"/>
      <c r="C935" s="210" t="s">
        <v>1690</v>
      </c>
      <c r="D935" s="210" t="s">
        <v>192</v>
      </c>
      <c r="E935" s="211" t="s">
        <v>1691</v>
      </c>
      <c r="F935" s="212" t="s">
        <v>1692</v>
      </c>
      <c r="G935" s="213" t="s">
        <v>618</v>
      </c>
      <c r="H935" s="214">
        <v>18</v>
      </c>
      <c r="I935" s="215"/>
      <c r="J935" s="216">
        <f>ROUND(I935*H935,2)</f>
        <v>0</v>
      </c>
      <c r="K935" s="212" t="s">
        <v>281</v>
      </c>
      <c r="L935" s="41"/>
      <c r="M935" s="217" t="s">
        <v>1</v>
      </c>
      <c r="N935" s="218" t="s">
        <v>48</v>
      </c>
      <c r="O935" s="73"/>
      <c r="P935" s="219">
        <f>O935*H935</f>
        <v>0</v>
      </c>
      <c r="Q935" s="219">
        <v>0</v>
      </c>
      <c r="R935" s="219">
        <f>Q935*H935</f>
        <v>0</v>
      </c>
      <c r="S935" s="219">
        <v>0</v>
      </c>
      <c r="T935" s="220">
        <f>S935*H935</f>
        <v>0</v>
      </c>
      <c r="U935" s="36"/>
      <c r="V935" s="36"/>
      <c r="W935" s="36"/>
      <c r="X935" s="36"/>
      <c r="Y935" s="36"/>
      <c r="Z935" s="36"/>
      <c r="AA935" s="36"/>
      <c r="AB935" s="36"/>
      <c r="AC935" s="36"/>
      <c r="AD935" s="36"/>
      <c r="AE935" s="36"/>
      <c r="AR935" s="221" t="s">
        <v>269</v>
      </c>
      <c r="AT935" s="221" t="s">
        <v>192</v>
      </c>
      <c r="AU935" s="221" t="s">
        <v>92</v>
      </c>
      <c r="AY935" s="18" t="s">
        <v>189</v>
      </c>
      <c r="BE935" s="222">
        <f>IF(N935="základní",J935,0)</f>
        <v>0</v>
      </c>
      <c r="BF935" s="222">
        <f>IF(N935="snížená",J935,0)</f>
        <v>0</v>
      </c>
      <c r="BG935" s="222">
        <f>IF(N935="zákl. přenesená",J935,0)</f>
        <v>0</v>
      </c>
      <c r="BH935" s="222">
        <f>IF(N935="sníž. přenesená",J935,0)</f>
        <v>0</v>
      </c>
      <c r="BI935" s="222">
        <f>IF(N935="nulová",J935,0)</f>
        <v>0</v>
      </c>
      <c r="BJ935" s="18" t="s">
        <v>90</v>
      </c>
      <c r="BK935" s="222">
        <f>ROUND(I935*H935,2)</f>
        <v>0</v>
      </c>
      <c r="BL935" s="18" t="s">
        <v>269</v>
      </c>
      <c r="BM935" s="221" t="s">
        <v>1693</v>
      </c>
    </row>
    <row r="936" spans="1:47" s="2" customFormat="1" ht="39">
      <c r="A936" s="36"/>
      <c r="B936" s="37"/>
      <c r="C936" s="38"/>
      <c r="D936" s="225" t="s">
        <v>305</v>
      </c>
      <c r="E936" s="38"/>
      <c r="F936" s="266" t="s">
        <v>620</v>
      </c>
      <c r="G936" s="38"/>
      <c r="H936" s="38"/>
      <c r="I936" s="125"/>
      <c r="J936" s="38"/>
      <c r="K936" s="38"/>
      <c r="L936" s="41"/>
      <c r="M936" s="267"/>
      <c r="N936" s="268"/>
      <c r="O936" s="73"/>
      <c r="P936" s="73"/>
      <c r="Q936" s="73"/>
      <c r="R936" s="73"/>
      <c r="S936" s="73"/>
      <c r="T936" s="74"/>
      <c r="U936" s="36"/>
      <c r="V936" s="36"/>
      <c r="W936" s="36"/>
      <c r="X936" s="36"/>
      <c r="Y936" s="36"/>
      <c r="Z936" s="36"/>
      <c r="AA936" s="36"/>
      <c r="AB936" s="36"/>
      <c r="AC936" s="36"/>
      <c r="AD936" s="36"/>
      <c r="AE936" s="36"/>
      <c r="AT936" s="18" t="s">
        <v>305</v>
      </c>
      <c r="AU936" s="18" t="s">
        <v>92</v>
      </c>
    </row>
    <row r="937" spans="1:65" s="2" customFormat="1" ht="16.5" customHeight="1">
      <c r="A937" s="36"/>
      <c r="B937" s="37"/>
      <c r="C937" s="210" t="s">
        <v>1694</v>
      </c>
      <c r="D937" s="210" t="s">
        <v>192</v>
      </c>
      <c r="E937" s="211" t="s">
        <v>1695</v>
      </c>
      <c r="F937" s="212" t="s">
        <v>1696</v>
      </c>
      <c r="G937" s="213" t="s">
        <v>618</v>
      </c>
      <c r="H937" s="214">
        <v>7</v>
      </c>
      <c r="I937" s="215"/>
      <c r="J937" s="216">
        <f>ROUND(I937*H937,2)</f>
        <v>0</v>
      </c>
      <c r="K937" s="212" t="s">
        <v>281</v>
      </c>
      <c r="L937" s="41"/>
      <c r="M937" s="217" t="s">
        <v>1</v>
      </c>
      <c r="N937" s="218" t="s">
        <v>48</v>
      </c>
      <c r="O937" s="73"/>
      <c r="P937" s="219">
        <f>O937*H937</f>
        <v>0</v>
      </c>
      <c r="Q937" s="219">
        <v>0</v>
      </c>
      <c r="R937" s="219">
        <f>Q937*H937</f>
        <v>0</v>
      </c>
      <c r="S937" s="219">
        <v>0</v>
      </c>
      <c r="T937" s="220">
        <f>S937*H937</f>
        <v>0</v>
      </c>
      <c r="U937" s="36"/>
      <c r="V937" s="36"/>
      <c r="W937" s="36"/>
      <c r="X937" s="36"/>
      <c r="Y937" s="36"/>
      <c r="Z937" s="36"/>
      <c r="AA937" s="36"/>
      <c r="AB937" s="36"/>
      <c r="AC937" s="36"/>
      <c r="AD937" s="36"/>
      <c r="AE937" s="36"/>
      <c r="AR937" s="221" t="s">
        <v>269</v>
      </c>
      <c r="AT937" s="221" t="s">
        <v>192</v>
      </c>
      <c r="AU937" s="221" t="s">
        <v>92</v>
      </c>
      <c r="AY937" s="18" t="s">
        <v>189</v>
      </c>
      <c r="BE937" s="222">
        <f>IF(N937="základní",J937,0)</f>
        <v>0</v>
      </c>
      <c r="BF937" s="222">
        <f>IF(N937="snížená",J937,0)</f>
        <v>0</v>
      </c>
      <c r="BG937" s="222">
        <f>IF(N937="zákl. přenesená",J937,0)</f>
        <v>0</v>
      </c>
      <c r="BH937" s="222">
        <f>IF(N937="sníž. přenesená",J937,0)</f>
        <v>0</v>
      </c>
      <c r="BI937" s="222">
        <f>IF(N937="nulová",J937,0)</f>
        <v>0</v>
      </c>
      <c r="BJ937" s="18" t="s">
        <v>90</v>
      </c>
      <c r="BK937" s="222">
        <f>ROUND(I937*H937,2)</f>
        <v>0</v>
      </c>
      <c r="BL937" s="18" t="s">
        <v>269</v>
      </c>
      <c r="BM937" s="221" t="s">
        <v>1697</v>
      </c>
    </row>
    <row r="938" spans="1:47" s="2" customFormat="1" ht="39">
      <c r="A938" s="36"/>
      <c r="B938" s="37"/>
      <c r="C938" s="38"/>
      <c r="D938" s="225" t="s">
        <v>305</v>
      </c>
      <c r="E938" s="38"/>
      <c r="F938" s="266" t="s">
        <v>620</v>
      </c>
      <c r="G938" s="38"/>
      <c r="H938" s="38"/>
      <c r="I938" s="125"/>
      <c r="J938" s="38"/>
      <c r="K938" s="38"/>
      <c r="L938" s="41"/>
      <c r="M938" s="267"/>
      <c r="N938" s="268"/>
      <c r="O938" s="73"/>
      <c r="P938" s="73"/>
      <c r="Q938" s="73"/>
      <c r="R938" s="73"/>
      <c r="S938" s="73"/>
      <c r="T938" s="74"/>
      <c r="U938" s="36"/>
      <c r="V938" s="36"/>
      <c r="W938" s="36"/>
      <c r="X938" s="36"/>
      <c r="Y938" s="36"/>
      <c r="Z938" s="36"/>
      <c r="AA938" s="36"/>
      <c r="AB938" s="36"/>
      <c r="AC938" s="36"/>
      <c r="AD938" s="36"/>
      <c r="AE938" s="36"/>
      <c r="AT938" s="18" t="s">
        <v>305</v>
      </c>
      <c r="AU938" s="18" t="s">
        <v>92</v>
      </c>
    </row>
    <row r="939" spans="1:65" s="2" customFormat="1" ht="16.5" customHeight="1">
      <c r="A939" s="36"/>
      <c r="B939" s="37"/>
      <c r="C939" s="210" t="s">
        <v>1698</v>
      </c>
      <c r="D939" s="210" t="s">
        <v>192</v>
      </c>
      <c r="E939" s="211" t="s">
        <v>1699</v>
      </c>
      <c r="F939" s="212" t="s">
        <v>1700</v>
      </c>
      <c r="G939" s="213" t="s">
        <v>618</v>
      </c>
      <c r="H939" s="214">
        <v>18</v>
      </c>
      <c r="I939" s="215"/>
      <c r="J939" s="216">
        <f>ROUND(I939*H939,2)</f>
        <v>0</v>
      </c>
      <c r="K939" s="212" t="s">
        <v>281</v>
      </c>
      <c r="L939" s="41"/>
      <c r="M939" s="217" t="s">
        <v>1</v>
      </c>
      <c r="N939" s="218" t="s">
        <v>48</v>
      </c>
      <c r="O939" s="73"/>
      <c r="P939" s="219">
        <f>O939*H939</f>
        <v>0</v>
      </c>
      <c r="Q939" s="219">
        <v>0</v>
      </c>
      <c r="R939" s="219">
        <f>Q939*H939</f>
        <v>0</v>
      </c>
      <c r="S939" s="219">
        <v>0</v>
      </c>
      <c r="T939" s="220">
        <f>S939*H939</f>
        <v>0</v>
      </c>
      <c r="U939" s="36"/>
      <c r="V939" s="36"/>
      <c r="W939" s="36"/>
      <c r="X939" s="36"/>
      <c r="Y939" s="36"/>
      <c r="Z939" s="36"/>
      <c r="AA939" s="36"/>
      <c r="AB939" s="36"/>
      <c r="AC939" s="36"/>
      <c r="AD939" s="36"/>
      <c r="AE939" s="36"/>
      <c r="AR939" s="221" t="s">
        <v>269</v>
      </c>
      <c r="AT939" s="221" t="s">
        <v>192</v>
      </c>
      <c r="AU939" s="221" t="s">
        <v>92</v>
      </c>
      <c r="AY939" s="18" t="s">
        <v>189</v>
      </c>
      <c r="BE939" s="222">
        <f>IF(N939="základní",J939,0)</f>
        <v>0</v>
      </c>
      <c r="BF939" s="222">
        <f>IF(N939="snížená",J939,0)</f>
        <v>0</v>
      </c>
      <c r="BG939" s="222">
        <f>IF(N939="zákl. přenesená",J939,0)</f>
        <v>0</v>
      </c>
      <c r="BH939" s="222">
        <f>IF(N939="sníž. přenesená",J939,0)</f>
        <v>0</v>
      </c>
      <c r="BI939" s="222">
        <f>IF(N939="nulová",J939,0)</f>
        <v>0</v>
      </c>
      <c r="BJ939" s="18" t="s">
        <v>90</v>
      </c>
      <c r="BK939" s="222">
        <f>ROUND(I939*H939,2)</f>
        <v>0</v>
      </c>
      <c r="BL939" s="18" t="s">
        <v>269</v>
      </c>
      <c r="BM939" s="221" t="s">
        <v>1701</v>
      </c>
    </row>
    <row r="940" spans="1:47" s="2" customFormat="1" ht="39">
      <c r="A940" s="36"/>
      <c r="B940" s="37"/>
      <c r="C940" s="38"/>
      <c r="D940" s="225" t="s">
        <v>305</v>
      </c>
      <c r="E940" s="38"/>
      <c r="F940" s="266" t="s">
        <v>620</v>
      </c>
      <c r="G940" s="38"/>
      <c r="H940" s="38"/>
      <c r="I940" s="125"/>
      <c r="J940" s="38"/>
      <c r="K940" s="38"/>
      <c r="L940" s="41"/>
      <c r="M940" s="267"/>
      <c r="N940" s="268"/>
      <c r="O940" s="73"/>
      <c r="P940" s="73"/>
      <c r="Q940" s="73"/>
      <c r="R940" s="73"/>
      <c r="S940" s="73"/>
      <c r="T940" s="74"/>
      <c r="U940" s="36"/>
      <c r="V940" s="36"/>
      <c r="W940" s="36"/>
      <c r="X940" s="36"/>
      <c r="Y940" s="36"/>
      <c r="Z940" s="36"/>
      <c r="AA940" s="36"/>
      <c r="AB940" s="36"/>
      <c r="AC940" s="36"/>
      <c r="AD940" s="36"/>
      <c r="AE940" s="36"/>
      <c r="AT940" s="18" t="s">
        <v>305</v>
      </c>
      <c r="AU940" s="18" t="s">
        <v>92</v>
      </c>
    </row>
    <row r="941" spans="1:65" s="2" customFormat="1" ht="21.75" customHeight="1">
      <c r="A941" s="36"/>
      <c r="B941" s="37"/>
      <c r="C941" s="210" t="s">
        <v>1702</v>
      </c>
      <c r="D941" s="210" t="s">
        <v>192</v>
      </c>
      <c r="E941" s="211" t="s">
        <v>1703</v>
      </c>
      <c r="F941" s="212" t="s">
        <v>1704</v>
      </c>
      <c r="G941" s="213" t="s">
        <v>618</v>
      </c>
      <c r="H941" s="214">
        <v>27</v>
      </c>
      <c r="I941" s="215"/>
      <c r="J941" s="216">
        <f>ROUND(I941*H941,2)</f>
        <v>0</v>
      </c>
      <c r="K941" s="212" t="s">
        <v>281</v>
      </c>
      <c r="L941" s="41"/>
      <c r="M941" s="217" t="s">
        <v>1</v>
      </c>
      <c r="N941" s="218" t="s">
        <v>48</v>
      </c>
      <c r="O941" s="73"/>
      <c r="P941" s="219">
        <f>O941*H941</f>
        <v>0</v>
      </c>
      <c r="Q941" s="219">
        <v>0</v>
      </c>
      <c r="R941" s="219">
        <f>Q941*H941</f>
        <v>0</v>
      </c>
      <c r="S941" s="219">
        <v>0</v>
      </c>
      <c r="T941" s="220">
        <f>S941*H941</f>
        <v>0</v>
      </c>
      <c r="U941" s="36"/>
      <c r="V941" s="36"/>
      <c r="W941" s="36"/>
      <c r="X941" s="36"/>
      <c r="Y941" s="36"/>
      <c r="Z941" s="36"/>
      <c r="AA941" s="36"/>
      <c r="AB941" s="36"/>
      <c r="AC941" s="36"/>
      <c r="AD941" s="36"/>
      <c r="AE941" s="36"/>
      <c r="AR941" s="221" t="s">
        <v>269</v>
      </c>
      <c r="AT941" s="221" t="s">
        <v>192</v>
      </c>
      <c r="AU941" s="221" t="s">
        <v>92</v>
      </c>
      <c r="AY941" s="18" t="s">
        <v>189</v>
      </c>
      <c r="BE941" s="222">
        <f>IF(N941="základní",J941,0)</f>
        <v>0</v>
      </c>
      <c r="BF941" s="222">
        <f>IF(N941="snížená",J941,0)</f>
        <v>0</v>
      </c>
      <c r="BG941" s="222">
        <f>IF(N941="zákl. přenesená",J941,0)</f>
        <v>0</v>
      </c>
      <c r="BH941" s="222">
        <f>IF(N941="sníž. přenesená",J941,0)</f>
        <v>0</v>
      </c>
      <c r="BI941" s="222">
        <f>IF(N941="nulová",J941,0)</f>
        <v>0</v>
      </c>
      <c r="BJ941" s="18" t="s">
        <v>90</v>
      </c>
      <c r="BK941" s="222">
        <f>ROUND(I941*H941,2)</f>
        <v>0</v>
      </c>
      <c r="BL941" s="18" t="s">
        <v>269</v>
      </c>
      <c r="BM941" s="221" t="s">
        <v>1705</v>
      </c>
    </row>
    <row r="942" spans="1:47" s="2" customFormat="1" ht="39">
      <c r="A942" s="36"/>
      <c r="B942" s="37"/>
      <c r="C942" s="38"/>
      <c r="D942" s="225" t="s">
        <v>305</v>
      </c>
      <c r="E942" s="38"/>
      <c r="F942" s="266" t="s">
        <v>620</v>
      </c>
      <c r="G942" s="38"/>
      <c r="H942" s="38"/>
      <c r="I942" s="125"/>
      <c r="J942" s="38"/>
      <c r="K942" s="38"/>
      <c r="L942" s="41"/>
      <c r="M942" s="267"/>
      <c r="N942" s="268"/>
      <c r="O942" s="73"/>
      <c r="P942" s="73"/>
      <c r="Q942" s="73"/>
      <c r="R942" s="73"/>
      <c r="S942" s="73"/>
      <c r="T942" s="74"/>
      <c r="U942" s="36"/>
      <c r="V942" s="36"/>
      <c r="W942" s="36"/>
      <c r="X942" s="36"/>
      <c r="Y942" s="36"/>
      <c r="Z942" s="36"/>
      <c r="AA942" s="36"/>
      <c r="AB942" s="36"/>
      <c r="AC942" s="36"/>
      <c r="AD942" s="36"/>
      <c r="AE942" s="36"/>
      <c r="AT942" s="18" t="s">
        <v>305</v>
      </c>
      <c r="AU942" s="18" t="s">
        <v>92</v>
      </c>
    </row>
    <row r="943" spans="1:65" s="2" customFormat="1" ht="16.5" customHeight="1">
      <c r="A943" s="36"/>
      <c r="B943" s="37"/>
      <c r="C943" s="210" t="s">
        <v>1706</v>
      </c>
      <c r="D943" s="210" t="s">
        <v>192</v>
      </c>
      <c r="E943" s="211" t="s">
        <v>630</v>
      </c>
      <c r="F943" s="212" t="s">
        <v>631</v>
      </c>
      <c r="G943" s="213" t="s">
        <v>450</v>
      </c>
      <c r="H943" s="269"/>
      <c r="I943" s="215"/>
      <c r="J943" s="216">
        <f>ROUND(I943*H943,2)</f>
        <v>0</v>
      </c>
      <c r="K943" s="212" t="s">
        <v>196</v>
      </c>
      <c r="L943" s="41"/>
      <c r="M943" s="217" t="s">
        <v>1</v>
      </c>
      <c r="N943" s="218" t="s">
        <v>48</v>
      </c>
      <c r="O943" s="73"/>
      <c r="P943" s="219">
        <f>O943*H943</f>
        <v>0</v>
      </c>
      <c r="Q943" s="219">
        <v>0</v>
      </c>
      <c r="R943" s="219">
        <f>Q943*H943</f>
        <v>0</v>
      </c>
      <c r="S943" s="219">
        <v>0</v>
      </c>
      <c r="T943" s="220">
        <f>S943*H943</f>
        <v>0</v>
      </c>
      <c r="U943" s="36"/>
      <c r="V943" s="36"/>
      <c r="W943" s="36"/>
      <c r="X943" s="36"/>
      <c r="Y943" s="36"/>
      <c r="Z943" s="36"/>
      <c r="AA943" s="36"/>
      <c r="AB943" s="36"/>
      <c r="AC943" s="36"/>
      <c r="AD943" s="36"/>
      <c r="AE943" s="36"/>
      <c r="AR943" s="221" t="s">
        <v>269</v>
      </c>
      <c r="AT943" s="221" t="s">
        <v>192</v>
      </c>
      <c r="AU943" s="221" t="s">
        <v>92</v>
      </c>
      <c r="AY943" s="18" t="s">
        <v>189</v>
      </c>
      <c r="BE943" s="222">
        <f>IF(N943="základní",J943,0)</f>
        <v>0</v>
      </c>
      <c r="BF943" s="222">
        <f>IF(N943="snížená",J943,0)</f>
        <v>0</v>
      </c>
      <c r="BG943" s="222">
        <f>IF(N943="zákl. přenesená",J943,0)</f>
        <v>0</v>
      </c>
      <c r="BH943" s="222">
        <f>IF(N943="sníž. přenesená",J943,0)</f>
        <v>0</v>
      </c>
      <c r="BI943" s="222">
        <f>IF(N943="nulová",J943,0)</f>
        <v>0</v>
      </c>
      <c r="BJ943" s="18" t="s">
        <v>90</v>
      </c>
      <c r="BK943" s="222">
        <f>ROUND(I943*H943,2)</f>
        <v>0</v>
      </c>
      <c r="BL943" s="18" t="s">
        <v>269</v>
      </c>
      <c r="BM943" s="221" t="s">
        <v>632</v>
      </c>
    </row>
    <row r="944" spans="2:63" s="12" customFormat="1" ht="22.9" customHeight="1">
      <c r="B944" s="194"/>
      <c r="C944" s="195"/>
      <c r="D944" s="196" t="s">
        <v>82</v>
      </c>
      <c r="E944" s="208" t="s">
        <v>633</v>
      </c>
      <c r="F944" s="208" t="s">
        <v>634</v>
      </c>
      <c r="G944" s="195"/>
      <c r="H944" s="195"/>
      <c r="I944" s="198"/>
      <c r="J944" s="209">
        <f>BK944</f>
        <v>0</v>
      </c>
      <c r="K944" s="195"/>
      <c r="L944" s="200"/>
      <c r="M944" s="201"/>
      <c r="N944" s="202"/>
      <c r="O944" s="202"/>
      <c r="P944" s="203">
        <f>SUM(P945:P1029)</f>
        <v>0</v>
      </c>
      <c r="Q944" s="202"/>
      <c r="R944" s="203">
        <f>SUM(R945:R1029)</f>
        <v>0.12720399999999998</v>
      </c>
      <c r="S944" s="202"/>
      <c r="T944" s="204">
        <f>SUM(T945:T1029)</f>
        <v>0</v>
      </c>
      <c r="AR944" s="205" t="s">
        <v>92</v>
      </c>
      <c r="AT944" s="206" t="s">
        <v>82</v>
      </c>
      <c r="AU944" s="206" t="s">
        <v>90</v>
      </c>
      <c r="AY944" s="205" t="s">
        <v>189</v>
      </c>
      <c r="BK944" s="207">
        <f>SUM(BK945:BK1029)</f>
        <v>0</v>
      </c>
    </row>
    <row r="945" spans="1:65" s="2" customFormat="1" ht="16.5" customHeight="1">
      <c r="A945" s="36"/>
      <c r="B945" s="37"/>
      <c r="C945" s="210" t="s">
        <v>1707</v>
      </c>
      <c r="D945" s="210" t="s">
        <v>192</v>
      </c>
      <c r="E945" s="211" t="s">
        <v>1708</v>
      </c>
      <c r="F945" s="212" t="s">
        <v>1709</v>
      </c>
      <c r="G945" s="213" t="s">
        <v>225</v>
      </c>
      <c r="H945" s="214">
        <v>454.3</v>
      </c>
      <c r="I945" s="215"/>
      <c r="J945" s="216">
        <f>ROUND(I945*H945,2)</f>
        <v>0</v>
      </c>
      <c r="K945" s="212" t="s">
        <v>196</v>
      </c>
      <c r="L945" s="41"/>
      <c r="M945" s="217" t="s">
        <v>1</v>
      </c>
      <c r="N945" s="218" t="s">
        <v>48</v>
      </c>
      <c r="O945" s="73"/>
      <c r="P945" s="219">
        <f>O945*H945</f>
        <v>0</v>
      </c>
      <c r="Q945" s="219">
        <v>0.00028</v>
      </c>
      <c r="R945" s="219">
        <f>Q945*H945</f>
        <v>0.12720399999999998</v>
      </c>
      <c r="S945" s="219">
        <v>0</v>
      </c>
      <c r="T945" s="220">
        <f>S945*H945</f>
        <v>0</v>
      </c>
      <c r="U945" s="36"/>
      <c r="V945" s="36"/>
      <c r="W945" s="36"/>
      <c r="X945" s="36"/>
      <c r="Y945" s="36"/>
      <c r="Z945" s="36"/>
      <c r="AA945" s="36"/>
      <c r="AB945" s="36"/>
      <c r="AC945" s="36"/>
      <c r="AD945" s="36"/>
      <c r="AE945" s="36"/>
      <c r="AR945" s="221" t="s">
        <v>269</v>
      </c>
      <c r="AT945" s="221" t="s">
        <v>192</v>
      </c>
      <c r="AU945" s="221" t="s">
        <v>92</v>
      </c>
      <c r="AY945" s="18" t="s">
        <v>189</v>
      </c>
      <c r="BE945" s="222">
        <f>IF(N945="základní",J945,0)</f>
        <v>0</v>
      </c>
      <c r="BF945" s="222">
        <f>IF(N945="snížená",J945,0)</f>
        <v>0</v>
      </c>
      <c r="BG945" s="222">
        <f>IF(N945="zákl. přenesená",J945,0)</f>
        <v>0</v>
      </c>
      <c r="BH945" s="222">
        <f>IF(N945="sníž. přenesená",J945,0)</f>
        <v>0</v>
      </c>
      <c r="BI945" s="222">
        <f>IF(N945="nulová",J945,0)</f>
        <v>0</v>
      </c>
      <c r="BJ945" s="18" t="s">
        <v>90</v>
      </c>
      <c r="BK945" s="222">
        <f>ROUND(I945*H945,2)</f>
        <v>0</v>
      </c>
      <c r="BL945" s="18" t="s">
        <v>269</v>
      </c>
      <c r="BM945" s="221" t="s">
        <v>1710</v>
      </c>
    </row>
    <row r="946" spans="1:47" s="2" customFormat="1" ht="48.75">
      <c r="A946" s="36"/>
      <c r="B946" s="37"/>
      <c r="C946" s="38"/>
      <c r="D946" s="225" t="s">
        <v>305</v>
      </c>
      <c r="E946" s="38"/>
      <c r="F946" s="266" t="s">
        <v>1711</v>
      </c>
      <c r="G946" s="38"/>
      <c r="H946" s="38"/>
      <c r="I946" s="125"/>
      <c r="J946" s="38"/>
      <c r="K946" s="38"/>
      <c r="L946" s="41"/>
      <c r="M946" s="267"/>
      <c r="N946" s="268"/>
      <c r="O946" s="73"/>
      <c r="P946" s="73"/>
      <c r="Q946" s="73"/>
      <c r="R946" s="73"/>
      <c r="S946" s="73"/>
      <c r="T946" s="74"/>
      <c r="U946" s="36"/>
      <c r="V946" s="36"/>
      <c r="W946" s="36"/>
      <c r="X946" s="36"/>
      <c r="Y946" s="36"/>
      <c r="Z946" s="36"/>
      <c r="AA946" s="36"/>
      <c r="AB946" s="36"/>
      <c r="AC946" s="36"/>
      <c r="AD946" s="36"/>
      <c r="AE946" s="36"/>
      <c r="AT946" s="18" t="s">
        <v>305</v>
      </c>
      <c r="AU946" s="18" t="s">
        <v>92</v>
      </c>
    </row>
    <row r="947" spans="1:65" s="2" customFormat="1" ht="16.5" customHeight="1">
      <c r="A947" s="36"/>
      <c r="B947" s="37"/>
      <c r="C947" s="210" t="s">
        <v>1712</v>
      </c>
      <c r="D947" s="210" t="s">
        <v>192</v>
      </c>
      <c r="E947" s="211" t="s">
        <v>1713</v>
      </c>
      <c r="F947" s="212" t="s">
        <v>655</v>
      </c>
      <c r="G947" s="213" t="s">
        <v>638</v>
      </c>
      <c r="H947" s="214">
        <v>2</v>
      </c>
      <c r="I947" s="215"/>
      <c r="J947" s="216">
        <f>ROUND(I947*H947,2)</f>
        <v>0</v>
      </c>
      <c r="K947" s="212" t="s">
        <v>1</v>
      </c>
      <c r="L947" s="41"/>
      <c r="M947" s="217" t="s">
        <v>1</v>
      </c>
      <c r="N947" s="218" t="s">
        <v>48</v>
      </c>
      <c r="O947" s="73"/>
      <c r="P947" s="219">
        <f>O947*H947</f>
        <v>0</v>
      </c>
      <c r="Q947" s="219">
        <v>0</v>
      </c>
      <c r="R947" s="219">
        <f>Q947*H947</f>
        <v>0</v>
      </c>
      <c r="S947" s="219">
        <v>0</v>
      </c>
      <c r="T947" s="220">
        <f>S947*H947</f>
        <v>0</v>
      </c>
      <c r="U947" s="36"/>
      <c r="V947" s="36"/>
      <c r="W947" s="36"/>
      <c r="X947" s="36"/>
      <c r="Y947" s="36"/>
      <c r="Z947" s="36"/>
      <c r="AA947" s="36"/>
      <c r="AB947" s="36"/>
      <c r="AC947" s="36"/>
      <c r="AD947" s="36"/>
      <c r="AE947" s="36"/>
      <c r="AR947" s="221" t="s">
        <v>269</v>
      </c>
      <c r="AT947" s="221" t="s">
        <v>192</v>
      </c>
      <c r="AU947" s="221" t="s">
        <v>92</v>
      </c>
      <c r="AY947" s="18" t="s">
        <v>189</v>
      </c>
      <c r="BE947" s="222">
        <f>IF(N947="základní",J947,0)</f>
        <v>0</v>
      </c>
      <c r="BF947" s="222">
        <f>IF(N947="snížená",J947,0)</f>
        <v>0</v>
      </c>
      <c r="BG947" s="222">
        <f>IF(N947="zákl. přenesená",J947,0)</f>
        <v>0</v>
      </c>
      <c r="BH947" s="222">
        <f>IF(N947="sníž. přenesená",J947,0)</f>
        <v>0</v>
      </c>
      <c r="BI947" s="222">
        <f>IF(N947="nulová",J947,0)</f>
        <v>0</v>
      </c>
      <c r="BJ947" s="18" t="s">
        <v>90</v>
      </c>
      <c r="BK947" s="222">
        <f>ROUND(I947*H947,2)</f>
        <v>0</v>
      </c>
      <c r="BL947" s="18" t="s">
        <v>269</v>
      </c>
      <c r="BM947" s="221" t="s">
        <v>1714</v>
      </c>
    </row>
    <row r="948" spans="1:47" s="2" customFormat="1" ht="29.25">
      <c r="A948" s="36"/>
      <c r="B948" s="37"/>
      <c r="C948" s="38"/>
      <c r="D948" s="225" t="s">
        <v>305</v>
      </c>
      <c r="E948" s="38"/>
      <c r="F948" s="266" t="s">
        <v>640</v>
      </c>
      <c r="G948" s="38"/>
      <c r="H948" s="38"/>
      <c r="I948" s="125"/>
      <c r="J948" s="38"/>
      <c r="K948" s="38"/>
      <c r="L948" s="41"/>
      <c r="M948" s="267"/>
      <c r="N948" s="268"/>
      <c r="O948" s="73"/>
      <c r="P948" s="73"/>
      <c r="Q948" s="73"/>
      <c r="R948" s="73"/>
      <c r="S948" s="73"/>
      <c r="T948" s="74"/>
      <c r="U948" s="36"/>
      <c r="V948" s="36"/>
      <c r="W948" s="36"/>
      <c r="X948" s="36"/>
      <c r="Y948" s="36"/>
      <c r="Z948" s="36"/>
      <c r="AA948" s="36"/>
      <c r="AB948" s="36"/>
      <c r="AC948" s="36"/>
      <c r="AD948" s="36"/>
      <c r="AE948" s="36"/>
      <c r="AT948" s="18" t="s">
        <v>305</v>
      </c>
      <c r="AU948" s="18" t="s">
        <v>92</v>
      </c>
    </row>
    <row r="949" spans="1:65" s="2" customFormat="1" ht="16.5" customHeight="1">
      <c r="A949" s="36"/>
      <c r="B949" s="37"/>
      <c r="C949" s="210" t="s">
        <v>1715</v>
      </c>
      <c r="D949" s="210" t="s">
        <v>192</v>
      </c>
      <c r="E949" s="211" t="s">
        <v>1716</v>
      </c>
      <c r="F949" s="212" t="s">
        <v>659</v>
      </c>
      <c r="G949" s="213" t="s">
        <v>638</v>
      </c>
      <c r="H949" s="214">
        <v>2</v>
      </c>
      <c r="I949" s="215"/>
      <c r="J949" s="216">
        <f>ROUND(I949*H949,2)</f>
        <v>0</v>
      </c>
      <c r="K949" s="212" t="s">
        <v>1</v>
      </c>
      <c r="L949" s="41"/>
      <c r="M949" s="217" t="s">
        <v>1</v>
      </c>
      <c r="N949" s="218" t="s">
        <v>48</v>
      </c>
      <c r="O949" s="73"/>
      <c r="P949" s="219">
        <f>O949*H949</f>
        <v>0</v>
      </c>
      <c r="Q949" s="219">
        <v>0</v>
      </c>
      <c r="R949" s="219">
        <f>Q949*H949</f>
        <v>0</v>
      </c>
      <c r="S949" s="219">
        <v>0</v>
      </c>
      <c r="T949" s="220">
        <f>S949*H949</f>
        <v>0</v>
      </c>
      <c r="U949" s="36"/>
      <c r="V949" s="36"/>
      <c r="W949" s="36"/>
      <c r="X949" s="36"/>
      <c r="Y949" s="36"/>
      <c r="Z949" s="36"/>
      <c r="AA949" s="36"/>
      <c r="AB949" s="36"/>
      <c r="AC949" s="36"/>
      <c r="AD949" s="36"/>
      <c r="AE949" s="36"/>
      <c r="AR949" s="221" t="s">
        <v>269</v>
      </c>
      <c r="AT949" s="221" t="s">
        <v>192</v>
      </c>
      <c r="AU949" s="221" t="s">
        <v>92</v>
      </c>
      <c r="AY949" s="18" t="s">
        <v>189</v>
      </c>
      <c r="BE949" s="222">
        <f>IF(N949="základní",J949,0)</f>
        <v>0</v>
      </c>
      <c r="BF949" s="222">
        <f>IF(N949="snížená",J949,0)</f>
        <v>0</v>
      </c>
      <c r="BG949" s="222">
        <f>IF(N949="zákl. přenesená",J949,0)</f>
        <v>0</v>
      </c>
      <c r="BH949" s="222">
        <f>IF(N949="sníž. přenesená",J949,0)</f>
        <v>0</v>
      </c>
      <c r="BI949" s="222">
        <f>IF(N949="nulová",J949,0)</f>
        <v>0</v>
      </c>
      <c r="BJ949" s="18" t="s">
        <v>90</v>
      </c>
      <c r="BK949" s="222">
        <f>ROUND(I949*H949,2)</f>
        <v>0</v>
      </c>
      <c r="BL949" s="18" t="s">
        <v>269</v>
      </c>
      <c r="BM949" s="221" t="s">
        <v>1717</v>
      </c>
    </row>
    <row r="950" spans="1:47" s="2" customFormat="1" ht="29.25">
      <c r="A950" s="36"/>
      <c r="B950" s="37"/>
      <c r="C950" s="38"/>
      <c r="D950" s="225" t="s">
        <v>305</v>
      </c>
      <c r="E950" s="38"/>
      <c r="F950" s="266" t="s">
        <v>640</v>
      </c>
      <c r="G950" s="38"/>
      <c r="H950" s="38"/>
      <c r="I950" s="125"/>
      <c r="J950" s="38"/>
      <c r="K950" s="38"/>
      <c r="L950" s="41"/>
      <c r="M950" s="267"/>
      <c r="N950" s="268"/>
      <c r="O950" s="73"/>
      <c r="P950" s="73"/>
      <c r="Q950" s="73"/>
      <c r="R950" s="73"/>
      <c r="S950" s="73"/>
      <c r="T950" s="74"/>
      <c r="U950" s="36"/>
      <c r="V950" s="36"/>
      <c r="W950" s="36"/>
      <c r="X950" s="36"/>
      <c r="Y950" s="36"/>
      <c r="Z950" s="36"/>
      <c r="AA950" s="36"/>
      <c r="AB950" s="36"/>
      <c r="AC950" s="36"/>
      <c r="AD950" s="36"/>
      <c r="AE950" s="36"/>
      <c r="AT950" s="18" t="s">
        <v>305</v>
      </c>
      <c r="AU950" s="18" t="s">
        <v>92</v>
      </c>
    </row>
    <row r="951" spans="1:65" s="2" customFormat="1" ht="16.5" customHeight="1">
      <c r="A951" s="36"/>
      <c r="B951" s="37"/>
      <c r="C951" s="210" t="s">
        <v>1718</v>
      </c>
      <c r="D951" s="210" t="s">
        <v>192</v>
      </c>
      <c r="E951" s="211" t="s">
        <v>1719</v>
      </c>
      <c r="F951" s="212" t="s">
        <v>1720</v>
      </c>
      <c r="G951" s="213" t="s">
        <v>638</v>
      </c>
      <c r="H951" s="214">
        <v>2</v>
      </c>
      <c r="I951" s="215"/>
      <c r="J951" s="216">
        <f>ROUND(I951*H951,2)</f>
        <v>0</v>
      </c>
      <c r="K951" s="212" t="s">
        <v>281</v>
      </c>
      <c r="L951" s="41"/>
      <c r="M951" s="217" t="s">
        <v>1</v>
      </c>
      <c r="N951" s="218" t="s">
        <v>48</v>
      </c>
      <c r="O951" s="73"/>
      <c r="P951" s="219">
        <f>O951*H951</f>
        <v>0</v>
      </c>
      <c r="Q951" s="219">
        <v>0</v>
      </c>
      <c r="R951" s="219">
        <f>Q951*H951</f>
        <v>0</v>
      </c>
      <c r="S951" s="219">
        <v>0</v>
      </c>
      <c r="T951" s="220">
        <f>S951*H951</f>
        <v>0</v>
      </c>
      <c r="U951" s="36"/>
      <c r="V951" s="36"/>
      <c r="W951" s="36"/>
      <c r="X951" s="36"/>
      <c r="Y951" s="36"/>
      <c r="Z951" s="36"/>
      <c r="AA951" s="36"/>
      <c r="AB951" s="36"/>
      <c r="AC951" s="36"/>
      <c r="AD951" s="36"/>
      <c r="AE951" s="36"/>
      <c r="AR951" s="221" t="s">
        <v>269</v>
      </c>
      <c r="AT951" s="221" t="s">
        <v>192</v>
      </c>
      <c r="AU951" s="221" t="s">
        <v>92</v>
      </c>
      <c r="AY951" s="18" t="s">
        <v>189</v>
      </c>
      <c r="BE951" s="222">
        <f>IF(N951="základní",J951,0)</f>
        <v>0</v>
      </c>
      <c r="BF951" s="222">
        <f>IF(N951="snížená",J951,0)</f>
        <v>0</v>
      </c>
      <c r="BG951" s="222">
        <f>IF(N951="zákl. přenesená",J951,0)</f>
        <v>0</v>
      </c>
      <c r="BH951" s="222">
        <f>IF(N951="sníž. přenesená",J951,0)</f>
        <v>0</v>
      </c>
      <c r="BI951" s="222">
        <f>IF(N951="nulová",J951,0)</f>
        <v>0</v>
      </c>
      <c r="BJ951" s="18" t="s">
        <v>90</v>
      </c>
      <c r="BK951" s="222">
        <f>ROUND(I951*H951,2)</f>
        <v>0</v>
      </c>
      <c r="BL951" s="18" t="s">
        <v>269</v>
      </c>
      <c r="BM951" s="221" t="s">
        <v>1721</v>
      </c>
    </row>
    <row r="952" spans="1:47" s="2" customFormat="1" ht="29.25">
      <c r="A952" s="36"/>
      <c r="B952" s="37"/>
      <c r="C952" s="38"/>
      <c r="D952" s="225" t="s">
        <v>305</v>
      </c>
      <c r="E952" s="38"/>
      <c r="F952" s="266" t="s">
        <v>640</v>
      </c>
      <c r="G952" s="38"/>
      <c r="H952" s="38"/>
      <c r="I952" s="125"/>
      <c r="J952" s="38"/>
      <c r="K952" s="38"/>
      <c r="L952" s="41"/>
      <c r="M952" s="267"/>
      <c r="N952" s="268"/>
      <c r="O952" s="73"/>
      <c r="P952" s="73"/>
      <c r="Q952" s="73"/>
      <c r="R952" s="73"/>
      <c r="S952" s="73"/>
      <c r="T952" s="74"/>
      <c r="U952" s="36"/>
      <c r="V952" s="36"/>
      <c r="W952" s="36"/>
      <c r="X952" s="36"/>
      <c r="Y952" s="36"/>
      <c r="Z952" s="36"/>
      <c r="AA952" s="36"/>
      <c r="AB952" s="36"/>
      <c r="AC952" s="36"/>
      <c r="AD952" s="36"/>
      <c r="AE952" s="36"/>
      <c r="AT952" s="18" t="s">
        <v>305</v>
      </c>
      <c r="AU952" s="18" t="s">
        <v>92</v>
      </c>
    </row>
    <row r="953" spans="1:65" s="2" customFormat="1" ht="16.5" customHeight="1">
      <c r="A953" s="36"/>
      <c r="B953" s="37"/>
      <c r="C953" s="210" t="s">
        <v>1722</v>
      </c>
      <c r="D953" s="210" t="s">
        <v>192</v>
      </c>
      <c r="E953" s="211" t="s">
        <v>1723</v>
      </c>
      <c r="F953" s="212" t="s">
        <v>1724</v>
      </c>
      <c r="G953" s="213" t="s">
        <v>638</v>
      </c>
      <c r="H953" s="214">
        <v>1</v>
      </c>
      <c r="I953" s="215"/>
      <c r="J953" s="216">
        <f>ROUND(I953*H953,2)</f>
        <v>0</v>
      </c>
      <c r="K953" s="212" t="s">
        <v>281</v>
      </c>
      <c r="L953" s="41"/>
      <c r="M953" s="217" t="s">
        <v>1</v>
      </c>
      <c r="N953" s="218" t="s">
        <v>48</v>
      </c>
      <c r="O953" s="73"/>
      <c r="P953" s="219">
        <f>O953*H953</f>
        <v>0</v>
      </c>
      <c r="Q953" s="219">
        <v>0</v>
      </c>
      <c r="R953" s="219">
        <f>Q953*H953</f>
        <v>0</v>
      </c>
      <c r="S953" s="219">
        <v>0</v>
      </c>
      <c r="T953" s="220">
        <f>S953*H953</f>
        <v>0</v>
      </c>
      <c r="U953" s="36"/>
      <c r="V953" s="36"/>
      <c r="W953" s="36"/>
      <c r="X953" s="36"/>
      <c r="Y953" s="36"/>
      <c r="Z953" s="36"/>
      <c r="AA953" s="36"/>
      <c r="AB953" s="36"/>
      <c r="AC953" s="36"/>
      <c r="AD953" s="36"/>
      <c r="AE953" s="36"/>
      <c r="AR953" s="221" t="s">
        <v>269</v>
      </c>
      <c r="AT953" s="221" t="s">
        <v>192</v>
      </c>
      <c r="AU953" s="221" t="s">
        <v>92</v>
      </c>
      <c r="AY953" s="18" t="s">
        <v>189</v>
      </c>
      <c r="BE953" s="222">
        <f>IF(N953="základní",J953,0)</f>
        <v>0</v>
      </c>
      <c r="BF953" s="222">
        <f>IF(N953="snížená",J953,0)</f>
        <v>0</v>
      </c>
      <c r="BG953" s="222">
        <f>IF(N953="zákl. přenesená",J953,0)</f>
        <v>0</v>
      </c>
      <c r="BH953" s="222">
        <f>IF(N953="sníž. přenesená",J953,0)</f>
        <v>0</v>
      </c>
      <c r="BI953" s="222">
        <f>IF(N953="nulová",J953,0)</f>
        <v>0</v>
      </c>
      <c r="BJ953" s="18" t="s">
        <v>90</v>
      </c>
      <c r="BK953" s="222">
        <f>ROUND(I953*H953,2)</f>
        <v>0</v>
      </c>
      <c r="BL953" s="18" t="s">
        <v>269</v>
      </c>
      <c r="BM953" s="221" t="s">
        <v>1725</v>
      </c>
    </row>
    <row r="954" spans="1:47" s="2" customFormat="1" ht="29.25">
      <c r="A954" s="36"/>
      <c r="B954" s="37"/>
      <c r="C954" s="38"/>
      <c r="D954" s="225" t="s">
        <v>305</v>
      </c>
      <c r="E954" s="38"/>
      <c r="F954" s="266" t="s">
        <v>640</v>
      </c>
      <c r="G954" s="38"/>
      <c r="H954" s="38"/>
      <c r="I954" s="125"/>
      <c r="J954" s="38"/>
      <c r="K954" s="38"/>
      <c r="L954" s="41"/>
      <c r="M954" s="267"/>
      <c r="N954" s="268"/>
      <c r="O954" s="73"/>
      <c r="P954" s="73"/>
      <c r="Q954" s="73"/>
      <c r="R954" s="73"/>
      <c r="S954" s="73"/>
      <c r="T954" s="74"/>
      <c r="U954" s="36"/>
      <c r="V954" s="36"/>
      <c r="W954" s="36"/>
      <c r="X954" s="36"/>
      <c r="Y954" s="36"/>
      <c r="Z954" s="36"/>
      <c r="AA954" s="36"/>
      <c r="AB954" s="36"/>
      <c r="AC954" s="36"/>
      <c r="AD954" s="36"/>
      <c r="AE954" s="36"/>
      <c r="AT954" s="18" t="s">
        <v>305</v>
      </c>
      <c r="AU954" s="18" t="s">
        <v>92</v>
      </c>
    </row>
    <row r="955" spans="1:65" s="2" customFormat="1" ht="16.5" customHeight="1">
      <c r="A955" s="36"/>
      <c r="B955" s="37"/>
      <c r="C955" s="210" t="s">
        <v>1726</v>
      </c>
      <c r="D955" s="210" t="s">
        <v>192</v>
      </c>
      <c r="E955" s="211" t="s">
        <v>1727</v>
      </c>
      <c r="F955" s="212" t="s">
        <v>675</v>
      </c>
      <c r="G955" s="213" t="s">
        <v>638</v>
      </c>
      <c r="H955" s="214">
        <v>2</v>
      </c>
      <c r="I955" s="215"/>
      <c r="J955" s="216">
        <f>ROUND(I955*H955,2)</f>
        <v>0</v>
      </c>
      <c r="K955" s="212" t="s">
        <v>1</v>
      </c>
      <c r="L955" s="41"/>
      <c r="M955" s="217" t="s">
        <v>1</v>
      </c>
      <c r="N955" s="218" t="s">
        <v>48</v>
      </c>
      <c r="O955" s="73"/>
      <c r="P955" s="219">
        <f>O955*H955</f>
        <v>0</v>
      </c>
      <c r="Q955" s="219">
        <v>0</v>
      </c>
      <c r="R955" s="219">
        <f>Q955*H955</f>
        <v>0</v>
      </c>
      <c r="S955" s="219">
        <v>0</v>
      </c>
      <c r="T955" s="220">
        <f>S955*H955</f>
        <v>0</v>
      </c>
      <c r="U955" s="36"/>
      <c r="V955" s="36"/>
      <c r="W955" s="36"/>
      <c r="X955" s="36"/>
      <c r="Y955" s="36"/>
      <c r="Z955" s="36"/>
      <c r="AA955" s="36"/>
      <c r="AB955" s="36"/>
      <c r="AC955" s="36"/>
      <c r="AD955" s="36"/>
      <c r="AE955" s="36"/>
      <c r="AR955" s="221" t="s">
        <v>269</v>
      </c>
      <c r="AT955" s="221" t="s">
        <v>192</v>
      </c>
      <c r="AU955" s="221" t="s">
        <v>92</v>
      </c>
      <c r="AY955" s="18" t="s">
        <v>189</v>
      </c>
      <c r="BE955" s="222">
        <f>IF(N955="základní",J955,0)</f>
        <v>0</v>
      </c>
      <c r="BF955" s="222">
        <f>IF(N955="snížená",J955,0)</f>
        <v>0</v>
      </c>
      <c r="BG955" s="222">
        <f>IF(N955="zákl. přenesená",J955,0)</f>
        <v>0</v>
      </c>
      <c r="BH955" s="222">
        <f>IF(N955="sníž. přenesená",J955,0)</f>
        <v>0</v>
      </c>
      <c r="BI955" s="222">
        <f>IF(N955="nulová",J955,0)</f>
        <v>0</v>
      </c>
      <c r="BJ955" s="18" t="s">
        <v>90</v>
      </c>
      <c r="BK955" s="222">
        <f>ROUND(I955*H955,2)</f>
        <v>0</v>
      </c>
      <c r="BL955" s="18" t="s">
        <v>269</v>
      </c>
      <c r="BM955" s="221" t="s">
        <v>1728</v>
      </c>
    </row>
    <row r="956" spans="1:47" s="2" customFormat="1" ht="29.25">
      <c r="A956" s="36"/>
      <c r="B956" s="37"/>
      <c r="C956" s="38"/>
      <c r="D956" s="225" t="s">
        <v>305</v>
      </c>
      <c r="E956" s="38"/>
      <c r="F956" s="266" t="s">
        <v>640</v>
      </c>
      <c r="G956" s="38"/>
      <c r="H956" s="38"/>
      <c r="I956" s="125"/>
      <c r="J956" s="38"/>
      <c r="K956" s="38"/>
      <c r="L956" s="41"/>
      <c r="M956" s="267"/>
      <c r="N956" s="268"/>
      <c r="O956" s="73"/>
      <c r="P956" s="73"/>
      <c r="Q956" s="73"/>
      <c r="R956" s="73"/>
      <c r="S956" s="73"/>
      <c r="T956" s="74"/>
      <c r="U956" s="36"/>
      <c r="V956" s="36"/>
      <c r="W956" s="36"/>
      <c r="X956" s="36"/>
      <c r="Y956" s="36"/>
      <c r="Z956" s="36"/>
      <c r="AA956" s="36"/>
      <c r="AB956" s="36"/>
      <c r="AC956" s="36"/>
      <c r="AD956" s="36"/>
      <c r="AE956" s="36"/>
      <c r="AT956" s="18" t="s">
        <v>305</v>
      </c>
      <c r="AU956" s="18" t="s">
        <v>92</v>
      </c>
    </row>
    <row r="957" spans="1:65" s="2" customFormat="1" ht="16.5" customHeight="1">
      <c r="A957" s="36"/>
      <c r="B957" s="37"/>
      <c r="C957" s="210" t="s">
        <v>1729</v>
      </c>
      <c r="D957" s="210" t="s">
        <v>192</v>
      </c>
      <c r="E957" s="211" t="s">
        <v>1730</v>
      </c>
      <c r="F957" s="212" t="s">
        <v>679</v>
      </c>
      <c r="G957" s="213" t="s">
        <v>638</v>
      </c>
      <c r="H957" s="214">
        <v>12</v>
      </c>
      <c r="I957" s="215"/>
      <c r="J957" s="216">
        <f>ROUND(I957*H957,2)</f>
        <v>0</v>
      </c>
      <c r="K957" s="212" t="s">
        <v>1</v>
      </c>
      <c r="L957" s="41"/>
      <c r="M957" s="217" t="s">
        <v>1</v>
      </c>
      <c r="N957" s="218" t="s">
        <v>48</v>
      </c>
      <c r="O957" s="73"/>
      <c r="P957" s="219">
        <f>O957*H957</f>
        <v>0</v>
      </c>
      <c r="Q957" s="219">
        <v>0</v>
      </c>
      <c r="R957" s="219">
        <f>Q957*H957</f>
        <v>0</v>
      </c>
      <c r="S957" s="219">
        <v>0</v>
      </c>
      <c r="T957" s="220">
        <f>S957*H957</f>
        <v>0</v>
      </c>
      <c r="U957" s="36"/>
      <c r="V957" s="36"/>
      <c r="W957" s="36"/>
      <c r="X957" s="36"/>
      <c r="Y957" s="36"/>
      <c r="Z957" s="36"/>
      <c r="AA957" s="36"/>
      <c r="AB957" s="36"/>
      <c r="AC957" s="36"/>
      <c r="AD957" s="36"/>
      <c r="AE957" s="36"/>
      <c r="AR957" s="221" t="s">
        <v>269</v>
      </c>
      <c r="AT957" s="221" t="s">
        <v>192</v>
      </c>
      <c r="AU957" s="221" t="s">
        <v>92</v>
      </c>
      <c r="AY957" s="18" t="s">
        <v>189</v>
      </c>
      <c r="BE957" s="222">
        <f>IF(N957="základní",J957,0)</f>
        <v>0</v>
      </c>
      <c r="BF957" s="222">
        <f>IF(N957="snížená",J957,0)</f>
        <v>0</v>
      </c>
      <c r="BG957" s="222">
        <f>IF(N957="zákl. přenesená",J957,0)</f>
        <v>0</v>
      </c>
      <c r="BH957" s="222">
        <f>IF(N957="sníž. přenesená",J957,0)</f>
        <v>0</v>
      </c>
      <c r="BI957" s="222">
        <f>IF(N957="nulová",J957,0)</f>
        <v>0</v>
      </c>
      <c r="BJ957" s="18" t="s">
        <v>90</v>
      </c>
      <c r="BK957" s="222">
        <f>ROUND(I957*H957,2)</f>
        <v>0</v>
      </c>
      <c r="BL957" s="18" t="s">
        <v>269</v>
      </c>
      <c r="BM957" s="221" t="s">
        <v>1731</v>
      </c>
    </row>
    <row r="958" spans="1:47" s="2" customFormat="1" ht="29.25">
      <c r="A958" s="36"/>
      <c r="B958" s="37"/>
      <c r="C958" s="38"/>
      <c r="D958" s="225" t="s">
        <v>305</v>
      </c>
      <c r="E958" s="38"/>
      <c r="F958" s="266" t="s">
        <v>640</v>
      </c>
      <c r="G958" s="38"/>
      <c r="H958" s="38"/>
      <c r="I958" s="125"/>
      <c r="J958" s="38"/>
      <c r="K958" s="38"/>
      <c r="L958" s="41"/>
      <c r="M958" s="267"/>
      <c r="N958" s="268"/>
      <c r="O958" s="73"/>
      <c r="P958" s="73"/>
      <c r="Q958" s="73"/>
      <c r="R958" s="73"/>
      <c r="S958" s="73"/>
      <c r="T958" s="74"/>
      <c r="U958" s="36"/>
      <c r="V958" s="36"/>
      <c r="W958" s="36"/>
      <c r="X958" s="36"/>
      <c r="Y958" s="36"/>
      <c r="Z958" s="36"/>
      <c r="AA958" s="36"/>
      <c r="AB958" s="36"/>
      <c r="AC958" s="36"/>
      <c r="AD958" s="36"/>
      <c r="AE958" s="36"/>
      <c r="AT958" s="18" t="s">
        <v>305</v>
      </c>
      <c r="AU958" s="18" t="s">
        <v>92</v>
      </c>
    </row>
    <row r="959" spans="1:65" s="2" customFormat="1" ht="16.5" customHeight="1">
      <c r="A959" s="36"/>
      <c r="B959" s="37"/>
      <c r="C959" s="210" t="s">
        <v>1732</v>
      </c>
      <c r="D959" s="210" t="s">
        <v>192</v>
      </c>
      <c r="E959" s="211" t="s">
        <v>1733</v>
      </c>
      <c r="F959" s="212" t="s">
        <v>1734</v>
      </c>
      <c r="G959" s="213" t="s">
        <v>638</v>
      </c>
      <c r="H959" s="214">
        <v>2</v>
      </c>
      <c r="I959" s="215"/>
      <c r="J959" s="216">
        <f>ROUND(I959*H959,2)</f>
        <v>0</v>
      </c>
      <c r="K959" s="212" t="s">
        <v>281</v>
      </c>
      <c r="L959" s="41"/>
      <c r="M959" s="217" t="s">
        <v>1</v>
      </c>
      <c r="N959" s="218" t="s">
        <v>48</v>
      </c>
      <c r="O959" s="73"/>
      <c r="P959" s="219">
        <f>O959*H959</f>
        <v>0</v>
      </c>
      <c r="Q959" s="219">
        <v>0</v>
      </c>
      <c r="R959" s="219">
        <f>Q959*H959</f>
        <v>0</v>
      </c>
      <c r="S959" s="219">
        <v>0</v>
      </c>
      <c r="T959" s="220">
        <f>S959*H959</f>
        <v>0</v>
      </c>
      <c r="U959" s="36"/>
      <c r="V959" s="36"/>
      <c r="W959" s="36"/>
      <c r="X959" s="36"/>
      <c r="Y959" s="36"/>
      <c r="Z959" s="36"/>
      <c r="AA959" s="36"/>
      <c r="AB959" s="36"/>
      <c r="AC959" s="36"/>
      <c r="AD959" s="36"/>
      <c r="AE959" s="36"/>
      <c r="AR959" s="221" t="s">
        <v>269</v>
      </c>
      <c r="AT959" s="221" t="s">
        <v>192</v>
      </c>
      <c r="AU959" s="221" t="s">
        <v>92</v>
      </c>
      <c r="AY959" s="18" t="s">
        <v>189</v>
      </c>
      <c r="BE959" s="222">
        <f>IF(N959="základní",J959,0)</f>
        <v>0</v>
      </c>
      <c r="BF959" s="222">
        <f>IF(N959="snížená",J959,0)</f>
        <v>0</v>
      </c>
      <c r="BG959" s="222">
        <f>IF(N959="zákl. přenesená",J959,0)</f>
        <v>0</v>
      </c>
      <c r="BH959" s="222">
        <f>IF(N959="sníž. přenesená",J959,0)</f>
        <v>0</v>
      </c>
      <c r="BI959" s="222">
        <f>IF(N959="nulová",J959,0)</f>
        <v>0</v>
      </c>
      <c r="BJ959" s="18" t="s">
        <v>90</v>
      </c>
      <c r="BK959" s="222">
        <f>ROUND(I959*H959,2)</f>
        <v>0</v>
      </c>
      <c r="BL959" s="18" t="s">
        <v>269</v>
      </c>
      <c r="BM959" s="221" t="s">
        <v>1735</v>
      </c>
    </row>
    <row r="960" spans="1:47" s="2" customFormat="1" ht="29.25">
      <c r="A960" s="36"/>
      <c r="B960" s="37"/>
      <c r="C960" s="38"/>
      <c r="D960" s="225" t="s">
        <v>305</v>
      </c>
      <c r="E960" s="38"/>
      <c r="F960" s="266" t="s">
        <v>640</v>
      </c>
      <c r="G960" s="38"/>
      <c r="H960" s="38"/>
      <c r="I960" s="125"/>
      <c r="J960" s="38"/>
      <c r="K960" s="38"/>
      <c r="L960" s="41"/>
      <c r="M960" s="267"/>
      <c r="N960" s="268"/>
      <c r="O960" s="73"/>
      <c r="P960" s="73"/>
      <c r="Q960" s="73"/>
      <c r="R960" s="73"/>
      <c r="S960" s="73"/>
      <c r="T960" s="74"/>
      <c r="U960" s="36"/>
      <c r="V960" s="36"/>
      <c r="W960" s="36"/>
      <c r="X960" s="36"/>
      <c r="Y960" s="36"/>
      <c r="Z960" s="36"/>
      <c r="AA960" s="36"/>
      <c r="AB960" s="36"/>
      <c r="AC960" s="36"/>
      <c r="AD960" s="36"/>
      <c r="AE960" s="36"/>
      <c r="AT960" s="18" t="s">
        <v>305</v>
      </c>
      <c r="AU960" s="18" t="s">
        <v>92</v>
      </c>
    </row>
    <row r="961" spans="1:65" s="2" customFormat="1" ht="16.5" customHeight="1">
      <c r="A961" s="36"/>
      <c r="B961" s="37"/>
      <c r="C961" s="210" t="s">
        <v>1736</v>
      </c>
      <c r="D961" s="210" t="s">
        <v>192</v>
      </c>
      <c r="E961" s="211" t="s">
        <v>1737</v>
      </c>
      <c r="F961" s="212" t="s">
        <v>1738</v>
      </c>
      <c r="G961" s="213" t="s">
        <v>638</v>
      </c>
      <c r="H961" s="214">
        <v>1</v>
      </c>
      <c r="I961" s="215"/>
      <c r="J961" s="216">
        <f>ROUND(I961*H961,2)</f>
        <v>0</v>
      </c>
      <c r="K961" s="212" t="s">
        <v>281</v>
      </c>
      <c r="L961" s="41"/>
      <c r="M961" s="217" t="s">
        <v>1</v>
      </c>
      <c r="N961" s="218" t="s">
        <v>48</v>
      </c>
      <c r="O961" s="73"/>
      <c r="P961" s="219">
        <f>O961*H961</f>
        <v>0</v>
      </c>
      <c r="Q961" s="219">
        <v>0</v>
      </c>
      <c r="R961" s="219">
        <f>Q961*H961</f>
        <v>0</v>
      </c>
      <c r="S961" s="219">
        <v>0</v>
      </c>
      <c r="T961" s="220">
        <f>S961*H961</f>
        <v>0</v>
      </c>
      <c r="U961" s="36"/>
      <c r="V961" s="36"/>
      <c r="W961" s="36"/>
      <c r="X961" s="36"/>
      <c r="Y961" s="36"/>
      <c r="Z961" s="36"/>
      <c r="AA961" s="36"/>
      <c r="AB961" s="36"/>
      <c r="AC961" s="36"/>
      <c r="AD961" s="36"/>
      <c r="AE961" s="36"/>
      <c r="AR961" s="221" t="s">
        <v>269</v>
      </c>
      <c r="AT961" s="221" t="s">
        <v>192</v>
      </c>
      <c r="AU961" s="221" t="s">
        <v>92</v>
      </c>
      <c r="AY961" s="18" t="s">
        <v>189</v>
      </c>
      <c r="BE961" s="222">
        <f>IF(N961="základní",J961,0)</f>
        <v>0</v>
      </c>
      <c r="BF961" s="222">
        <f>IF(N961="snížená",J961,0)</f>
        <v>0</v>
      </c>
      <c r="BG961" s="222">
        <f>IF(N961="zákl. přenesená",J961,0)</f>
        <v>0</v>
      </c>
      <c r="BH961" s="222">
        <f>IF(N961="sníž. přenesená",J961,0)</f>
        <v>0</v>
      </c>
      <c r="BI961" s="222">
        <f>IF(N961="nulová",J961,0)</f>
        <v>0</v>
      </c>
      <c r="BJ961" s="18" t="s">
        <v>90</v>
      </c>
      <c r="BK961" s="222">
        <f>ROUND(I961*H961,2)</f>
        <v>0</v>
      </c>
      <c r="BL961" s="18" t="s">
        <v>269</v>
      </c>
      <c r="BM961" s="221" t="s">
        <v>1739</v>
      </c>
    </row>
    <row r="962" spans="1:47" s="2" customFormat="1" ht="29.25">
      <c r="A962" s="36"/>
      <c r="B962" s="37"/>
      <c r="C962" s="38"/>
      <c r="D962" s="225" t="s">
        <v>305</v>
      </c>
      <c r="E962" s="38"/>
      <c r="F962" s="266" t="s">
        <v>640</v>
      </c>
      <c r="G962" s="38"/>
      <c r="H962" s="38"/>
      <c r="I962" s="125"/>
      <c r="J962" s="38"/>
      <c r="K962" s="38"/>
      <c r="L962" s="41"/>
      <c r="M962" s="267"/>
      <c r="N962" s="268"/>
      <c r="O962" s="73"/>
      <c r="P962" s="73"/>
      <c r="Q962" s="73"/>
      <c r="R962" s="73"/>
      <c r="S962" s="73"/>
      <c r="T962" s="74"/>
      <c r="U962" s="36"/>
      <c r="V962" s="36"/>
      <c r="W962" s="36"/>
      <c r="X962" s="36"/>
      <c r="Y962" s="36"/>
      <c r="Z962" s="36"/>
      <c r="AA962" s="36"/>
      <c r="AB962" s="36"/>
      <c r="AC962" s="36"/>
      <c r="AD962" s="36"/>
      <c r="AE962" s="36"/>
      <c r="AT962" s="18" t="s">
        <v>305</v>
      </c>
      <c r="AU962" s="18" t="s">
        <v>92</v>
      </c>
    </row>
    <row r="963" spans="1:65" s="2" customFormat="1" ht="16.5" customHeight="1">
      <c r="A963" s="36"/>
      <c r="B963" s="37"/>
      <c r="C963" s="210" t="s">
        <v>1740</v>
      </c>
      <c r="D963" s="210" t="s">
        <v>192</v>
      </c>
      <c r="E963" s="211" t="s">
        <v>1741</v>
      </c>
      <c r="F963" s="212" t="s">
        <v>1742</v>
      </c>
      <c r="G963" s="213" t="s">
        <v>638</v>
      </c>
      <c r="H963" s="214">
        <v>3</v>
      </c>
      <c r="I963" s="215"/>
      <c r="J963" s="216">
        <f>ROUND(I963*H963,2)</f>
        <v>0</v>
      </c>
      <c r="K963" s="212" t="s">
        <v>281</v>
      </c>
      <c r="L963" s="41"/>
      <c r="M963" s="217" t="s">
        <v>1</v>
      </c>
      <c r="N963" s="218" t="s">
        <v>48</v>
      </c>
      <c r="O963" s="73"/>
      <c r="P963" s="219">
        <f>O963*H963</f>
        <v>0</v>
      </c>
      <c r="Q963" s="219">
        <v>0</v>
      </c>
      <c r="R963" s="219">
        <f>Q963*H963</f>
        <v>0</v>
      </c>
      <c r="S963" s="219">
        <v>0</v>
      </c>
      <c r="T963" s="220">
        <f>S963*H963</f>
        <v>0</v>
      </c>
      <c r="U963" s="36"/>
      <c r="V963" s="36"/>
      <c r="W963" s="36"/>
      <c r="X963" s="36"/>
      <c r="Y963" s="36"/>
      <c r="Z963" s="36"/>
      <c r="AA963" s="36"/>
      <c r="AB963" s="36"/>
      <c r="AC963" s="36"/>
      <c r="AD963" s="36"/>
      <c r="AE963" s="36"/>
      <c r="AR963" s="221" t="s">
        <v>269</v>
      </c>
      <c r="AT963" s="221" t="s">
        <v>192</v>
      </c>
      <c r="AU963" s="221" t="s">
        <v>92</v>
      </c>
      <c r="AY963" s="18" t="s">
        <v>189</v>
      </c>
      <c r="BE963" s="222">
        <f>IF(N963="základní",J963,0)</f>
        <v>0</v>
      </c>
      <c r="BF963" s="222">
        <f>IF(N963="snížená",J963,0)</f>
        <v>0</v>
      </c>
      <c r="BG963" s="222">
        <f>IF(N963="zákl. přenesená",J963,0)</f>
        <v>0</v>
      </c>
      <c r="BH963" s="222">
        <f>IF(N963="sníž. přenesená",J963,0)</f>
        <v>0</v>
      </c>
      <c r="BI963" s="222">
        <f>IF(N963="nulová",J963,0)</f>
        <v>0</v>
      </c>
      <c r="BJ963" s="18" t="s">
        <v>90</v>
      </c>
      <c r="BK963" s="222">
        <f>ROUND(I963*H963,2)</f>
        <v>0</v>
      </c>
      <c r="BL963" s="18" t="s">
        <v>269</v>
      </c>
      <c r="BM963" s="221" t="s">
        <v>1743</v>
      </c>
    </row>
    <row r="964" spans="1:47" s="2" customFormat="1" ht="29.25">
      <c r="A964" s="36"/>
      <c r="B964" s="37"/>
      <c r="C964" s="38"/>
      <c r="D964" s="225" t="s">
        <v>305</v>
      </c>
      <c r="E964" s="38"/>
      <c r="F964" s="266" t="s">
        <v>640</v>
      </c>
      <c r="G964" s="38"/>
      <c r="H964" s="38"/>
      <c r="I964" s="125"/>
      <c r="J964" s="38"/>
      <c r="K964" s="38"/>
      <c r="L964" s="41"/>
      <c r="M964" s="267"/>
      <c r="N964" s="268"/>
      <c r="O964" s="73"/>
      <c r="P964" s="73"/>
      <c r="Q964" s="73"/>
      <c r="R964" s="73"/>
      <c r="S964" s="73"/>
      <c r="T964" s="74"/>
      <c r="U964" s="36"/>
      <c r="V964" s="36"/>
      <c r="W964" s="36"/>
      <c r="X964" s="36"/>
      <c r="Y964" s="36"/>
      <c r="Z964" s="36"/>
      <c r="AA964" s="36"/>
      <c r="AB964" s="36"/>
      <c r="AC964" s="36"/>
      <c r="AD964" s="36"/>
      <c r="AE964" s="36"/>
      <c r="AT964" s="18" t="s">
        <v>305</v>
      </c>
      <c r="AU964" s="18" t="s">
        <v>92</v>
      </c>
    </row>
    <row r="965" spans="1:65" s="2" customFormat="1" ht="16.5" customHeight="1">
      <c r="A965" s="36"/>
      <c r="B965" s="37"/>
      <c r="C965" s="210" t="s">
        <v>1744</v>
      </c>
      <c r="D965" s="210" t="s">
        <v>192</v>
      </c>
      <c r="E965" s="211" t="s">
        <v>1745</v>
      </c>
      <c r="F965" s="212" t="s">
        <v>1746</v>
      </c>
      <c r="G965" s="213" t="s">
        <v>638</v>
      </c>
      <c r="H965" s="214">
        <v>2</v>
      </c>
      <c r="I965" s="215"/>
      <c r="J965" s="216">
        <f>ROUND(I965*H965,2)</f>
        <v>0</v>
      </c>
      <c r="K965" s="212" t="s">
        <v>281</v>
      </c>
      <c r="L965" s="41"/>
      <c r="M965" s="217" t="s">
        <v>1</v>
      </c>
      <c r="N965" s="218" t="s">
        <v>48</v>
      </c>
      <c r="O965" s="73"/>
      <c r="P965" s="219">
        <f>O965*H965</f>
        <v>0</v>
      </c>
      <c r="Q965" s="219">
        <v>0</v>
      </c>
      <c r="R965" s="219">
        <f>Q965*H965</f>
        <v>0</v>
      </c>
      <c r="S965" s="219">
        <v>0</v>
      </c>
      <c r="T965" s="220">
        <f>S965*H965</f>
        <v>0</v>
      </c>
      <c r="U965" s="36"/>
      <c r="V965" s="36"/>
      <c r="W965" s="36"/>
      <c r="X965" s="36"/>
      <c r="Y965" s="36"/>
      <c r="Z965" s="36"/>
      <c r="AA965" s="36"/>
      <c r="AB965" s="36"/>
      <c r="AC965" s="36"/>
      <c r="AD965" s="36"/>
      <c r="AE965" s="36"/>
      <c r="AR965" s="221" t="s">
        <v>269</v>
      </c>
      <c r="AT965" s="221" t="s">
        <v>192</v>
      </c>
      <c r="AU965" s="221" t="s">
        <v>92</v>
      </c>
      <c r="AY965" s="18" t="s">
        <v>189</v>
      </c>
      <c r="BE965" s="222">
        <f>IF(N965="základní",J965,0)</f>
        <v>0</v>
      </c>
      <c r="BF965" s="222">
        <f>IF(N965="snížená",J965,0)</f>
        <v>0</v>
      </c>
      <c r="BG965" s="222">
        <f>IF(N965="zákl. přenesená",J965,0)</f>
        <v>0</v>
      </c>
      <c r="BH965" s="222">
        <f>IF(N965="sníž. přenesená",J965,0)</f>
        <v>0</v>
      </c>
      <c r="BI965" s="222">
        <f>IF(N965="nulová",J965,0)</f>
        <v>0</v>
      </c>
      <c r="BJ965" s="18" t="s">
        <v>90</v>
      </c>
      <c r="BK965" s="222">
        <f>ROUND(I965*H965,2)</f>
        <v>0</v>
      </c>
      <c r="BL965" s="18" t="s">
        <v>269</v>
      </c>
      <c r="BM965" s="221" t="s">
        <v>1747</v>
      </c>
    </row>
    <row r="966" spans="1:47" s="2" customFormat="1" ht="29.25">
      <c r="A966" s="36"/>
      <c r="B966" s="37"/>
      <c r="C966" s="38"/>
      <c r="D966" s="225" t="s">
        <v>305</v>
      </c>
      <c r="E966" s="38"/>
      <c r="F966" s="266" t="s">
        <v>640</v>
      </c>
      <c r="G966" s="38"/>
      <c r="H966" s="38"/>
      <c r="I966" s="125"/>
      <c r="J966" s="38"/>
      <c r="K966" s="38"/>
      <c r="L966" s="41"/>
      <c r="M966" s="267"/>
      <c r="N966" s="268"/>
      <c r="O966" s="73"/>
      <c r="P966" s="73"/>
      <c r="Q966" s="73"/>
      <c r="R966" s="73"/>
      <c r="S966" s="73"/>
      <c r="T966" s="74"/>
      <c r="U966" s="36"/>
      <c r="V966" s="36"/>
      <c r="W966" s="36"/>
      <c r="X966" s="36"/>
      <c r="Y966" s="36"/>
      <c r="Z966" s="36"/>
      <c r="AA966" s="36"/>
      <c r="AB966" s="36"/>
      <c r="AC966" s="36"/>
      <c r="AD966" s="36"/>
      <c r="AE966" s="36"/>
      <c r="AT966" s="18" t="s">
        <v>305</v>
      </c>
      <c r="AU966" s="18" t="s">
        <v>92</v>
      </c>
    </row>
    <row r="967" spans="1:65" s="2" customFormat="1" ht="16.5" customHeight="1">
      <c r="A967" s="36"/>
      <c r="B967" s="37"/>
      <c r="C967" s="210" t="s">
        <v>1748</v>
      </c>
      <c r="D967" s="210" t="s">
        <v>192</v>
      </c>
      <c r="E967" s="211" t="s">
        <v>1749</v>
      </c>
      <c r="F967" s="212" t="s">
        <v>1750</v>
      </c>
      <c r="G967" s="213" t="s">
        <v>638</v>
      </c>
      <c r="H967" s="214">
        <v>2</v>
      </c>
      <c r="I967" s="215"/>
      <c r="J967" s="216">
        <f>ROUND(I967*H967,2)</f>
        <v>0</v>
      </c>
      <c r="K967" s="212" t="s">
        <v>1</v>
      </c>
      <c r="L967" s="41"/>
      <c r="M967" s="217" t="s">
        <v>1</v>
      </c>
      <c r="N967" s="218" t="s">
        <v>48</v>
      </c>
      <c r="O967" s="73"/>
      <c r="P967" s="219">
        <f>O967*H967</f>
        <v>0</v>
      </c>
      <c r="Q967" s="219">
        <v>0</v>
      </c>
      <c r="R967" s="219">
        <f>Q967*H967</f>
        <v>0</v>
      </c>
      <c r="S967" s="219">
        <v>0</v>
      </c>
      <c r="T967" s="220">
        <f>S967*H967</f>
        <v>0</v>
      </c>
      <c r="U967" s="36"/>
      <c r="V967" s="36"/>
      <c r="W967" s="36"/>
      <c r="X967" s="36"/>
      <c r="Y967" s="36"/>
      <c r="Z967" s="36"/>
      <c r="AA967" s="36"/>
      <c r="AB967" s="36"/>
      <c r="AC967" s="36"/>
      <c r="AD967" s="36"/>
      <c r="AE967" s="36"/>
      <c r="AR967" s="221" t="s">
        <v>269</v>
      </c>
      <c r="AT967" s="221" t="s">
        <v>192</v>
      </c>
      <c r="AU967" s="221" t="s">
        <v>92</v>
      </c>
      <c r="AY967" s="18" t="s">
        <v>189</v>
      </c>
      <c r="BE967" s="222">
        <f>IF(N967="základní",J967,0)</f>
        <v>0</v>
      </c>
      <c r="BF967" s="222">
        <f>IF(N967="snížená",J967,0)</f>
        <v>0</v>
      </c>
      <c r="BG967" s="222">
        <f>IF(N967="zákl. přenesená",J967,0)</f>
        <v>0</v>
      </c>
      <c r="BH967" s="222">
        <f>IF(N967="sníž. přenesená",J967,0)</f>
        <v>0</v>
      </c>
      <c r="BI967" s="222">
        <f>IF(N967="nulová",J967,0)</f>
        <v>0</v>
      </c>
      <c r="BJ967" s="18" t="s">
        <v>90</v>
      </c>
      <c r="BK967" s="222">
        <f>ROUND(I967*H967,2)</f>
        <v>0</v>
      </c>
      <c r="BL967" s="18" t="s">
        <v>269</v>
      </c>
      <c r="BM967" s="221" t="s">
        <v>1751</v>
      </c>
    </row>
    <row r="968" spans="1:47" s="2" customFormat="1" ht="29.25">
      <c r="A968" s="36"/>
      <c r="B968" s="37"/>
      <c r="C968" s="38"/>
      <c r="D968" s="225" t="s">
        <v>305</v>
      </c>
      <c r="E968" s="38"/>
      <c r="F968" s="266" t="s">
        <v>640</v>
      </c>
      <c r="G968" s="38"/>
      <c r="H968" s="38"/>
      <c r="I968" s="125"/>
      <c r="J968" s="38"/>
      <c r="K968" s="38"/>
      <c r="L968" s="41"/>
      <c r="M968" s="267"/>
      <c r="N968" s="268"/>
      <c r="O968" s="73"/>
      <c r="P968" s="73"/>
      <c r="Q968" s="73"/>
      <c r="R968" s="73"/>
      <c r="S968" s="73"/>
      <c r="T968" s="74"/>
      <c r="U968" s="36"/>
      <c r="V968" s="36"/>
      <c r="W968" s="36"/>
      <c r="X968" s="36"/>
      <c r="Y968" s="36"/>
      <c r="Z968" s="36"/>
      <c r="AA968" s="36"/>
      <c r="AB968" s="36"/>
      <c r="AC968" s="36"/>
      <c r="AD968" s="36"/>
      <c r="AE968" s="36"/>
      <c r="AT968" s="18" t="s">
        <v>305</v>
      </c>
      <c r="AU968" s="18" t="s">
        <v>92</v>
      </c>
    </row>
    <row r="969" spans="1:65" s="2" customFormat="1" ht="16.5" customHeight="1">
      <c r="A969" s="36"/>
      <c r="B969" s="37"/>
      <c r="C969" s="210" t="s">
        <v>1752</v>
      </c>
      <c r="D969" s="210" t="s">
        <v>192</v>
      </c>
      <c r="E969" s="211" t="s">
        <v>1753</v>
      </c>
      <c r="F969" s="212" t="s">
        <v>1754</v>
      </c>
      <c r="G969" s="213" t="s">
        <v>638</v>
      </c>
      <c r="H969" s="214">
        <v>1</v>
      </c>
      <c r="I969" s="215"/>
      <c r="J969" s="216">
        <f>ROUND(I969*H969,2)</f>
        <v>0</v>
      </c>
      <c r="K969" s="212" t="s">
        <v>281</v>
      </c>
      <c r="L969" s="41"/>
      <c r="M969" s="217" t="s">
        <v>1</v>
      </c>
      <c r="N969" s="218" t="s">
        <v>48</v>
      </c>
      <c r="O969" s="73"/>
      <c r="P969" s="219">
        <f>O969*H969</f>
        <v>0</v>
      </c>
      <c r="Q969" s="219">
        <v>0</v>
      </c>
      <c r="R969" s="219">
        <f>Q969*H969</f>
        <v>0</v>
      </c>
      <c r="S969" s="219">
        <v>0</v>
      </c>
      <c r="T969" s="220">
        <f>S969*H969</f>
        <v>0</v>
      </c>
      <c r="U969" s="36"/>
      <c r="V969" s="36"/>
      <c r="W969" s="36"/>
      <c r="X969" s="36"/>
      <c r="Y969" s="36"/>
      <c r="Z969" s="36"/>
      <c r="AA969" s="36"/>
      <c r="AB969" s="36"/>
      <c r="AC969" s="36"/>
      <c r="AD969" s="36"/>
      <c r="AE969" s="36"/>
      <c r="AR969" s="221" t="s">
        <v>269</v>
      </c>
      <c r="AT969" s="221" t="s">
        <v>192</v>
      </c>
      <c r="AU969" s="221" t="s">
        <v>92</v>
      </c>
      <c r="AY969" s="18" t="s">
        <v>189</v>
      </c>
      <c r="BE969" s="222">
        <f>IF(N969="základní",J969,0)</f>
        <v>0</v>
      </c>
      <c r="BF969" s="222">
        <f>IF(N969="snížená",J969,0)</f>
        <v>0</v>
      </c>
      <c r="BG969" s="222">
        <f>IF(N969="zákl. přenesená",J969,0)</f>
        <v>0</v>
      </c>
      <c r="BH969" s="222">
        <f>IF(N969="sníž. přenesená",J969,0)</f>
        <v>0</v>
      </c>
      <c r="BI969" s="222">
        <f>IF(N969="nulová",J969,0)</f>
        <v>0</v>
      </c>
      <c r="BJ969" s="18" t="s">
        <v>90</v>
      </c>
      <c r="BK969" s="222">
        <f>ROUND(I969*H969,2)</f>
        <v>0</v>
      </c>
      <c r="BL969" s="18" t="s">
        <v>269</v>
      </c>
      <c r="BM969" s="221" t="s">
        <v>1755</v>
      </c>
    </row>
    <row r="970" spans="1:47" s="2" customFormat="1" ht="29.25">
      <c r="A970" s="36"/>
      <c r="B970" s="37"/>
      <c r="C970" s="38"/>
      <c r="D970" s="225" t="s">
        <v>305</v>
      </c>
      <c r="E970" s="38"/>
      <c r="F970" s="266" t="s">
        <v>640</v>
      </c>
      <c r="G970" s="38"/>
      <c r="H970" s="38"/>
      <c r="I970" s="125"/>
      <c r="J970" s="38"/>
      <c r="K970" s="38"/>
      <c r="L970" s="41"/>
      <c r="M970" s="267"/>
      <c r="N970" s="268"/>
      <c r="O970" s="73"/>
      <c r="P970" s="73"/>
      <c r="Q970" s="73"/>
      <c r="R970" s="73"/>
      <c r="S970" s="73"/>
      <c r="T970" s="74"/>
      <c r="U970" s="36"/>
      <c r="V970" s="36"/>
      <c r="W970" s="36"/>
      <c r="X970" s="36"/>
      <c r="Y970" s="36"/>
      <c r="Z970" s="36"/>
      <c r="AA970" s="36"/>
      <c r="AB970" s="36"/>
      <c r="AC970" s="36"/>
      <c r="AD970" s="36"/>
      <c r="AE970" s="36"/>
      <c r="AT970" s="18" t="s">
        <v>305</v>
      </c>
      <c r="AU970" s="18" t="s">
        <v>92</v>
      </c>
    </row>
    <row r="971" spans="1:65" s="2" customFormat="1" ht="16.5" customHeight="1">
      <c r="A971" s="36"/>
      <c r="B971" s="37"/>
      <c r="C971" s="210" t="s">
        <v>1756</v>
      </c>
      <c r="D971" s="210" t="s">
        <v>192</v>
      </c>
      <c r="E971" s="211" t="s">
        <v>1757</v>
      </c>
      <c r="F971" s="212" t="s">
        <v>1758</v>
      </c>
      <c r="G971" s="213" t="s">
        <v>638</v>
      </c>
      <c r="H971" s="214">
        <v>1</v>
      </c>
      <c r="I971" s="215"/>
      <c r="J971" s="216">
        <f>ROUND(I971*H971,2)</f>
        <v>0</v>
      </c>
      <c r="K971" s="212" t="s">
        <v>281</v>
      </c>
      <c r="L971" s="41"/>
      <c r="M971" s="217" t="s">
        <v>1</v>
      </c>
      <c r="N971" s="218" t="s">
        <v>48</v>
      </c>
      <c r="O971" s="73"/>
      <c r="P971" s="219">
        <f>O971*H971</f>
        <v>0</v>
      </c>
      <c r="Q971" s="219">
        <v>0</v>
      </c>
      <c r="R971" s="219">
        <f>Q971*H971</f>
        <v>0</v>
      </c>
      <c r="S971" s="219">
        <v>0</v>
      </c>
      <c r="T971" s="220">
        <f>S971*H971</f>
        <v>0</v>
      </c>
      <c r="U971" s="36"/>
      <c r="V971" s="36"/>
      <c r="W971" s="36"/>
      <c r="X971" s="36"/>
      <c r="Y971" s="36"/>
      <c r="Z971" s="36"/>
      <c r="AA971" s="36"/>
      <c r="AB971" s="36"/>
      <c r="AC971" s="36"/>
      <c r="AD971" s="36"/>
      <c r="AE971" s="36"/>
      <c r="AR971" s="221" t="s">
        <v>269</v>
      </c>
      <c r="AT971" s="221" t="s">
        <v>192</v>
      </c>
      <c r="AU971" s="221" t="s">
        <v>92</v>
      </c>
      <c r="AY971" s="18" t="s">
        <v>189</v>
      </c>
      <c r="BE971" s="222">
        <f>IF(N971="základní",J971,0)</f>
        <v>0</v>
      </c>
      <c r="BF971" s="222">
        <f>IF(N971="snížená",J971,0)</f>
        <v>0</v>
      </c>
      <c r="BG971" s="222">
        <f>IF(N971="zákl. přenesená",J971,0)</f>
        <v>0</v>
      </c>
      <c r="BH971" s="222">
        <f>IF(N971="sníž. přenesená",J971,0)</f>
        <v>0</v>
      </c>
      <c r="BI971" s="222">
        <f>IF(N971="nulová",J971,0)</f>
        <v>0</v>
      </c>
      <c r="BJ971" s="18" t="s">
        <v>90</v>
      </c>
      <c r="BK971" s="222">
        <f>ROUND(I971*H971,2)</f>
        <v>0</v>
      </c>
      <c r="BL971" s="18" t="s">
        <v>269</v>
      </c>
      <c r="BM971" s="221" t="s">
        <v>1759</v>
      </c>
    </row>
    <row r="972" spans="1:47" s="2" customFormat="1" ht="29.25">
      <c r="A972" s="36"/>
      <c r="B972" s="37"/>
      <c r="C972" s="38"/>
      <c r="D972" s="225" t="s">
        <v>305</v>
      </c>
      <c r="E972" s="38"/>
      <c r="F972" s="266" t="s">
        <v>685</v>
      </c>
      <c r="G972" s="38"/>
      <c r="H972" s="38"/>
      <c r="I972" s="125"/>
      <c r="J972" s="38"/>
      <c r="K972" s="38"/>
      <c r="L972" s="41"/>
      <c r="M972" s="267"/>
      <c r="N972" s="268"/>
      <c r="O972" s="73"/>
      <c r="P972" s="73"/>
      <c r="Q972" s="73"/>
      <c r="R972" s="73"/>
      <c r="S972" s="73"/>
      <c r="T972" s="74"/>
      <c r="U972" s="36"/>
      <c r="V972" s="36"/>
      <c r="W972" s="36"/>
      <c r="X972" s="36"/>
      <c r="Y972" s="36"/>
      <c r="Z972" s="36"/>
      <c r="AA972" s="36"/>
      <c r="AB972" s="36"/>
      <c r="AC972" s="36"/>
      <c r="AD972" s="36"/>
      <c r="AE972" s="36"/>
      <c r="AT972" s="18" t="s">
        <v>305</v>
      </c>
      <c r="AU972" s="18" t="s">
        <v>92</v>
      </c>
    </row>
    <row r="973" spans="1:65" s="2" customFormat="1" ht="16.5" customHeight="1">
      <c r="A973" s="36"/>
      <c r="B973" s="37"/>
      <c r="C973" s="210" t="s">
        <v>1760</v>
      </c>
      <c r="D973" s="210" t="s">
        <v>192</v>
      </c>
      <c r="E973" s="211" t="s">
        <v>1761</v>
      </c>
      <c r="F973" s="212" t="s">
        <v>1762</v>
      </c>
      <c r="G973" s="213" t="s">
        <v>638</v>
      </c>
      <c r="H973" s="214">
        <v>21</v>
      </c>
      <c r="I973" s="215"/>
      <c r="J973" s="216">
        <f>ROUND(I973*H973,2)</f>
        <v>0</v>
      </c>
      <c r="K973" s="212" t="s">
        <v>281</v>
      </c>
      <c r="L973" s="41"/>
      <c r="M973" s="217" t="s">
        <v>1</v>
      </c>
      <c r="N973" s="218" t="s">
        <v>48</v>
      </c>
      <c r="O973" s="73"/>
      <c r="P973" s="219">
        <f>O973*H973</f>
        <v>0</v>
      </c>
      <c r="Q973" s="219">
        <v>0</v>
      </c>
      <c r="R973" s="219">
        <f>Q973*H973</f>
        <v>0</v>
      </c>
      <c r="S973" s="219">
        <v>0</v>
      </c>
      <c r="T973" s="220">
        <f>S973*H973</f>
        <v>0</v>
      </c>
      <c r="U973" s="36"/>
      <c r="V973" s="36"/>
      <c r="W973" s="36"/>
      <c r="X973" s="36"/>
      <c r="Y973" s="36"/>
      <c r="Z973" s="36"/>
      <c r="AA973" s="36"/>
      <c r="AB973" s="36"/>
      <c r="AC973" s="36"/>
      <c r="AD973" s="36"/>
      <c r="AE973" s="36"/>
      <c r="AR973" s="221" t="s">
        <v>269</v>
      </c>
      <c r="AT973" s="221" t="s">
        <v>192</v>
      </c>
      <c r="AU973" s="221" t="s">
        <v>92</v>
      </c>
      <c r="AY973" s="18" t="s">
        <v>189</v>
      </c>
      <c r="BE973" s="222">
        <f>IF(N973="základní",J973,0)</f>
        <v>0</v>
      </c>
      <c r="BF973" s="222">
        <f>IF(N973="snížená",J973,0)</f>
        <v>0</v>
      </c>
      <c r="BG973" s="222">
        <f>IF(N973="zákl. přenesená",J973,0)</f>
        <v>0</v>
      </c>
      <c r="BH973" s="222">
        <f>IF(N973="sníž. přenesená",J973,0)</f>
        <v>0</v>
      </c>
      <c r="BI973" s="222">
        <f>IF(N973="nulová",J973,0)</f>
        <v>0</v>
      </c>
      <c r="BJ973" s="18" t="s">
        <v>90</v>
      </c>
      <c r="BK973" s="222">
        <f>ROUND(I973*H973,2)</f>
        <v>0</v>
      </c>
      <c r="BL973" s="18" t="s">
        <v>269</v>
      </c>
      <c r="BM973" s="221" t="s">
        <v>1763</v>
      </c>
    </row>
    <row r="974" spans="1:47" s="2" customFormat="1" ht="29.25">
      <c r="A974" s="36"/>
      <c r="B974" s="37"/>
      <c r="C974" s="38"/>
      <c r="D974" s="225" t="s">
        <v>305</v>
      </c>
      <c r="E974" s="38"/>
      <c r="F974" s="266" t="s">
        <v>685</v>
      </c>
      <c r="G974" s="38"/>
      <c r="H974" s="38"/>
      <c r="I974" s="125"/>
      <c r="J974" s="38"/>
      <c r="K974" s="38"/>
      <c r="L974" s="41"/>
      <c r="M974" s="267"/>
      <c r="N974" s="268"/>
      <c r="O974" s="73"/>
      <c r="P974" s="73"/>
      <c r="Q974" s="73"/>
      <c r="R974" s="73"/>
      <c r="S974" s="73"/>
      <c r="T974" s="74"/>
      <c r="U974" s="36"/>
      <c r="V974" s="36"/>
      <c r="W974" s="36"/>
      <c r="X974" s="36"/>
      <c r="Y974" s="36"/>
      <c r="Z974" s="36"/>
      <c r="AA974" s="36"/>
      <c r="AB974" s="36"/>
      <c r="AC974" s="36"/>
      <c r="AD974" s="36"/>
      <c r="AE974" s="36"/>
      <c r="AT974" s="18" t="s">
        <v>305</v>
      </c>
      <c r="AU974" s="18" t="s">
        <v>92</v>
      </c>
    </row>
    <row r="975" spans="1:65" s="2" customFormat="1" ht="16.5" customHeight="1">
      <c r="A975" s="36"/>
      <c r="B975" s="37"/>
      <c r="C975" s="210" t="s">
        <v>1764</v>
      </c>
      <c r="D975" s="210" t="s">
        <v>192</v>
      </c>
      <c r="E975" s="211" t="s">
        <v>1765</v>
      </c>
      <c r="F975" s="212" t="s">
        <v>1766</v>
      </c>
      <c r="G975" s="213" t="s">
        <v>638</v>
      </c>
      <c r="H975" s="214">
        <v>1</v>
      </c>
      <c r="I975" s="215"/>
      <c r="J975" s="216">
        <f>ROUND(I975*H975,2)</f>
        <v>0</v>
      </c>
      <c r="K975" s="212" t="s">
        <v>281</v>
      </c>
      <c r="L975" s="41"/>
      <c r="M975" s="217" t="s">
        <v>1</v>
      </c>
      <c r="N975" s="218" t="s">
        <v>48</v>
      </c>
      <c r="O975" s="73"/>
      <c r="P975" s="219">
        <f>O975*H975</f>
        <v>0</v>
      </c>
      <c r="Q975" s="219">
        <v>0</v>
      </c>
      <c r="R975" s="219">
        <f>Q975*H975</f>
        <v>0</v>
      </c>
      <c r="S975" s="219">
        <v>0</v>
      </c>
      <c r="T975" s="220">
        <f>S975*H975</f>
        <v>0</v>
      </c>
      <c r="U975" s="36"/>
      <c r="V975" s="36"/>
      <c r="W975" s="36"/>
      <c r="X975" s="36"/>
      <c r="Y975" s="36"/>
      <c r="Z975" s="36"/>
      <c r="AA975" s="36"/>
      <c r="AB975" s="36"/>
      <c r="AC975" s="36"/>
      <c r="AD975" s="36"/>
      <c r="AE975" s="36"/>
      <c r="AR975" s="221" t="s">
        <v>269</v>
      </c>
      <c r="AT975" s="221" t="s">
        <v>192</v>
      </c>
      <c r="AU975" s="221" t="s">
        <v>92</v>
      </c>
      <c r="AY975" s="18" t="s">
        <v>189</v>
      </c>
      <c r="BE975" s="222">
        <f>IF(N975="základní",J975,0)</f>
        <v>0</v>
      </c>
      <c r="BF975" s="222">
        <f>IF(N975="snížená",J975,0)</f>
        <v>0</v>
      </c>
      <c r="BG975" s="222">
        <f>IF(N975="zákl. přenesená",J975,0)</f>
        <v>0</v>
      </c>
      <c r="BH975" s="222">
        <f>IF(N975="sníž. přenesená",J975,0)</f>
        <v>0</v>
      </c>
      <c r="BI975" s="222">
        <f>IF(N975="nulová",J975,0)</f>
        <v>0</v>
      </c>
      <c r="BJ975" s="18" t="s">
        <v>90</v>
      </c>
      <c r="BK975" s="222">
        <f>ROUND(I975*H975,2)</f>
        <v>0</v>
      </c>
      <c r="BL975" s="18" t="s">
        <v>269</v>
      </c>
      <c r="BM975" s="221" t="s">
        <v>1767</v>
      </c>
    </row>
    <row r="976" spans="1:47" s="2" customFormat="1" ht="29.25">
      <c r="A976" s="36"/>
      <c r="B976" s="37"/>
      <c r="C976" s="38"/>
      <c r="D976" s="225" t="s">
        <v>305</v>
      </c>
      <c r="E976" s="38"/>
      <c r="F976" s="266" t="s">
        <v>685</v>
      </c>
      <c r="G976" s="38"/>
      <c r="H976" s="38"/>
      <c r="I976" s="125"/>
      <c r="J976" s="38"/>
      <c r="K976" s="38"/>
      <c r="L976" s="41"/>
      <c r="M976" s="267"/>
      <c r="N976" s="268"/>
      <c r="O976" s="73"/>
      <c r="P976" s="73"/>
      <c r="Q976" s="73"/>
      <c r="R976" s="73"/>
      <c r="S976" s="73"/>
      <c r="T976" s="74"/>
      <c r="U976" s="36"/>
      <c r="V976" s="36"/>
      <c r="W976" s="36"/>
      <c r="X976" s="36"/>
      <c r="Y976" s="36"/>
      <c r="Z976" s="36"/>
      <c r="AA976" s="36"/>
      <c r="AB976" s="36"/>
      <c r="AC976" s="36"/>
      <c r="AD976" s="36"/>
      <c r="AE976" s="36"/>
      <c r="AT976" s="18" t="s">
        <v>305</v>
      </c>
      <c r="AU976" s="18" t="s">
        <v>92</v>
      </c>
    </row>
    <row r="977" spans="1:65" s="2" customFormat="1" ht="16.5" customHeight="1">
      <c r="A977" s="36"/>
      <c r="B977" s="37"/>
      <c r="C977" s="210" t="s">
        <v>1768</v>
      </c>
      <c r="D977" s="210" t="s">
        <v>192</v>
      </c>
      <c r="E977" s="211" t="s">
        <v>1769</v>
      </c>
      <c r="F977" s="212" t="s">
        <v>1770</v>
      </c>
      <c r="G977" s="213" t="s">
        <v>638</v>
      </c>
      <c r="H977" s="214">
        <v>1</v>
      </c>
      <c r="I977" s="215"/>
      <c r="J977" s="216">
        <f>ROUND(I977*H977,2)</f>
        <v>0</v>
      </c>
      <c r="K977" s="212" t="s">
        <v>281</v>
      </c>
      <c r="L977" s="41"/>
      <c r="M977" s="217" t="s">
        <v>1</v>
      </c>
      <c r="N977" s="218" t="s">
        <v>48</v>
      </c>
      <c r="O977" s="73"/>
      <c r="P977" s="219">
        <f>O977*H977</f>
        <v>0</v>
      </c>
      <c r="Q977" s="219">
        <v>0</v>
      </c>
      <c r="R977" s="219">
        <f>Q977*H977</f>
        <v>0</v>
      </c>
      <c r="S977" s="219">
        <v>0</v>
      </c>
      <c r="T977" s="220">
        <f>S977*H977</f>
        <v>0</v>
      </c>
      <c r="U977" s="36"/>
      <c r="V977" s="36"/>
      <c r="W977" s="36"/>
      <c r="X977" s="36"/>
      <c r="Y977" s="36"/>
      <c r="Z977" s="36"/>
      <c r="AA977" s="36"/>
      <c r="AB977" s="36"/>
      <c r="AC977" s="36"/>
      <c r="AD977" s="36"/>
      <c r="AE977" s="36"/>
      <c r="AR977" s="221" t="s">
        <v>269</v>
      </c>
      <c r="AT977" s="221" t="s">
        <v>192</v>
      </c>
      <c r="AU977" s="221" t="s">
        <v>92</v>
      </c>
      <c r="AY977" s="18" t="s">
        <v>189</v>
      </c>
      <c r="BE977" s="222">
        <f>IF(N977="základní",J977,0)</f>
        <v>0</v>
      </c>
      <c r="BF977" s="222">
        <f>IF(N977="snížená",J977,0)</f>
        <v>0</v>
      </c>
      <c r="BG977" s="222">
        <f>IF(N977="zákl. přenesená",J977,0)</f>
        <v>0</v>
      </c>
      <c r="BH977" s="222">
        <f>IF(N977="sníž. přenesená",J977,0)</f>
        <v>0</v>
      </c>
      <c r="BI977" s="222">
        <f>IF(N977="nulová",J977,0)</f>
        <v>0</v>
      </c>
      <c r="BJ977" s="18" t="s">
        <v>90</v>
      </c>
      <c r="BK977" s="222">
        <f>ROUND(I977*H977,2)</f>
        <v>0</v>
      </c>
      <c r="BL977" s="18" t="s">
        <v>269</v>
      </c>
      <c r="BM977" s="221" t="s">
        <v>1771</v>
      </c>
    </row>
    <row r="978" spans="1:47" s="2" customFormat="1" ht="29.25">
      <c r="A978" s="36"/>
      <c r="B978" s="37"/>
      <c r="C978" s="38"/>
      <c r="D978" s="225" t="s">
        <v>305</v>
      </c>
      <c r="E978" s="38"/>
      <c r="F978" s="266" t="s">
        <v>685</v>
      </c>
      <c r="G978" s="38"/>
      <c r="H978" s="38"/>
      <c r="I978" s="125"/>
      <c r="J978" s="38"/>
      <c r="K978" s="38"/>
      <c r="L978" s="41"/>
      <c r="M978" s="267"/>
      <c r="N978" s="268"/>
      <c r="O978" s="73"/>
      <c r="P978" s="73"/>
      <c r="Q978" s="73"/>
      <c r="R978" s="73"/>
      <c r="S978" s="73"/>
      <c r="T978" s="74"/>
      <c r="U978" s="36"/>
      <c r="V978" s="36"/>
      <c r="W978" s="36"/>
      <c r="X978" s="36"/>
      <c r="Y978" s="36"/>
      <c r="Z978" s="36"/>
      <c r="AA978" s="36"/>
      <c r="AB978" s="36"/>
      <c r="AC978" s="36"/>
      <c r="AD978" s="36"/>
      <c r="AE978" s="36"/>
      <c r="AT978" s="18" t="s">
        <v>305</v>
      </c>
      <c r="AU978" s="18" t="s">
        <v>92</v>
      </c>
    </row>
    <row r="979" spans="1:65" s="2" customFormat="1" ht="16.5" customHeight="1">
      <c r="A979" s="36"/>
      <c r="B979" s="37"/>
      <c r="C979" s="210" t="s">
        <v>1772</v>
      </c>
      <c r="D979" s="210" t="s">
        <v>192</v>
      </c>
      <c r="E979" s="211" t="s">
        <v>1773</v>
      </c>
      <c r="F979" s="212" t="s">
        <v>1774</v>
      </c>
      <c r="G979" s="213" t="s">
        <v>638</v>
      </c>
      <c r="H979" s="214">
        <v>2</v>
      </c>
      <c r="I979" s="215"/>
      <c r="J979" s="216">
        <f>ROUND(I979*H979,2)</f>
        <v>0</v>
      </c>
      <c r="K979" s="212" t="s">
        <v>281</v>
      </c>
      <c r="L979" s="41"/>
      <c r="M979" s="217" t="s">
        <v>1</v>
      </c>
      <c r="N979" s="218" t="s">
        <v>48</v>
      </c>
      <c r="O979" s="73"/>
      <c r="P979" s="219">
        <f>O979*H979</f>
        <v>0</v>
      </c>
      <c r="Q979" s="219">
        <v>0</v>
      </c>
      <c r="R979" s="219">
        <f>Q979*H979</f>
        <v>0</v>
      </c>
      <c r="S979" s="219">
        <v>0</v>
      </c>
      <c r="T979" s="220">
        <f>S979*H979</f>
        <v>0</v>
      </c>
      <c r="U979" s="36"/>
      <c r="V979" s="36"/>
      <c r="W979" s="36"/>
      <c r="X979" s="36"/>
      <c r="Y979" s="36"/>
      <c r="Z979" s="36"/>
      <c r="AA979" s="36"/>
      <c r="AB979" s="36"/>
      <c r="AC979" s="36"/>
      <c r="AD979" s="36"/>
      <c r="AE979" s="36"/>
      <c r="AR979" s="221" t="s">
        <v>269</v>
      </c>
      <c r="AT979" s="221" t="s">
        <v>192</v>
      </c>
      <c r="AU979" s="221" t="s">
        <v>92</v>
      </c>
      <c r="AY979" s="18" t="s">
        <v>189</v>
      </c>
      <c r="BE979" s="222">
        <f>IF(N979="základní",J979,0)</f>
        <v>0</v>
      </c>
      <c r="BF979" s="222">
        <f>IF(N979="snížená",J979,0)</f>
        <v>0</v>
      </c>
      <c r="BG979" s="222">
        <f>IF(N979="zákl. přenesená",J979,0)</f>
        <v>0</v>
      </c>
      <c r="BH979" s="222">
        <f>IF(N979="sníž. přenesená",J979,0)</f>
        <v>0</v>
      </c>
      <c r="BI979" s="222">
        <f>IF(N979="nulová",J979,0)</f>
        <v>0</v>
      </c>
      <c r="BJ979" s="18" t="s">
        <v>90</v>
      </c>
      <c r="BK979" s="222">
        <f>ROUND(I979*H979,2)</f>
        <v>0</v>
      </c>
      <c r="BL979" s="18" t="s">
        <v>269</v>
      </c>
      <c r="BM979" s="221" t="s">
        <v>1775</v>
      </c>
    </row>
    <row r="980" spans="1:47" s="2" customFormat="1" ht="29.25">
      <c r="A980" s="36"/>
      <c r="B980" s="37"/>
      <c r="C980" s="38"/>
      <c r="D980" s="225" t="s">
        <v>305</v>
      </c>
      <c r="E980" s="38"/>
      <c r="F980" s="266" t="s">
        <v>685</v>
      </c>
      <c r="G980" s="38"/>
      <c r="H980" s="38"/>
      <c r="I980" s="125"/>
      <c r="J980" s="38"/>
      <c r="K980" s="38"/>
      <c r="L980" s="41"/>
      <c r="M980" s="267"/>
      <c r="N980" s="268"/>
      <c r="O980" s="73"/>
      <c r="P980" s="73"/>
      <c r="Q980" s="73"/>
      <c r="R980" s="73"/>
      <c r="S980" s="73"/>
      <c r="T980" s="74"/>
      <c r="U980" s="36"/>
      <c r="V980" s="36"/>
      <c r="W980" s="36"/>
      <c r="X980" s="36"/>
      <c r="Y980" s="36"/>
      <c r="Z980" s="36"/>
      <c r="AA980" s="36"/>
      <c r="AB980" s="36"/>
      <c r="AC980" s="36"/>
      <c r="AD980" s="36"/>
      <c r="AE980" s="36"/>
      <c r="AT980" s="18" t="s">
        <v>305</v>
      </c>
      <c r="AU980" s="18" t="s">
        <v>92</v>
      </c>
    </row>
    <row r="981" spans="1:65" s="2" customFormat="1" ht="16.5" customHeight="1">
      <c r="A981" s="36"/>
      <c r="B981" s="37"/>
      <c r="C981" s="210" t="s">
        <v>1776</v>
      </c>
      <c r="D981" s="210" t="s">
        <v>192</v>
      </c>
      <c r="E981" s="211" t="s">
        <v>1777</v>
      </c>
      <c r="F981" s="212" t="s">
        <v>1774</v>
      </c>
      <c r="G981" s="213" t="s">
        <v>638</v>
      </c>
      <c r="H981" s="214">
        <v>1</v>
      </c>
      <c r="I981" s="215"/>
      <c r="J981" s="216">
        <f>ROUND(I981*H981,2)</f>
        <v>0</v>
      </c>
      <c r="K981" s="212" t="s">
        <v>281</v>
      </c>
      <c r="L981" s="41"/>
      <c r="M981" s="217" t="s">
        <v>1</v>
      </c>
      <c r="N981" s="218" t="s">
        <v>48</v>
      </c>
      <c r="O981" s="73"/>
      <c r="P981" s="219">
        <f>O981*H981</f>
        <v>0</v>
      </c>
      <c r="Q981" s="219">
        <v>0</v>
      </c>
      <c r="R981" s="219">
        <f>Q981*H981</f>
        <v>0</v>
      </c>
      <c r="S981" s="219">
        <v>0</v>
      </c>
      <c r="T981" s="220">
        <f>S981*H981</f>
        <v>0</v>
      </c>
      <c r="U981" s="36"/>
      <c r="V981" s="36"/>
      <c r="W981" s="36"/>
      <c r="X981" s="36"/>
      <c r="Y981" s="36"/>
      <c r="Z981" s="36"/>
      <c r="AA981" s="36"/>
      <c r="AB981" s="36"/>
      <c r="AC981" s="36"/>
      <c r="AD981" s="36"/>
      <c r="AE981" s="36"/>
      <c r="AR981" s="221" t="s">
        <v>269</v>
      </c>
      <c r="AT981" s="221" t="s">
        <v>192</v>
      </c>
      <c r="AU981" s="221" t="s">
        <v>92</v>
      </c>
      <c r="AY981" s="18" t="s">
        <v>189</v>
      </c>
      <c r="BE981" s="222">
        <f>IF(N981="základní",J981,0)</f>
        <v>0</v>
      </c>
      <c r="BF981" s="222">
        <f>IF(N981="snížená",J981,0)</f>
        <v>0</v>
      </c>
      <c r="BG981" s="222">
        <f>IF(N981="zákl. přenesená",J981,0)</f>
        <v>0</v>
      </c>
      <c r="BH981" s="222">
        <f>IF(N981="sníž. přenesená",J981,0)</f>
        <v>0</v>
      </c>
      <c r="BI981" s="222">
        <f>IF(N981="nulová",J981,0)</f>
        <v>0</v>
      </c>
      <c r="BJ981" s="18" t="s">
        <v>90</v>
      </c>
      <c r="BK981" s="222">
        <f>ROUND(I981*H981,2)</f>
        <v>0</v>
      </c>
      <c r="BL981" s="18" t="s">
        <v>269</v>
      </c>
      <c r="BM981" s="221" t="s">
        <v>1778</v>
      </c>
    </row>
    <row r="982" spans="1:47" s="2" customFormat="1" ht="29.25">
      <c r="A982" s="36"/>
      <c r="B982" s="37"/>
      <c r="C982" s="38"/>
      <c r="D982" s="225" t="s">
        <v>305</v>
      </c>
      <c r="E982" s="38"/>
      <c r="F982" s="266" t="s">
        <v>685</v>
      </c>
      <c r="G982" s="38"/>
      <c r="H982" s="38"/>
      <c r="I982" s="125"/>
      <c r="J982" s="38"/>
      <c r="K982" s="38"/>
      <c r="L982" s="41"/>
      <c r="M982" s="267"/>
      <c r="N982" s="268"/>
      <c r="O982" s="73"/>
      <c r="P982" s="73"/>
      <c r="Q982" s="73"/>
      <c r="R982" s="73"/>
      <c r="S982" s="73"/>
      <c r="T982" s="74"/>
      <c r="U982" s="36"/>
      <c r="V982" s="36"/>
      <c r="W982" s="36"/>
      <c r="X982" s="36"/>
      <c r="Y982" s="36"/>
      <c r="Z982" s="36"/>
      <c r="AA982" s="36"/>
      <c r="AB982" s="36"/>
      <c r="AC982" s="36"/>
      <c r="AD982" s="36"/>
      <c r="AE982" s="36"/>
      <c r="AT982" s="18" t="s">
        <v>305</v>
      </c>
      <c r="AU982" s="18" t="s">
        <v>92</v>
      </c>
    </row>
    <row r="983" spans="1:65" s="2" customFormat="1" ht="16.5" customHeight="1">
      <c r="A983" s="36"/>
      <c r="B983" s="37"/>
      <c r="C983" s="210" t="s">
        <v>1779</v>
      </c>
      <c r="D983" s="210" t="s">
        <v>192</v>
      </c>
      <c r="E983" s="211" t="s">
        <v>1780</v>
      </c>
      <c r="F983" s="212" t="s">
        <v>1781</v>
      </c>
      <c r="G983" s="213" t="s">
        <v>638</v>
      </c>
      <c r="H983" s="214">
        <v>10</v>
      </c>
      <c r="I983" s="215"/>
      <c r="J983" s="216">
        <f>ROUND(I983*H983,2)</f>
        <v>0</v>
      </c>
      <c r="K983" s="212" t="s">
        <v>281</v>
      </c>
      <c r="L983" s="41"/>
      <c r="M983" s="217" t="s">
        <v>1</v>
      </c>
      <c r="N983" s="218" t="s">
        <v>48</v>
      </c>
      <c r="O983" s="73"/>
      <c r="P983" s="219">
        <f>O983*H983</f>
        <v>0</v>
      </c>
      <c r="Q983" s="219">
        <v>0</v>
      </c>
      <c r="R983" s="219">
        <f>Q983*H983</f>
        <v>0</v>
      </c>
      <c r="S983" s="219">
        <v>0</v>
      </c>
      <c r="T983" s="220">
        <f>S983*H983</f>
        <v>0</v>
      </c>
      <c r="U983" s="36"/>
      <c r="V983" s="36"/>
      <c r="W983" s="36"/>
      <c r="X983" s="36"/>
      <c r="Y983" s="36"/>
      <c r="Z983" s="36"/>
      <c r="AA983" s="36"/>
      <c r="AB983" s="36"/>
      <c r="AC983" s="36"/>
      <c r="AD983" s="36"/>
      <c r="AE983" s="36"/>
      <c r="AR983" s="221" t="s">
        <v>269</v>
      </c>
      <c r="AT983" s="221" t="s">
        <v>192</v>
      </c>
      <c r="AU983" s="221" t="s">
        <v>92</v>
      </c>
      <c r="AY983" s="18" t="s">
        <v>189</v>
      </c>
      <c r="BE983" s="222">
        <f>IF(N983="základní",J983,0)</f>
        <v>0</v>
      </c>
      <c r="BF983" s="222">
        <f>IF(N983="snížená",J983,0)</f>
        <v>0</v>
      </c>
      <c r="BG983" s="222">
        <f>IF(N983="zákl. přenesená",J983,0)</f>
        <v>0</v>
      </c>
      <c r="BH983" s="222">
        <f>IF(N983="sníž. přenesená",J983,0)</f>
        <v>0</v>
      </c>
      <c r="BI983" s="222">
        <f>IF(N983="nulová",J983,0)</f>
        <v>0</v>
      </c>
      <c r="BJ983" s="18" t="s">
        <v>90</v>
      </c>
      <c r="BK983" s="222">
        <f>ROUND(I983*H983,2)</f>
        <v>0</v>
      </c>
      <c r="BL983" s="18" t="s">
        <v>269</v>
      </c>
      <c r="BM983" s="221" t="s">
        <v>1782</v>
      </c>
    </row>
    <row r="984" spans="1:47" s="2" customFormat="1" ht="29.25">
      <c r="A984" s="36"/>
      <c r="B984" s="37"/>
      <c r="C984" s="38"/>
      <c r="D984" s="225" t="s">
        <v>305</v>
      </c>
      <c r="E984" s="38"/>
      <c r="F984" s="266" t="s">
        <v>685</v>
      </c>
      <c r="G984" s="38"/>
      <c r="H984" s="38"/>
      <c r="I984" s="125"/>
      <c r="J984" s="38"/>
      <c r="K984" s="38"/>
      <c r="L984" s="41"/>
      <c r="M984" s="267"/>
      <c r="N984" s="268"/>
      <c r="O984" s="73"/>
      <c r="P984" s="73"/>
      <c r="Q984" s="73"/>
      <c r="R984" s="73"/>
      <c r="S984" s="73"/>
      <c r="T984" s="74"/>
      <c r="U984" s="36"/>
      <c r="V984" s="36"/>
      <c r="W984" s="36"/>
      <c r="X984" s="36"/>
      <c r="Y984" s="36"/>
      <c r="Z984" s="36"/>
      <c r="AA984" s="36"/>
      <c r="AB984" s="36"/>
      <c r="AC984" s="36"/>
      <c r="AD984" s="36"/>
      <c r="AE984" s="36"/>
      <c r="AT984" s="18" t="s">
        <v>305</v>
      </c>
      <c r="AU984" s="18" t="s">
        <v>92</v>
      </c>
    </row>
    <row r="985" spans="1:65" s="2" customFormat="1" ht="16.5" customHeight="1">
      <c r="A985" s="36"/>
      <c r="B985" s="37"/>
      <c r="C985" s="210" t="s">
        <v>1783</v>
      </c>
      <c r="D985" s="210" t="s">
        <v>192</v>
      </c>
      <c r="E985" s="211" t="s">
        <v>1784</v>
      </c>
      <c r="F985" s="212" t="s">
        <v>1785</v>
      </c>
      <c r="G985" s="213" t="s">
        <v>638</v>
      </c>
      <c r="H985" s="214">
        <v>1</v>
      </c>
      <c r="I985" s="215"/>
      <c r="J985" s="216">
        <f>ROUND(I985*H985,2)</f>
        <v>0</v>
      </c>
      <c r="K985" s="212" t="s">
        <v>281</v>
      </c>
      <c r="L985" s="41"/>
      <c r="M985" s="217" t="s">
        <v>1</v>
      </c>
      <c r="N985" s="218" t="s">
        <v>48</v>
      </c>
      <c r="O985" s="73"/>
      <c r="P985" s="219">
        <f>O985*H985</f>
        <v>0</v>
      </c>
      <c r="Q985" s="219">
        <v>0</v>
      </c>
      <c r="R985" s="219">
        <f>Q985*H985</f>
        <v>0</v>
      </c>
      <c r="S985" s="219">
        <v>0</v>
      </c>
      <c r="T985" s="220">
        <f>S985*H985</f>
        <v>0</v>
      </c>
      <c r="U985" s="36"/>
      <c r="V985" s="36"/>
      <c r="W985" s="36"/>
      <c r="X985" s="36"/>
      <c r="Y985" s="36"/>
      <c r="Z985" s="36"/>
      <c r="AA985" s="36"/>
      <c r="AB985" s="36"/>
      <c r="AC985" s="36"/>
      <c r="AD985" s="36"/>
      <c r="AE985" s="36"/>
      <c r="AR985" s="221" t="s">
        <v>269</v>
      </c>
      <c r="AT985" s="221" t="s">
        <v>192</v>
      </c>
      <c r="AU985" s="221" t="s">
        <v>92</v>
      </c>
      <c r="AY985" s="18" t="s">
        <v>189</v>
      </c>
      <c r="BE985" s="222">
        <f>IF(N985="základní",J985,0)</f>
        <v>0</v>
      </c>
      <c r="BF985" s="222">
        <f>IF(N985="snížená",J985,0)</f>
        <v>0</v>
      </c>
      <c r="BG985" s="222">
        <f>IF(N985="zákl. přenesená",J985,0)</f>
        <v>0</v>
      </c>
      <c r="BH985" s="222">
        <f>IF(N985="sníž. přenesená",J985,0)</f>
        <v>0</v>
      </c>
      <c r="BI985" s="222">
        <f>IF(N985="nulová",J985,0)</f>
        <v>0</v>
      </c>
      <c r="BJ985" s="18" t="s">
        <v>90</v>
      </c>
      <c r="BK985" s="222">
        <f>ROUND(I985*H985,2)</f>
        <v>0</v>
      </c>
      <c r="BL985" s="18" t="s">
        <v>269</v>
      </c>
      <c r="BM985" s="221" t="s">
        <v>1786</v>
      </c>
    </row>
    <row r="986" spans="1:47" s="2" customFormat="1" ht="29.25">
      <c r="A986" s="36"/>
      <c r="B986" s="37"/>
      <c r="C986" s="38"/>
      <c r="D986" s="225" t="s">
        <v>305</v>
      </c>
      <c r="E986" s="38"/>
      <c r="F986" s="266" t="s">
        <v>685</v>
      </c>
      <c r="G986" s="38"/>
      <c r="H986" s="38"/>
      <c r="I986" s="125"/>
      <c r="J986" s="38"/>
      <c r="K986" s="38"/>
      <c r="L986" s="41"/>
      <c r="M986" s="267"/>
      <c r="N986" s="268"/>
      <c r="O986" s="73"/>
      <c r="P986" s="73"/>
      <c r="Q986" s="73"/>
      <c r="R986" s="73"/>
      <c r="S986" s="73"/>
      <c r="T986" s="74"/>
      <c r="U986" s="36"/>
      <c r="V986" s="36"/>
      <c r="W986" s="36"/>
      <c r="X986" s="36"/>
      <c r="Y986" s="36"/>
      <c r="Z986" s="36"/>
      <c r="AA986" s="36"/>
      <c r="AB986" s="36"/>
      <c r="AC986" s="36"/>
      <c r="AD986" s="36"/>
      <c r="AE986" s="36"/>
      <c r="AT986" s="18" t="s">
        <v>305</v>
      </c>
      <c r="AU986" s="18" t="s">
        <v>92</v>
      </c>
    </row>
    <row r="987" spans="1:65" s="2" customFormat="1" ht="16.5" customHeight="1">
      <c r="A987" s="36"/>
      <c r="B987" s="37"/>
      <c r="C987" s="210" t="s">
        <v>1787</v>
      </c>
      <c r="D987" s="210" t="s">
        <v>192</v>
      </c>
      <c r="E987" s="211" t="s">
        <v>1788</v>
      </c>
      <c r="F987" s="212" t="s">
        <v>1789</v>
      </c>
      <c r="G987" s="213" t="s">
        <v>638</v>
      </c>
      <c r="H987" s="214">
        <v>1</v>
      </c>
      <c r="I987" s="215"/>
      <c r="J987" s="216">
        <f>ROUND(I987*H987,2)</f>
        <v>0</v>
      </c>
      <c r="K987" s="212" t="s">
        <v>281</v>
      </c>
      <c r="L987" s="41"/>
      <c r="M987" s="217" t="s">
        <v>1</v>
      </c>
      <c r="N987" s="218" t="s">
        <v>48</v>
      </c>
      <c r="O987" s="73"/>
      <c r="P987" s="219">
        <f>O987*H987</f>
        <v>0</v>
      </c>
      <c r="Q987" s="219">
        <v>0</v>
      </c>
      <c r="R987" s="219">
        <f>Q987*H987</f>
        <v>0</v>
      </c>
      <c r="S987" s="219">
        <v>0</v>
      </c>
      <c r="T987" s="220">
        <f>S987*H987</f>
        <v>0</v>
      </c>
      <c r="U987" s="36"/>
      <c r="V987" s="36"/>
      <c r="W987" s="36"/>
      <c r="X987" s="36"/>
      <c r="Y987" s="36"/>
      <c r="Z987" s="36"/>
      <c r="AA987" s="36"/>
      <c r="AB987" s="36"/>
      <c r="AC987" s="36"/>
      <c r="AD987" s="36"/>
      <c r="AE987" s="36"/>
      <c r="AR987" s="221" t="s">
        <v>269</v>
      </c>
      <c r="AT987" s="221" t="s">
        <v>192</v>
      </c>
      <c r="AU987" s="221" t="s">
        <v>92</v>
      </c>
      <c r="AY987" s="18" t="s">
        <v>189</v>
      </c>
      <c r="BE987" s="222">
        <f>IF(N987="základní",J987,0)</f>
        <v>0</v>
      </c>
      <c r="BF987" s="222">
        <f>IF(N987="snížená",J987,0)</f>
        <v>0</v>
      </c>
      <c r="BG987" s="222">
        <f>IF(N987="zákl. přenesená",J987,0)</f>
        <v>0</v>
      </c>
      <c r="BH987" s="222">
        <f>IF(N987="sníž. přenesená",J987,0)</f>
        <v>0</v>
      </c>
      <c r="BI987" s="222">
        <f>IF(N987="nulová",J987,0)</f>
        <v>0</v>
      </c>
      <c r="BJ987" s="18" t="s">
        <v>90</v>
      </c>
      <c r="BK987" s="222">
        <f>ROUND(I987*H987,2)</f>
        <v>0</v>
      </c>
      <c r="BL987" s="18" t="s">
        <v>269</v>
      </c>
      <c r="BM987" s="221" t="s">
        <v>1790</v>
      </c>
    </row>
    <row r="988" spans="1:47" s="2" customFormat="1" ht="29.25">
      <c r="A988" s="36"/>
      <c r="B988" s="37"/>
      <c r="C988" s="38"/>
      <c r="D988" s="225" t="s">
        <v>305</v>
      </c>
      <c r="E988" s="38"/>
      <c r="F988" s="266" t="s">
        <v>685</v>
      </c>
      <c r="G988" s="38"/>
      <c r="H988" s="38"/>
      <c r="I988" s="125"/>
      <c r="J988" s="38"/>
      <c r="K988" s="38"/>
      <c r="L988" s="41"/>
      <c r="M988" s="267"/>
      <c r="N988" s="268"/>
      <c r="O988" s="73"/>
      <c r="P988" s="73"/>
      <c r="Q988" s="73"/>
      <c r="R988" s="73"/>
      <c r="S988" s="73"/>
      <c r="T988" s="74"/>
      <c r="U988" s="36"/>
      <c r="V988" s="36"/>
      <c r="W988" s="36"/>
      <c r="X988" s="36"/>
      <c r="Y988" s="36"/>
      <c r="Z988" s="36"/>
      <c r="AA988" s="36"/>
      <c r="AB988" s="36"/>
      <c r="AC988" s="36"/>
      <c r="AD988" s="36"/>
      <c r="AE988" s="36"/>
      <c r="AT988" s="18" t="s">
        <v>305</v>
      </c>
      <c r="AU988" s="18" t="s">
        <v>92</v>
      </c>
    </row>
    <row r="989" spans="1:65" s="2" customFormat="1" ht="16.5" customHeight="1">
      <c r="A989" s="36"/>
      <c r="B989" s="37"/>
      <c r="C989" s="210" t="s">
        <v>1791</v>
      </c>
      <c r="D989" s="210" t="s">
        <v>192</v>
      </c>
      <c r="E989" s="211" t="s">
        <v>1792</v>
      </c>
      <c r="F989" s="212" t="s">
        <v>1793</v>
      </c>
      <c r="G989" s="213" t="s">
        <v>638</v>
      </c>
      <c r="H989" s="214">
        <v>1</v>
      </c>
      <c r="I989" s="215"/>
      <c r="J989" s="216">
        <f>ROUND(I989*H989,2)</f>
        <v>0</v>
      </c>
      <c r="K989" s="212" t="s">
        <v>281</v>
      </c>
      <c r="L989" s="41"/>
      <c r="M989" s="217" t="s">
        <v>1</v>
      </c>
      <c r="N989" s="218" t="s">
        <v>48</v>
      </c>
      <c r="O989" s="73"/>
      <c r="P989" s="219">
        <f>O989*H989</f>
        <v>0</v>
      </c>
      <c r="Q989" s="219">
        <v>0</v>
      </c>
      <c r="R989" s="219">
        <f>Q989*H989</f>
        <v>0</v>
      </c>
      <c r="S989" s="219">
        <v>0</v>
      </c>
      <c r="T989" s="220">
        <f>S989*H989</f>
        <v>0</v>
      </c>
      <c r="U989" s="36"/>
      <c r="V989" s="36"/>
      <c r="W989" s="36"/>
      <c r="X989" s="36"/>
      <c r="Y989" s="36"/>
      <c r="Z989" s="36"/>
      <c r="AA989" s="36"/>
      <c r="AB989" s="36"/>
      <c r="AC989" s="36"/>
      <c r="AD989" s="36"/>
      <c r="AE989" s="36"/>
      <c r="AR989" s="221" t="s">
        <v>269</v>
      </c>
      <c r="AT989" s="221" t="s">
        <v>192</v>
      </c>
      <c r="AU989" s="221" t="s">
        <v>92</v>
      </c>
      <c r="AY989" s="18" t="s">
        <v>189</v>
      </c>
      <c r="BE989" s="222">
        <f>IF(N989="základní",J989,0)</f>
        <v>0</v>
      </c>
      <c r="BF989" s="222">
        <f>IF(N989="snížená",J989,0)</f>
        <v>0</v>
      </c>
      <c r="BG989" s="222">
        <f>IF(N989="zákl. přenesená",J989,0)</f>
        <v>0</v>
      </c>
      <c r="BH989" s="222">
        <f>IF(N989="sníž. přenesená",J989,0)</f>
        <v>0</v>
      </c>
      <c r="BI989" s="222">
        <f>IF(N989="nulová",J989,0)</f>
        <v>0</v>
      </c>
      <c r="BJ989" s="18" t="s">
        <v>90</v>
      </c>
      <c r="BK989" s="222">
        <f>ROUND(I989*H989,2)</f>
        <v>0</v>
      </c>
      <c r="BL989" s="18" t="s">
        <v>269</v>
      </c>
      <c r="BM989" s="221" t="s">
        <v>1794</v>
      </c>
    </row>
    <row r="990" spans="1:47" s="2" customFormat="1" ht="29.25">
      <c r="A990" s="36"/>
      <c r="B990" s="37"/>
      <c r="C990" s="38"/>
      <c r="D990" s="225" t="s">
        <v>305</v>
      </c>
      <c r="E990" s="38"/>
      <c r="F990" s="266" t="s">
        <v>685</v>
      </c>
      <c r="G990" s="38"/>
      <c r="H990" s="38"/>
      <c r="I990" s="125"/>
      <c r="J990" s="38"/>
      <c r="K990" s="38"/>
      <c r="L990" s="41"/>
      <c r="M990" s="267"/>
      <c r="N990" s="268"/>
      <c r="O990" s="73"/>
      <c r="P990" s="73"/>
      <c r="Q990" s="73"/>
      <c r="R990" s="73"/>
      <c r="S990" s="73"/>
      <c r="T990" s="74"/>
      <c r="U990" s="36"/>
      <c r="V990" s="36"/>
      <c r="W990" s="36"/>
      <c r="X990" s="36"/>
      <c r="Y990" s="36"/>
      <c r="Z990" s="36"/>
      <c r="AA990" s="36"/>
      <c r="AB990" s="36"/>
      <c r="AC990" s="36"/>
      <c r="AD990" s="36"/>
      <c r="AE990" s="36"/>
      <c r="AT990" s="18" t="s">
        <v>305</v>
      </c>
      <c r="AU990" s="18" t="s">
        <v>92</v>
      </c>
    </row>
    <row r="991" spans="1:65" s="2" customFormat="1" ht="16.5" customHeight="1">
      <c r="A991" s="36"/>
      <c r="B991" s="37"/>
      <c r="C991" s="210" t="s">
        <v>1795</v>
      </c>
      <c r="D991" s="210" t="s">
        <v>192</v>
      </c>
      <c r="E991" s="211" t="s">
        <v>1796</v>
      </c>
      <c r="F991" s="212" t="s">
        <v>1797</v>
      </c>
      <c r="G991" s="213" t="s">
        <v>638</v>
      </c>
      <c r="H991" s="214">
        <v>3</v>
      </c>
      <c r="I991" s="215"/>
      <c r="J991" s="216">
        <f>ROUND(I991*H991,2)</f>
        <v>0</v>
      </c>
      <c r="K991" s="212" t="s">
        <v>281</v>
      </c>
      <c r="L991" s="41"/>
      <c r="M991" s="217" t="s">
        <v>1</v>
      </c>
      <c r="N991" s="218" t="s">
        <v>48</v>
      </c>
      <c r="O991" s="73"/>
      <c r="P991" s="219">
        <f>O991*H991</f>
        <v>0</v>
      </c>
      <c r="Q991" s="219">
        <v>0</v>
      </c>
      <c r="R991" s="219">
        <f>Q991*H991</f>
        <v>0</v>
      </c>
      <c r="S991" s="219">
        <v>0</v>
      </c>
      <c r="T991" s="220">
        <f>S991*H991</f>
        <v>0</v>
      </c>
      <c r="U991" s="36"/>
      <c r="V991" s="36"/>
      <c r="W991" s="36"/>
      <c r="X991" s="36"/>
      <c r="Y991" s="36"/>
      <c r="Z991" s="36"/>
      <c r="AA991" s="36"/>
      <c r="AB991" s="36"/>
      <c r="AC991" s="36"/>
      <c r="AD991" s="36"/>
      <c r="AE991" s="36"/>
      <c r="AR991" s="221" t="s">
        <v>269</v>
      </c>
      <c r="AT991" s="221" t="s">
        <v>192</v>
      </c>
      <c r="AU991" s="221" t="s">
        <v>92</v>
      </c>
      <c r="AY991" s="18" t="s">
        <v>189</v>
      </c>
      <c r="BE991" s="222">
        <f>IF(N991="základní",J991,0)</f>
        <v>0</v>
      </c>
      <c r="BF991" s="222">
        <f>IF(N991="snížená",J991,0)</f>
        <v>0</v>
      </c>
      <c r="BG991" s="222">
        <f>IF(N991="zákl. přenesená",J991,0)</f>
        <v>0</v>
      </c>
      <c r="BH991" s="222">
        <f>IF(N991="sníž. přenesená",J991,0)</f>
        <v>0</v>
      </c>
      <c r="BI991" s="222">
        <f>IF(N991="nulová",J991,0)</f>
        <v>0</v>
      </c>
      <c r="BJ991" s="18" t="s">
        <v>90</v>
      </c>
      <c r="BK991" s="222">
        <f>ROUND(I991*H991,2)</f>
        <v>0</v>
      </c>
      <c r="BL991" s="18" t="s">
        <v>269</v>
      </c>
      <c r="BM991" s="221" t="s">
        <v>1798</v>
      </c>
    </row>
    <row r="992" spans="1:47" s="2" customFormat="1" ht="29.25">
      <c r="A992" s="36"/>
      <c r="B992" s="37"/>
      <c r="C992" s="38"/>
      <c r="D992" s="225" t="s">
        <v>305</v>
      </c>
      <c r="E992" s="38"/>
      <c r="F992" s="266" t="s">
        <v>685</v>
      </c>
      <c r="G992" s="38"/>
      <c r="H992" s="38"/>
      <c r="I992" s="125"/>
      <c r="J992" s="38"/>
      <c r="K992" s="38"/>
      <c r="L992" s="41"/>
      <c r="M992" s="267"/>
      <c r="N992" s="268"/>
      <c r="O992" s="73"/>
      <c r="P992" s="73"/>
      <c r="Q992" s="73"/>
      <c r="R992" s="73"/>
      <c r="S992" s="73"/>
      <c r="T992" s="74"/>
      <c r="U992" s="36"/>
      <c r="V992" s="36"/>
      <c r="W992" s="36"/>
      <c r="X992" s="36"/>
      <c r="Y992" s="36"/>
      <c r="Z992" s="36"/>
      <c r="AA992" s="36"/>
      <c r="AB992" s="36"/>
      <c r="AC992" s="36"/>
      <c r="AD992" s="36"/>
      <c r="AE992" s="36"/>
      <c r="AT992" s="18" t="s">
        <v>305</v>
      </c>
      <c r="AU992" s="18" t="s">
        <v>92</v>
      </c>
    </row>
    <row r="993" spans="1:65" s="2" customFormat="1" ht="16.5" customHeight="1">
      <c r="A993" s="36"/>
      <c r="B993" s="37"/>
      <c r="C993" s="210" t="s">
        <v>1799</v>
      </c>
      <c r="D993" s="210" t="s">
        <v>192</v>
      </c>
      <c r="E993" s="211" t="s">
        <v>1800</v>
      </c>
      <c r="F993" s="212" t="s">
        <v>1801</v>
      </c>
      <c r="G993" s="213" t="s">
        <v>638</v>
      </c>
      <c r="H993" s="214">
        <v>1</v>
      </c>
      <c r="I993" s="215"/>
      <c r="J993" s="216">
        <f>ROUND(I993*H993,2)</f>
        <v>0</v>
      </c>
      <c r="K993" s="212" t="s">
        <v>281</v>
      </c>
      <c r="L993" s="41"/>
      <c r="M993" s="217" t="s">
        <v>1</v>
      </c>
      <c r="N993" s="218" t="s">
        <v>48</v>
      </c>
      <c r="O993" s="73"/>
      <c r="P993" s="219">
        <f>O993*H993</f>
        <v>0</v>
      </c>
      <c r="Q993" s="219">
        <v>0</v>
      </c>
      <c r="R993" s="219">
        <f>Q993*H993</f>
        <v>0</v>
      </c>
      <c r="S993" s="219">
        <v>0</v>
      </c>
      <c r="T993" s="220">
        <f>S993*H993</f>
        <v>0</v>
      </c>
      <c r="U993" s="36"/>
      <c r="V993" s="36"/>
      <c r="W993" s="36"/>
      <c r="X993" s="36"/>
      <c r="Y993" s="36"/>
      <c r="Z993" s="36"/>
      <c r="AA993" s="36"/>
      <c r="AB993" s="36"/>
      <c r="AC993" s="36"/>
      <c r="AD993" s="36"/>
      <c r="AE993" s="36"/>
      <c r="AR993" s="221" t="s">
        <v>269</v>
      </c>
      <c r="AT993" s="221" t="s">
        <v>192</v>
      </c>
      <c r="AU993" s="221" t="s">
        <v>92</v>
      </c>
      <c r="AY993" s="18" t="s">
        <v>189</v>
      </c>
      <c r="BE993" s="222">
        <f>IF(N993="základní",J993,0)</f>
        <v>0</v>
      </c>
      <c r="BF993" s="222">
        <f>IF(N993="snížená",J993,0)</f>
        <v>0</v>
      </c>
      <c r="BG993" s="222">
        <f>IF(N993="zákl. přenesená",J993,0)</f>
        <v>0</v>
      </c>
      <c r="BH993" s="222">
        <f>IF(N993="sníž. přenesená",J993,0)</f>
        <v>0</v>
      </c>
      <c r="BI993" s="222">
        <f>IF(N993="nulová",J993,0)</f>
        <v>0</v>
      </c>
      <c r="BJ993" s="18" t="s">
        <v>90</v>
      </c>
      <c r="BK993" s="222">
        <f>ROUND(I993*H993,2)</f>
        <v>0</v>
      </c>
      <c r="BL993" s="18" t="s">
        <v>269</v>
      </c>
      <c r="BM993" s="221" t="s">
        <v>1802</v>
      </c>
    </row>
    <row r="994" spans="1:47" s="2" customFormat="1" ht="29.25">
      <c r="A994" s="36"/>
      <c r="B994" s="37"/>
      <c r="C994" s="38"/>
      <c r="D994" s="225" t="s">
        <v>305</v>
      </c>
      <c r="E994" s="38"/>
      <c r="F994" s="266" t="s">
        <v>685</v>
      </c>
      <c r="G994" s="38"/>
      <c r="H994" s="38"/>
      <c r="I994" s="125"/>
      <c r="J994" s="38"/>
      <c r="K994" s="38"/>
      <c r="L994" s="41"/>
      <c r="M994" s="267"/>
      <c r="N994" s="268"/>
      <c r="O994" s="73"/>
      <c r="P994" s="73"/>
      <c r="Q994" s="73"/>
      <c r="R994" s="73"/>
      <c r="S994" s="73"/>
      <c r="T994" s="74"/>
      <c r="U994" s="36"/>
      <c r="V994" s="36"/>
      <c r="W994" s="36"/>
      <c r="X994" s="36"/>
      <c r="Y994" s="36"/>
      <c r="Z994" s="36"/>
      <c r="AA994" s="36"/>
      <c r="AB994" s="36"/>
      <c r="AC994" s="36"/>
      <c r="AD994" s="36"/>
      <c r="AE994" s="36"/>
      <c r="AT994" s="18" t="s">
        <v>305</v>
      </c>
      <c r="AU994" s="18" t="s">
        <v>92</v>
      </c>
    </row>
    <row r="995" spans="1:65" s="2" customFormat="1" ht="16.5" customHeight="1">
      <c r="A995" s="36"/>
      <c r="B995" s="37"/>
      <c r="C995" s="210" t="s">
        <v>1803</v>
      </c>
      <c r="D995" s="210" t="s">
        <v>192</v>
      </c>
      <c r="E995" s="211" t="s">
        <v>1804</v>
      </c>
      <c r="F995" s="212" t="s">
        <v>1805</v>
      </c>
      <c r="G995" s="213" t="s">
        <v>638</v>
      </c>
      <c r="H995" s="214">
        <v>5</v>
      </c>
      <c r="I995" s="215"/>
      <c r="J995" s="216">
        <f>ROUND(I995*H995,2)</f>
        <v>0</v>
      </c>
      <c r="K995" s="212" t="s">
        <v>281</v>
      </c>
      <c r="L995" s="41"/>
      <c r="M995" s="217" t="s">
        <v>1</v>
      </c>
      <c r="N995" s="218" t="s">
        <v>48</v>
      </c>
      <c r="O995" s="73"/>
      <c r="P995" s="219">
        <f>O995*H995</f>
        <v>0</v>
      </c>
      <c r="Q995" s="219">
        <v>0</v>
      </c>
      <c r="R995" s="219">
        <f>Q995*H995</f>
        <v>0</v>
      </c>
      <c r="S995" s="219">
        <v>0</v>
      </c>
      <c r="T995" s="220">
        <f>S995*H995</f>
        <v>0</v>
      </c>
      <c r="U995" s="36"/>
      <c r="V995" s="36"/>
      <c r="W995" s="36"/>
      <c r="X995" s="36"/>
      <c r="Y995" s="36"/>
      <c r="Z995" s="36"/>
      <c r="AA995" s="36"/>
      <c r="AB995" s="36"/>
      <c r="AC995" s="36"/>
      <c r="AD995" s="36"/>
      <c r="AE995" s="36"/>
      <c r="AR995" s="221" t="s">
        <v>269</v>
      </c>
      <c r="AT995" s="221" t="s">
        <v>192</v>
      </c>
      <c r="AU995" s="221" t="s">
        <v>92</v>
      </c>
      <c r="AY995" s="18" t="s">
        <v>189</v>
      </c>
      <c r="BE995" s="222">
        <f>IF(N995="základní",J995,0)</f>
        <v>0</v>
      </c>
      <c r="BF995" s="222">
        <f>IF(N995="snížená",J995,0)</f>
        <v>0</v>
      </c>
      <c r="BG995" s="222">
        <f>IF(N995="zákl. přenesená",J995,0)</f>
        <v>0</v>
      </c>
      <c r="BH995" s="222">
        <f>IF(N995="sníž. přenesená",J995,0)</f>
        <v>0</v>
      </c>
      <c r="BI995" s="222">
        <f>IF(N995="nulová",J995,0)</f>
        <v>0</v>
      </c>
      <c r="BJ995" s="18" t="s">
        <v>90</v>
      </c>
      <c r="BK995" s="222">
        <f>ROUND(I995*H995,2)</f>
        <v>0</v>
      </c>
      <c r="BL995" s="18" t="s">
        <v>269</v>
      </c>
      <c r="BM995" s="221" t="s">
        <v>1806</v>
      </c>
    </row>
    <row r="996" spans="1:47" s="2" customFormat="1" ht="29.25">
      <c r="A996" s="36"/>
      <c r="B996" s="37"/>
      <c r="C996" s="38"/>
      <c r="D996" s="225" t="s">
        <v>305</v>
      </c>
      <c r="E996" s="38"/>
      <c r="F996" s="266" t="s">
        <v>685</v>
      </c>
      <c r="G996" s="38"/>
      <c r="H996" s="38"/>
      <c r="I996" s="125"/>
      <c r="J996" s="38"/>
      <c r="K996" s="38"/>
      <c r="L996" s="41"/>
      <c r="M996" s="267"/>
      <c r="N996" s="268"/>
      <c r="O996" s="73"/>
      <c r="P996" s="73"/>
      <c r="Q996" s="73"/>
      <c r="R996" s="73"/>
      <c r="S996" s="73"/>
      <c r="T996" s="74"/>
      <c r="U996" s="36"/>
      <c r="V996" s="36"/>
      <c r="W996" s="36"/>
      <c r="X996" s="36"/>
      <c r="Y996" s="36"/>
      <c r="Z996" s="36"/>
      <c r="AA996" s="36"/>
      <c r="AB996" s="36"/>
      <c r="AC996" s="36"/>
      <c r="AD996" s="36"/>
      <c r="AE996" s="36"/>
      <c r="AT996" s="18" t="s">
        <v>305</v>
      </c>
      <c r="AU996" s="18" t="s">
        <v>92</v>
      </c>
    </row>
    <row r="997" spans="1:65" s="2" customFormat="1" ht="16.5" customHeight="1">
      <c r="A997" s="36"/>
      <c r="B997" s="37"/>
      <c r="C997" s="210" t="s">
        <v>1807</v>
      </c>
      <c r="D997" s="210" t="s">
        <v>192</v>
      </c>
      <c r="E997" s="211" t="s">
        <v>1808</v>
      </c>
      <c r="F997" s="212" t="s">
        <v>1805</v>
      </c>
      <c r="G997" s="213" t="s">
        <v>638</v>
      </c>
      <c r="H997" s="214">
        <v>1</v>
      </c>
      <c r="I997" s="215"/>
      <c r="J997" s="216">
        <f>ROUND(I997*H997,2)</f>
        <v>0</v>
      </c>
      <c r="K997" s="212" t="s">
        <v>281</v>
      </c>
      <c r="L997" s="41"/>
      <c r="M997" s="217" t="s">
        <v>1</v>
      </c>
      <c r="N997" s="218" t="s">
        <v>48</v>
      </c>
      <c r="O997" s="73"/>
      <c r="P997" s="219">
        <f>O997*H997</f>
        <v>0</v>
      </c>
      <c r="Q997" s="219">
        <v>0</v>
      </c>
      <c r="R997" s="219">
        <f>Q997*H997</f>
        <v>0</v>
      </c>
      <c r="S997" s="219">
        <v>0</v>
      </c>
      <c r="T997" s="220">
        <f>S997*H997</f>
        <v>0</v>
      </c>
      <c r="U997" s="36"/>
      <c r="V997" s="36"/>
      <c r="W997" s="36"/>
      <c r="X997" s="36"/>
      <c r="Y997" s="36"/>
      <c r="Z997" s="36"/>
      <c r="AA997" s="36"/>
      <c r="AB997" s="36"/>
      <c r="AC997" s="36"/>
      <c r="AD997" s="36"/>
      <c r="AE997" s="36"/>
      <c r="AR997" s="221" t="s">
        <v>269</v>
      </c>
      <c r="AT997" s="221" t="s">
        <v>192</v>
      </c>
      <c r="AU997" s="221" t="s">
        <v>92</v>
      </c>
      <c r="AY997" s="18" t="s">
        <v>189</v>
      </c>
      <c r="BE997" s="222">
        <f>IF(N997="základní",J997,0)</f>
        <v>0</v>
      </c>
      <c r="BF997" s="222">
        <f>IF(N997="snížená",J997,0)</f>
        <v>0</v>
      </c>
      <c r="BG997" s="222">
        <f>IF(N997="zákl. přenesená",J997,0)</f>
        <v>0</v>
      </c>
      <c r="BH997" s="222">
        <f>IF(N997="sníž. přenesená",J997,0)</f>
        <v>0</v>
      </c>
      <c r="BI997" s="222">
        <f>IF(N997="nulová",J997,0)</f>
        <v>0</v>
      </c>
      <c r="BJ997" s="18" t="s">
        <v>90</v>
      </c>
      <c r="BK997" s="222">
        <f>ROUND(I997*H997,2)</f>
        <v>0</v>
      </c>
      <c r="BL997" s="18" t="s">
        <v>269</v>
      </c>
      <c r="BM997" s="221" t="s">
        <v>1809</v>
      </c>
    </row>
    <row r="998" spans="1:47" s="2" customFormat="1" ht="29.25">
      <c r="A998" s="36"/>
      <c r="B998" s="37"/>
      <c r="C998" s="38"/>
      <c r="D998" s="225" t="s">
        <v>305</v>
      </c>
      <c r="E998" s="38"/>
      <c r="F998" s="266" t="s">
        <v>685</v>
      </c>
      <c r="G998" s="38"/>
      <c r="H998" s="38"/>
      <c r="I998" s="125"/>
      <c r="J998" s="38"/>
      <c r="K998" s="38"/>
      <c r="L998" s="41"/>
      <c r="M998" s="267"/>
      <c r="N998" s="268"/>
      <c r="O998" s="73"/>
      <c r="P998" s="73"/>
      <c r="Q998" s="73"/>
      <c r="R998" s="73"/>
      <c r="S998" s="73"/>
      <c r="T998" s="74"/>
      <c r="U998" s="36"/>
      <c r="V998" s="36"/>
      <c r="W998" s="36"/>
      <c r="X998" s="36"/>
      <c r="Y998" s="36"/>
      <c r="Z998" s="36"/>
      <c r="AA998" s="36"/>
      <c r="AB998" s="36"/>
      <c r="AC998" s="36"/>
      <c r="AD998" s="36"/>
      <c r="AE998" s="36"/>
      <c r="AT998" s="18" t="s">
        <v>305</v>
      </c>
      <c r="AU998" s="18" t="s">
        <v>92</v>
      </c>
    </row>
    <row r="999" spans="1:65" s="2" customFormat="1" ht="21.75" customHeight="1">
      <c r="A999" s="36"/>
      <c r="B999" s="37"/>
      <c r="C999" s="210" t="s">
        <v>1810</v>
      </c>
      <c r="D999" s="210" t="s">
        <v>192</v>
      </c>
      <c r="E999" s="211" t="s">
        <v>1811</v>
      </c>
      <c r="F999" s="212" t="s">
        <v>1812</v>
      </c>
      <c r="G999" s="213" t="s">
        <v>638</v>
      </c>
      <c r="H999" s="214">
        <v>1</v>
      </c>
      <c r="I999" s="215"/>
      <c r="J999" s="216">
        <f>ROUND(I999*H999,2)</f>
        <v>0</v>
      </c>
      <c r="K999" s="212" t="s">
        <v>281</v>
      </c>
      <c r="L999" s="41"/>
      <c r="M999" s="217" t="s">
        <v>1</v>
      </c>
      <c r="N999" s="218" t="s">
        <v>48</v>
      </c>
      <c r="O999" s="73"/>
      <c r="P999" s="219">
        <f>O999*H999</f>
        <v>0</v>
      </c>
      <c r="Q999" s="219">
        <v>0</v>
      </c>
      <c r="R999" s="219">
        <f>Q999*H999</f>
        <v>0</v>
      </c>
      <c r="S999" s="219">
        <v>0</v>
      </c>
      <c r="T999" s="220">
        <f>S999*H999</f>
        <v>0</v>
      </c>
      <c r="U999" s="36"/>
      <c r="V999" s="36"/>
      <c r="W999" s="36"/>
      <c r="X999" s="36"/>
      <c r="Y999" s="36"/>
      <c r="Z999" s="36"/>
      <c r="AA999" s="36"/>
      <c r="AB999" s="36"/>
      <c r="AC999" s="36"/>
      <c r="AD999" s="36"/>
      <c r="AE999" s="36"/>
      <c r="AR999" s="221" t="s">
        <v>269</v>
      </c>
      <c r="AT999" s="221" t="s">
        <v>192</v>
      </c>
      <c r="AU999" s="221" t="s">
        <v>92</v>
      </c>
      <c r="AY999" s="18" t="s">
        <v>189</v>
      </c>
      <c r="BE999" s="222">
        <f>IF(N999="základní",J999,0)</f>
        <v>0</v>
      </c>
      <c r="BF999" s="222">
        <f>IF(N999="snížená",J999,0)</f>
        <v>0</v>
      </c>
      <c r="BG999" s="222">
        <f>IF(N999="zákl. přenesená",J999,0)</f>
        <v>0</v>
      </c>
      <c r="BH999" s="222">
        <f>IF(N999="sníž. přenesená",J999,0)</f>
        <v>0</v>
      </c>
      <c r="BI999" s="222">
        <f>IF(N999="nulová",J999,0)</f>
        <v>0</v>
      </c>
      <c r="BJ999" s="18" t="s">
        <v>90</v>
      </c>
      <c r="BK999" s="222">
        <f>ROUND(I999*H999,2)</f>
        <v>0</v>
      </c>
      <c r="BL999" s="18" t="s">
        <v>269</v>
      </c>
      <c r="BM999" s="221" t="s">
        <v>1813</v>
      </c>
    </row>
    <row r="1000" spans="1:47" s="2" customFormat="1" ht="29.25">
      <c r="A1000" s="36"/>
      <c r="B1000" s="37"/>
      <c r="C1000" s="38"/>
      <c r="D1000" s="225" t="s">
        <v>305</v>
      </c>
      <c r="E1000" s="38"/>
      <c r="F1000" s="266" t="s">
        <v>685</v>
      </c>
      <c r="G1000" s="38"/>
      <c r="H1000" s="38"/>
      <c r="I1000" s="125"/>
      <c r="J1000" s="38"/>
      <c r="K1000" s="38"/>
      <c r="L1000" s="41"/>
      <c r="M1000" s="267"/>
      <c r="N1000" s="268"/>
      <c r="O1000" s="73"/>
      <c r="P1000" s="73"/>
      <c r="Q1000" s="73"/>
      <c r="R1000" s="73"/>
      <c r="S1000" s="73"/>
      <c r="T1000" s="74"/>
      <c r="U1000" s="36"/>
      <c r="V1000" s="36"/>
      <c r="W1000" s="36"/>
      <c r="X1000" s="36"/>
      <c r="Y1000" s="36"/>
      <c r="Z1000" s="36"/>
      <c r="AA1000" s="36"/>
      <c r="AB1000" s="36"/>
      <c r="AC1000" s="36"/>
      <c r="AD1000" s="36"/>
      <c r="AE1000" s="36"/>
      <c r="AT1000" s="18" t="s">
        <v>305</v>
      </c>
      <c r="AU1000" s="18" t="s">
        <v>92</v>
      </c>
    </row>
    <row r="1001" spans="1:65" s="2" customFormat="1" ht="16.5" customHeight="1">
      <c r="A1001" s="36"/>
      <c r="B1001" s="37"/>
      <c r="C1001" s="210" t="s">
        <v>1814</v>
      </c>
      <c r="D1001" s="210" t="s">
        <v>192</v>
      </c>
      <c r="E1001" s="211" t="s">
        <v>1815</v>
      </c>
      <c r="F1001" s="212" t="s">
        <v>1816</v>
      </c>
      <c r="G1001" s="213" t="s">
        <v>638</v>
      </c>
      <c r="H1001" s="214">
        <v>1</v>
      </c>
      <c r="I1001" s="215"/>
      <c r="J1001" s="216">
        <f>ROUND(I1001*H1001,2)</f>
        <v>0</v>
      </c>
      <c r="K1001" s="212" t="s">
        <v>281</v>
      </c>
      <c r="L1001" s="41"/>
      <c r="M1001" s="217" t="s">
        <v>1</v>
      </c>
      <c r="N1001" s="218" t="s">
        <v>48</v>
      </c>
      <c r="O1001" s="73"/>
      <c r="P1001" s="219">
        <f>O1001*H1001</f>
        <v>0</v>
      </c>
      <c r="Q1001" s="219">
        <v>0</v>
      </c>
      <c r="R1001" s="219">
        <f>Q1001*H1001</f>
        <v>0</v>
      </c>
      <c r="S1001" s="219">
        <v>0</v>
      </c>
      <c r="T1001" s="220">
        <f>S1001*H1001</f>
        <v>0</v>
      </c>
      <c r="U1001" s="36"/>
      <c r="V1001" s="36"/>
      <c r="W1001" s="36"/>
      <c r="X1001" s="36"/>
      <c r="Y1001" s="36"/>
      <c r="Z1001" s="36"/>
      <c r="AA1001" s="36"/>
      <c r="AB1001" s="36"/>
      <c r="AC1001" s="36"/>
      <c r="AD1001" s="36"/>
      <c r="AE1001" s="36"/>
      <c r="AR1001" s="221" t="s">
        <v>269</v>
      </c>
      <c r="AT1001" s="221" t="s">
        <v>192</v>
      </c>
      <c r="AU1001" s="221" t="s">
        <v>92</v>
      </c>
      <c r="AY1001" s="18" t="s">
        <v>189</v>
      </c>
      <c r="BE1001" s="222">
        <f>IF(N1001="základní",J1001,0)</f>
        <v>0</v>
      </c>
      <c r="BF1001" s="222">
        <f>IF(N1001="snížená",J1001,0)</f>
        <v>0</v>
      </c>
      <c r="BG1001" s="222">
        <f>IF(N1001="zákl. přenesená",J1001,0)</f>
        <v>0</v>
      </c>
      <c r="BH1001" s="222">
        <f>IF(N1001="sníž. přenesená",J1001,0)</f>
        <v>0</v>
      </c>
      <c r="BI1001" s="222">
        <f>IF(N1001="nulová",J1001,0)</f>
        <v>0</v>
      </c>
      <c r="BJ1001" s="18" t="s">
        <v>90</v>
      </c>
      <c r="BK1001" s="222">
        <f>ROUND(I1001*H1001,2)</f>
        <v>0</v>
      </c>
      <c r="BL1001" s="18" t="s">
        <v>269</v>
      </c>
      <c r="BM1001" s="221" t="s">
        <v>1817</v>
      </c>
    </row>
    <row r="1002" spans="1:47" s="2" customFormat="1" ht="29.25">
      <c r="A1002" s="36"/>
      <c r="B1002" s="37"/>
      <c r="C1002" s="38"/>
      <c r="D1002" s="225" t="s">
        <v>305</v>
      </c>
      <c r="E1002" s="38"/>
      <c r="F1002" s="266" t="s">
        <v>685</v>
      </c>
      <c r="G1002" s="38"/>
      <c r="H1002" s="38"/>
      <c r="I1002" s="125"/>
      <c r="J1002" s="38"/>
      <c r="K1002" s="38"/>
      <c r="L1002" s="41"/>
      <c r="M1002" s="267"/>
      <c r="N1002" s="268"/>
      <c r="O1002" s="73"/>
      <c r="P1002" s="73"/>
      <c r="Q1002" s="73"/>
      <c r="R1002" s="73"/>
      <c r="S1002" s="73"/>
      <c r="T1002" s="74"/>
      <c r="U1002" s="36"/>
      <c r="V1002" s="36"/>
      <c r="W1002" s="36"/>
      <c r="X1002" s="36"/>
      <c r="Y1002" s="36"/>
      <c r="Z1002" s="36"/>
      <c r="AA1002" s="36"/>
      <c r="AB1002" s="36"/>
      <c r="AC1002" s="36"/>
      <c r="AD1002" s="36"/>
      <c r="AE1002" s="36"/>
      <c r="AT1002" s="18" t="s">
        <v>305</v>
      </c>
      <c r="AU1002" s="18" t="s">
        <v>92</v>
      </c>
    </row>
    <row r="1003" spans="1:65" s="2" customFormat="1" ht="16.5" customHeight="1">
      <c r="A1003" s="36"/>
      <c r="B1003" s="37"/>
      <c r="C1003" s="210" t="s">
        <v>1818</v>
      </c>
      <c r="D1003" s="210" t="s">
        <v>192</v>
      </c>
      <c r="E1003" s="211" t="s">
        <v>1819</v>
      </c>
      <c r="F1003" s="212" t="s">
        <v>1820</v>
      </c>
      <c r="G1003" s="213" t="s">
        <v>638</v>
      </c>
      <c r="H1003" s="214">
        <v>1</v>
      </c>
      <c r="I1003" s="215"/>
      <c r="J1003" s="216">
        <f>ROUND(I1003*H1003,2)</f>
        <v>0</v>
      </c>
      <c r="K1003" s="212" t="s">
        <v>281</v>
      </c>
      <c r="L1003" s="41"/>
      <c r="M1003" s="217" t="s">
        <v>1</v>
      </c>
      <c r="N1003" s="218" t="s">
        <v>48</v>
      </c>
      <c r="O1003" s="73"/>
      <c r="P1003" s="219">
        <f>O1003*H1003</f>
        <v>0</v>
      </c>
      <c r="Q1003" s="219">
        <v>0</v>
      </c>
      <c r="R1003" s="219">
        <f>Q1003*H1003</f>
        <v>0</v>
      </c>
      <c r="S1003" s="219">
        <v>0</v>
      </c>
      <c r="T1003" s="220">
        <f>S1003*H1003</f>
        <v>0</v>
      </c>
      <c r="U1003" s="36"/>
      <c r="V1003" s="36"/>
      <c r="W1003" s="36"/>
      <c r="X1003" s="36"/>
      <c r="Y1003" s="36"/>
      <c r="Z1003" s="36"/>
      <c r="AA1003" s="36"/>
      <c r="AB1003" s="36"/>
      <c r="AC1003" s="36"/>
      <c r="AD1003" s="36"/>
      <c r="AE1003" s="36"/>
      <c r="AR1003" s="221" t="s">
        <v>269</v>
      </c>
      <c r="AT1003" s="221" t="s">
        <v>192</v>
      </c>
      <c r="AU1003" s="221" t="s">
        <v>92</v>
      </c>
      <c r="AY1003" s="18" t="s">
        <v>189</v>
      </c>
      <c r="BE1003" s="222">
        <f>IF(N1003="základní",J1003,0)</f>
        <v>0</v>
      </c>
      <c r="BF1003" s="222">
        <f>IF(N1003="snížená",J1003,0)</f>
        <v>0</v>
      </c>
      <c r="BG1003" s="222">
        <f>IF(N1003="zákl. přenesená",J1003,0)</f>
        <v>0</v>
      </c>
      <c r="BH1003" s="222">
        <f>IF(N1003="sníž. přenesená",J1003,0)</f>
        <v>0</v>
      </c>
      <c r="BI1003" s="222">
        <f>IF(N1003="nulová",J1003,0)</f>
        <v>0</v>
      </c>
      <c r="BJ1003" s="18" t="s">
        <v>90</v>
      </c>
      <c r="BK1003" s="222">
        <f>ROUND(I1003*H1003,2)</f>
        <v>0</v>
      </c>
      <c r="BL1003" s="18" t="s">
        <v>269</v>
      </c>
      <c r="BM1003" s="221" t="s">
        <v>1821</v>
      </c>
    </row>
    <row r="1004" spans="1:47" s="2" customFormat="1" ht="29.25">
      <c r="A1004" s="36"/>
      <c r="B1004" s="37"/>
      <c r="C1004" s="38"/>
      <c r="D1004" s="225" t="s">
        <v>305</v>
      </c>
      <c r="E1004" s="38"/>
      <c r="F1004" s="266" t="s">
        <v>685</v>
      </c>
      <c r="G1004" s="38"/>
      <c r="H1004" s="38"/>
      <c r="I1004" s="125"/>
      <c r="J1004" s="38"/>
      <c r="K1004" s="38"/>
      <c r="L1004" s="41"/>
      <c r="M1004" s="267"/>
      <c r="N1004" s="268"/>
      <c r="O1004" s="73"/>
      <c r="P1004" s="73"/>
      <c r="Q1004" s="73"/>
      <c r="R1004" s="73"/>
      <c r="S1004" s="73"/>
      <c r="T1004" s="74"/>
      <c r="U1004" s="36"/>
      <c r="V1004" s="36"/>
      <c r="W1004" s="36"/>
      <c r="X1004" s="36"/>
      <c r="Y1004" s="36"/>
      <c r="Z1004" s="36"/>
      <c r="AA1004" s="36"/>
      <c r="AB1004" s="36"/>
      <c r="AC1004" s="36"/>
      <c r="AD1004" s="36"/>
      <c r="AE1004" s="36"/>
      <c r="AT1004" s="18" t="s">
        <v>305</v>
      </c>
      <c r="AU1004" s="18" t="s">
        <v>92</v>
      </c>
    </row>
    <row r="1005" spans="1:65" s="2" customFormat="1" ht="16.5" customHeight="1">
      <c r="A1005" s="36"/>
      <c r="B1005" s="37"/>
      <c r="C1005" s="210" t="s">
        <v>1822</v>
      </c>
      <c r="D1005" s="210" t="s">
        <v>192</v>
      </c>
      <c r="E1005" s="211" t="s">
        <v>1823</v>
      </c>
      <c r="F1005" s="212" t="s">
        <v>1824</v>
      </c>
      <c r="G1005" s="213" t="s">
        <v>638</v>
      </c>
      <c r="H1005" s="214">
        <v>1</v>
      </c>
      <c r="I1005" s="215"/>
      <c r="J1005" s="216">
        <f>ROUND(I1005*H1005,2)</f>
        <v>0</v>
      </c>
      <c r="K1005" s="212" t="s">
        <v>281</v>
      </c>
      <c r="L1005" s="41"/>
      <c r="M1005" s="217" t="s">
        <v>1</v>
      </c>
      <c r="N1005" s="218" t="s">
        <v>48</v>
      </c>
      <c r="O1005" s="73"/>
      <c r="P1005" s="219">
        <f>O1005*H1005</f>
        <v>0</v>
      </c>
      <c r="Q1005" s="219">
        <v>0</v>
      </c>
      <c r="R1005" s="219">
        <f>Q1005*H1005</f>
        <v>0</v>
      </c>
      <c r="S1005" s="219">
        <v>0</v>
      </c>
      <c r="T1005" s="220">
        <f>S1005*H1005</f>
        <v>0</v>
      </c>
      <c r="U1005" s="36"/>
      <c r="V1005" s="36"/>
      <c r="W1005" s="36"/>
      <c r="X1005" s="36"/>
      <c r="Y1005" s="36"/>
      <c r="Z1005" s="36"/>
      <c r="AA1005" s="36"/>
      <c r="AB1005" s="36"/>
      <c r="AC1005" s="36"/>
      <c r="AD1005" s="36"/>
      <c r="AE1005" s="36"/>
      <c r="AR1005" s="221" t="s">
        <v>269</v>
      </c>
      <c r="AT1005" s="221" t="s">
        <v>192</v>
      </c>
      <c r="AU1005" s="221" t="s">
        <v>92</v>
      </c>
      <c r="AY1005" s="18" t="s">
        <v>189</v>
      </c>
      <c r="BE1005" s="222">
        <f>IF(N1005="základní",J1005,0)</f>
        <v>0</v>
      </c>
      <c r="BF1005" s="222">
        <f>IF(N1005="snížená",J1005,0)</f>
        <v>0</v>
      </c>
      <c r="BG1005" s="222">
        <f>IF(N1005="zákl. přenesená",J1005,0)</f>
        <v>0</v>
      </c>
      <c r="BH1005" s="222">
        <f>IF(N1005="sníž. přenesená",J1005,0)</f>
        <v>0</v>
      </c>
      <c r="BI1005" s="222">
        <f>IF(N1005="nulová",J1005,0)</f>
        <v>0</v>
      </c>
      <c r="BJ1005" s="18" t="s">
        <v>90</v>
      </c>
      <c r="BK1005" s="222">
        <f>ROUND(I1005*H1005,2)</f>
        <v>0</v>
      </c>
      <c r="BL1005" s="18" t="s">
        <v>269</v>
      </c>
      <c r="BM1005" s="221" t="s">
        <v>1825</v>
      </c>
    </row>
    <row r="1006" spans="1:47" s="2" customFormat="1" ht="29.25">
      <c r="A1006" s="36"/>
      <c r="B1006" s="37"/>
      <c r="C1006" s="38"/>
      <c r="D1006" s="225" t="s">
        <v>305</v>
      </c>
      <c r="E1006" s="38"/>
      <c r="F1006" s="266" t="s">
        <v>685</v>
      </c>
      <c r="G1006" s="38"/>
      <c r="H1006" s="38"/>
      <c r="I1006" s="125"/>
      <c r="J1006" s="38"/>
      <c r="K1006" s="38"/>
      <c r="L1006" s="41"/>
      <c r="M1006" s="267"/>
      <c r="N1006" s="268"/>
      <c r="O1006" s="73"/>
      <c r="P1006" s="73"/>
      <c r="Q1006" s="73"/>
      <c r="R1006" s="73"/>
      <c r="S1006" s="73"/>
      <c r="T1006" s="74"/>
      <c r="U1006" s="36"/>
      <c r="V1006" s="36"/>
      <c r="W1006" s="36"/>
      <c r="X1006" s="36"/>
      <c r="Y1006" s="36"/>
      <c r="Z1006" s="36"/>
      <c r="AA1006" s="36"/>
      <c r="AB1006" s="36"/>
      <c r="AC1006" s="36"/>
      <c r="AD1006" s="36"/>
      <c r="AE1006" s="36"/>
      <c r="AT1006" s="18" t="s">
        <v>305</v>
      </c>
      <c r="AU1006" s="18" t="s">
        <v>92</v>
      </c>
    </row>
    <row r="1007" spans="1:65" s="2" customFormat="1" ht="16.5" customHeight="1">
      <c r="A1007" s="36"/>
      <c r="B1007" s="37"/>
      <c r="C1007" s="210" t="s">
        <v>1826</v>
      </c>
      <c r="D1007" s="210" t="s">
        <v>192</v>
      </c>
      <c r="E1007" s="211" t="s">
        <v>1827</v>
      </c>
      <c r="F1007" s="212" t="s">
        <v>1828</v>
      </c>
      <c r="G1007" s="213" t="s">
        <v>638</v>
      </c>
      <c r="H1007" s="214">
        <v>1</v>
      </c>
      <c r="I1007" s="215"/>
      <c r="J1007" s="216">
        <f>ROUND(I1007*H1007,2)</f>
        <v>0</v>
      </c>
      <c r="K1007" s="212" t="s">
        <v>281</v>
      </c>
      <c r="L1007" s="41"/>
      <c r="M1007" s="217" t="s">
        <v>1</v>
      </c>
      <c r="N1007" s="218" t="s">
        <v>48</v>
      </c>
      <c r="O1007" s="73"/>
      <c r="P1007" s="219">
        <f>O1007*H1007</f>
        <v>0</v>
      </c>
      <c r="Q1007" s="219">
        <v>0</v>
      </c>
      <c r="R1007" s="219">
        <f>Q1007*H1007</f>
        <v>0</v>
      </c>
      <c r="S1007" s="219">
        <v>0</v>
      </c>
      <c r="T1007" s="220">
        <f>S1007*H1007</f>
        <v>0</v>
      </c>
      <c r="U1007" s="36"/>
      <c r="V1007" s="36"/>
      <c r="W1007" s="36"/>
      <c r="X1007" s="36"/>
      <c r="Y1007" s="36"/>
      <c r="Z1007" s="36"/>
      <c r="AA1007" s="36"/>
      <c r="AB1007" s="36"/>
      <c r="AC1007" s="36"/>
      <c r="AD1007" s="36"/>
      <c r="AE1007" s="36"/>
      <c r="AR1007" s="221" t="s">
        <v>269</v>
      </c>
      <c r="AT1007" s="221" t="s">
        <v>192</v>
      </c>
      <c r="AU1007" s="221" t="s">
        <v>92</v>
      </c>
      <c r="AY1007" s="18" t="s">
        <v>189</v>
      </c>
      <c r="BE1007" s="222">
        <f>IF(N1007="základní",J1007,0)</f>
        <v>0</v>
      </c>
      <c r="BF1007" s="222">
        <f>IF(N1007="snížená",J1007,0)</f>
        <v>0</v>
      </c>
      <c r="BG1007" s="222">
        <f>IF(N1007="zákl. přenesená",J1007,0)</f>
        <v>0</v>
      </c>
      <c r="BH1007" s="222">
        <f>IF(N1007="sníž. přenesená",J1007,0)</f>
        <v>0</v>
      </c>
      <c r="BI1007" s="222">
        <f>IF(N1007="nulová",J1007,0)</f>
        <v>0</v>
      </c>
      <c r="BJ1007" s="18" t="s">
        <v>90</v>
      </c>
      <c r="BK1007" s="222">
        <f>ROUND(I1007*H1007,2)</f>
        <v>0</v>
      </c>
      <c r="BL1007" s="18" t="s">
        <v>269</v>
      </c>
      <c r="BM1007" s="221" t="s">
        <v>1829</v>
      </c>
    </row>
    <row r="1008" spans="1:47" s="2" customFormat="1" ht="29.25">
      <c r="A1008" s="36"/>
      <c r="B1008" s="37"/>
      <c r="C1008" s="38"/>
      <c r="D1008" s="225" t="s">
        <v>305</v>
      </c>
      <c r="E1008" s="38"/>
      <c r="F1008" s="266" t="s">
        <v>685</v>
      </c>
      <c r="G1008" s="38"/>
      <c r="H1008" s="38"/>
      <c r="I1008" s="125"/>
      <c r="J1008" s="38"/>
      <c r="K1008" s="38"/>
      <c r="L1008" s="41"/>
      <c r="M1008" s="267"/>
      <c r="N1008" s="268"/>
      <c r="O1008" s="73"/>
      <c r="P1008" s="73"/>
      <c r="Q1008" s="73"/>
      <c r="R1008" s="73"/>
      <c r="S1008" s="73"/>
      <c r="T1008" s="74"/>
      <c r="U1008" s="36"/>
      <c r="V1008" s="36"/>
      <c r="W1008" s="36"/>
      <c r="X1008" s="36"/>
      <c r="Y1008" s="36"/>
      <c r="Z1008" s="36"/>
      <c r="AA1008" s="36"/>
      <c r="AB1008" s="36"/>
      <c r="AC1008" s="36"/>
      <c r="AD1008" s="36"/>
      <c r="AE1008" s="36"/>
      <c r="AT1008" s="18" t="s">
        <v>305</v>
      </c>
      <c r="AU1008" s="18" t="s">
        <v>92</v>
      </c>
    </row>
    <row r="1009" spans="1:65" s="2" customFormat="1" ht="21.75" customHeight="1">
      <c r="A1009" s="36"/>
      <c r="B1009" s="37"/>
      <c r="C1009" s="210" t="s">
        <v>1830</v>
      </c>
      <c r="D1009" s="210" t="s">
        <v>192</v>
      </c>
      <c r="E1009" s="211" t="s">
        <v>1831</v>
      </c>
      <c r="F1009" s="212" t="s">
        <v>1832</v>
      </c>
      <c r="G1009" s="213" t="s">
        <v>638</v>
      </c>
      <c r="H1009" s="214">
        <v>1</v>
      </c>
      <c r="I1009" s="215"/>
      <c r="J1009" s="216">
        <f>ROUND(I1009*H1009,2)</f>
        <v>0</v>
      </c>
      <c r="K1009" s="212" t="s">
        <v>281</v>
      </c>
      <c r="L1009" s="41"/>
      <c r="M1009" s="217" t="s">
        <v>1</v>
      </c>
      <c r="N1009" s="218" t="s">
        <v>48</v>
      </c>
      <c r="O1009" s="73"/>
      <c r="P1009" s="219">
        <f>O1009*H1009</f>
        <v>0</v>
      </c>
      <c r="Q1009" s="219">
        <v>0</v>
      </c>
      <c r="R1009" s="219">
        <f>Q1009*H1009</f>
        <v>0</v>
      </c>
      <c r="S1009" s="219">
        <v>0</v>
      </c>
      <c r="T1009" s="220">
        <f>S1009*H1009</f>
        <v>0</v>
      </c>
      <c r="U1009" s="36"/>
      <c r="V1009" s="36"/>
      <c r="W1009" s="36"/>
      <c r="X1009" s="36"/>
      <c r="Y1009" s="36"/>
      <c r="Z1009" s="36"/>
      <c r="AA1009" s="36"/>
      <c r="AB1009" s="36"/>
      <c r="AC1009" s="36"/>
      <c r="AD1009" s="36"/>
      <c r="AE1009" s="36"/>
      <c r="AR1009" s="221" t="s">
        <v>269</v>
      </c>
      <c r="AT1009" s="221" t="s">
        <v>192</v>
      </c>
      <c r="AU1009" s="221" t="s">
        <v>92</v>
      </c>
      <c r="AY1009" s="18" t="s">
        <v>189</v>
      </c>
      <c r="BE1009" s="222">
        <f>IF(N1009="základní",J1009,0)</f>
        <v>0</v>
      </c>
      <c r="BF1009" s="222">
        <f>IF(N1009="snížená",J1009,0)</f>
        <v>0</v>
      </c>
      <c r="BG1009" s="222">
        <f>IF(N1009="zákl. přenesená",J1009,0)</f>
        <v>0</v>
      </c>
      <c r="BH1009" s="222">
        <f>IF(N1009="sníž. přenesená",J1009,0)</f>
        <v>0</v>
      </c>
      <c r="BI1009" s="222">
        <f>IF(N1009="nulová",J1009,0)</f>
        <v>0</v>
      </c>
      <c r="BJ1009" s="18" t="s">
        <v>90</v>
      </c>
      <c r="BK1009" s="222">
        <f>ROUND(I1009*H1009,2)</f>
        <v>0</v>
      </c>
      <c r="BL1009" s="18" t="s">
        <v>269</v>
      </c>
      <c r="BM1009" s="221" t="s">
        <v>1833</v>
      </c>
    </row>
    <row r="1010" spans="1:47" s="2" customFormat="1" ht="29.25">
      <c r="A1010" s="36"/>
      <c r="B1010" s="37"/>
      <c r="C1010" s="38"/>
      <c r="D1010" s="225" t="s">
        <v>305</v>
      </c>
      <c r="E1010" s="38"/>
      <c r="F1010" s="266" t="s">
        <v>685</v>
      </c>
      <c r="G1010" s="38"/>
      <c r="H1010" s="38"/>
      <c r="I1010" s="125"/>
      <c r="J1010" s="38"/>
      <c r="K1010" s="38"/>
      <c r="L1010" s="41"/>
      <c r="M1010" s="267"/>
      <c r="N1010" s="268"/>
      <c r="O1010" s="73"/>
      <c r="P1010" s="73"/>
      <c r="Q1010" s="73"/>
      <c r="R1010" s="73"/>
      <c r="S1010" s="73"/>
      <c r="T1010" s="74"/>
      <c r="U1010" s="36"/>
      <c r="V1010" s="36"/>
      <c r="W1010" s="36"/>
      <c r="X1010" s="36"/>
      <c r="Y1010" s="36"/>
      <c r="Z1010" s="36"/>
      <c r="AA1010" s="36"/>
      <c r="AB1010" s="36"/>
      <c r="AC1010" s="36"/>
      <c r="AD1010" s="36"/>
      <c r="AE1010" s="36"/>
      <c r="AT1010" s="18" t="s">
        <v>305</v>
      </c>
      <c r="AU1010" s="18" t="s">
        <v>92</v>
      </c>
    </row>
    <row r="1011" spans="1:65" s="2" customFormat="1" ht="16.5" customHeight="1">
      <c r="A1011" s="36"/>
      <c r="B1011" s="37"/>
      <c r="C1011" s="210" t="s">
        <v>1834</v>
      </c>
      <c r="D1011" s="210" t="s">
        <v>192</v>
      </c>
      <c r="E1011" s="211" t="s">
        <v>1835</v>
      </c>
      <c r="F1011" s="212" t="s">
        <v>1836</v>
      </c>
      <c r="G1011" s="213" t="s">
        <v>638</v>
      </c>
      <c r="H1011" s="214">
        <v>1</v>
      </c>
      <c r="I1011" s="215"/>
      <c r="J1011" s="216">
        <f>ROUND(I1011*H1011,2)</f>
        <v>0</v>
      </c>
      <c r="K1011" s="212" t="s">
        <v>281</v>
      </c>
      <c r="L1011" s="41"/>
      <c r="M1011" s="217" t="s">
        <v>1</v>
      </c>
      <c r="N1011" s="218" t="s">
        <v>48</v>
      </c>
      <c r="O1011" s="73"/>
      <c r="P1011" s="219">
        <f>O1011*H1011</f>
        <v>0</v>
      </c>
      <c r="Q1011" s="219">
        <v>0</v>
      </c>
      <c r="R1011" s="219">
        <f>Q1011*H1011</f>
        <v>0</v>
      </c>
      <c r="S1011" s="219">
        <v>0</v>
      </c>
      <c r="T1011" s="220">
        <f>S1011*H1011</f>
        <v>0</v>
      </c>
      <c r="U1011" s="36"/>
      <c r="V1011" s="36"/>
      <c r="W1011" s="36"/>
      <c r="X1011" s="36"/>
      <c r="Y1011" s="36"/>
      <c r="Z1011" s="36"/>
      <c r="AA1011" s="36"/>
      <c r="AB1011" s="36"/>
      <c r="AC1011" s="36"/>
      <c r="AD1011" s="36"/>
      <c r="AE1011" s="36"/>
      <c r="AR1011" s="221" t="s">
        <v>269</v>
      </c>
      <c r="AT1011" s="221" t="s">
        <v>192</v>
      </c>
      <c r="AU1011" s="221" t="s">
        <v>92</v>
      </c>
      <c r="AY1011" s="18" t="s">
        <v>189</v>
      </c>
      <c r="BE1011" s="222">
        <f>IF(N1011="základní",J1011,0)</f>
        <v>0</v>
      </c>
      <c r="BF1011" s="222">
        <f>IF(N1011="snížená",J1011,0)</f>
        <v>0</v>
      </c>
      <c r="BG1011" s="222">
        <f>IF(N1011="zákl. přenesená",J1011,0)</f>
        <v>0</v>
      </c>
      <c r="BH1011" s="222">
        <f>IF(N1011="sníž. přenesená",J1011,0)</f>
        <v>0</v>
      </c>
      <c r="BI1011" s="222">
        <f>IF(N1011="nulová",J1011,0)</f>
        <v>0</v>
      </c>
      <c r="BJ1011" s="18" t="s">
        <v>90</v>
      </c>
      <c r="BK1011" s="222">
        <f>ROUND(I1011*H1011,2)</f>
        <v>0</v>
      </c>
      <c r="BL1011" s="18" t="s">
        <v>269</v>
      </c>
      <c r="BM1011" s="221" t="s">
        <v>1837</v>
      </c>
    </row>
    <row r="1012" spans="1:47" s="2" customFormat="1" ht="29.25">
      <c r="A1012" s="36"/>
      <c r="B1012" s="37"/>
      <c r="C1012" s="38"/>
      <c r="D1012" s="225" t="s">
        <v>305</v>
      </c>
      <c r="E1012" s="38"/>
      <c r="F1012" s="266" t="s">
        <v>685</v>
      </c>
      <c r="G1012" s="38"/>
      <c r="H1012" s="38"/>
      <c r="I1012" s="125"/>
      <c r="J1012" s="38"/>
      <c r="K1012" s="38"/>
      <c r="L1012" s="41"/>
      <c r="M1012" s="267"/>
      <c r="N1012" s="268"/>
      <c r="O1012" s="73"/>
      <c r="P1012" s="73"/>
      <c r="Q1012" s="73"/>
      <c r="R1012" s="73"/>
      <c r="S1012" s="73"/>
      <c r="T1012" s="74"/>
      <c r="U1012" s="36"/>
      <c r="V1012" s="36"/>
      <c r="W1012" s="36"/>
      <c r="X1012" s="36"/>
      <c r="Y1012" s="36"/>
      <c r="Z1012" s="36"/>
      <c r="AA1012" s="36"/>
      <c r="AB1012" s="36"/>
      <c r="AC1012" s="36"/>
      <c r="AD1012" s="36"/>
      <c r="AE1012" s="36"/>
      <c r="AT1012" s="18" t="s">
        <v>305</v>
      </c>
      <c r="AU1012" s="18" t="s">
        <v>92</v>
      </c>
    </row>
    <row r="1013" spans="1:65" s="2" customFormat="1" ht="16.5" customHeight="1">
      <c r="A1013" s="36"/>
      <c r="B1013" s="37"/>
      <c r="C1013" s="210" t="s">
        <v>1838</v>
      </c>
      <c r="D1013" s="210" t="s">
        <v>192</v>
      </c>
      <c r="E1013" s="211" t="s">
        <v>1839</v>
      </c>
      <c r="F1013" s="212" t="s">
        <v>1840</v>
      </c>
      <c r="G1013" s="213" t="s">
        <v>638</v>
      </c>
      <c r="H1013" s="214">
        <v>1</v>
      </c>
      <c r="I1013" s="215"/>
      <c r="J1013" s="216">
        <f>ROUND(I1013*H1013,2)</f>
        <v>0</v>
      </c>
      <c r="K1013" s="212" t="s">
        <v>281</v>
      </c>
      <c r="L1013" s="41"/>
      <c r="M1013" s="217" t="s">
        <v>1</v>
      </c>
      <c r="N1013" s="218" t="s">
        <v>48</v>
      </c>
      <c r="O1013" s="73"/>
      <c r="P1013" s="219">
        <f>O1013*H1013</f>
        <v>0</v>
      </c>
      <c r="Q1013" s="219">
        <v>0</v>
      </c>
      <c r="R1013" s="219">
        <f>Q1013*H1013</f>
        <v>0</v>
      </c>
      <c r="S1013" s="219">
        <v>0</v>
      </c>
      <c r="T1013" s="220">
        <f>S1013*H1013</f>
        <v>0</v>
      </c>
      <c r="U1013" s="36"/>
      <c r="V1013" s="36"/>
      <c r="W1013" s="36"/>
      <c r="X1013" s="36"/>
      <c r="Y1013" s="36"/>
      <c r="Z1013" s="36"/>
      <c r="AA1013" s="36"/>
      <c r="AB1013" s="36"/>
      <c r="AC1013" s="36"/>
      <c r="AD1013" s="36"/>
      <c r="AE1013" s="36"/>
      <c r="AR1013" s="221" t="s">
        <v>269</v>
      </c>
      <c r="AT1013" s="221" t="s">
        <v>192</v>
      </c>
      <c r="AU1013" s="221" t="s">
        <v>92</v>
      </c>
      <c r="AY1013" s="18" t="s">
        <v>189</v>
      </c>
      <c r="BE1013" s="222">
        <f>IF(N1013="základní",J1013,0)</f>
        <v>0</v>
      </c>
      <c r="BF1013" s="222">
        <f>IF(N1013="snížená",J1013,0)</f>
        <v>0</v>
      </c>
      <c r="BG1013" s="222">
        <f>IF(N1013="zákl. přenesená",J1013,0)</f>
        <v>0</v>
      </c>
      <c r="BH1013" s="222">
        <f>IF(N1013="sníž. přenesená",J1013,0)</f>
        <v>0</v>
      </c>
      <c r="BI1013" s="222">
        <f>IF(N1013="nulová",J1013,0)</f>
        <v>0</v>
      </c>
      <c r="BJ1013" s="18" t="s">
        <v>90</v>
      </c>
      <c r="BK1013" s="222">
        <f>ROUND(I1013*H1013,2)</f>
        <v>0</v>
      </c>
      <c r="BL1013" s="18" t="s">
        <v>269</v>
      </c>
      <c r="BM1013" s="221" t="s">
        <v>1841</v>
      </c>
    </row>
    <row r="1014" spans="1:47" s="2" customFormat="1" ht="29.25">
      <c r="A1014" s="36"/>
      <c r="B1014" s="37"/>
      <c r="C1014" s="38"/>
      <c r="D1014" s="225" t="s">
        <v>305</v>
      </c>
      <c r="E1014" s="38"/>
      <c r="F1014" s="266" t="s">
        <v>685</v>
      </c>
      <c r="G1014" s="38"/>
      <c r="H1014" s="38"/>
      <c r="I1014" s="125"/>
      <c r="J1014" s="38"/>
      <c r="K1014" s="38"/>
      <c r="L1014" s="41"/>
      <c r="M1014" s="267"/>
      <c r="N1014" s="268"/>
      <c r="O1014" s="73"/>
      <c r="P1014" s="73"/>
      <c r="Q1014" s="73"/>
      <c r="R1014" s="73"/>
      <c r="S1014" s="73"/>
      <c r="T1014" s="74"/>
      <c r="U1014" s="36"/>
      <c r="V1014" s="36"/>
      <c r="W1014" s="36"/>
      <c r="X1014" s="36"/>
      <c r="Y1014" s="36"/>
      <c r="Z1014" s="36"/>
      <c r="AA1014" s="36"/>
      <c r="AB1014" s="36"/>
      <c r="AC1014" s="36"/>
      <c r="AD1014" s="36"/>
      <c r="AE1014" s="36"/>
      <c r="AT1014" s="18" t="s">
        <v>305</v>
      </c>
      <c r="AU1014" s="18" t="s">
        <v>92</v>
      </c>
    </row>
    <row r="1015" spans="1:65" s="2" customFormat="1" ht="16.5" customHeight="1">
      <c r="A1015" s="36"/>
      <c r="B1015" s="37"/>
      <c r="C1015" s="210" t="s">
        <v>1842</v>
      </c>
      <c r="D1015" s="210" t="s">
        <v>192</v>
      </c>
      <c r="E1015" s="211" t="s">
        <v>1843</v>
      </c>
      <c r="F1015" s="212" t="s">
        <v>1844</v>
      </c>
      <c r="G1015" s="213" t="s">
        <v>638</v>
      </c>
      <c r="H1015" s="214">
        <v>1</v>
      </c>
      <c r="I1015" s="215"/>
      <c r="J1015" s="216">
        <f>ROUND(I1015*H1015,2)</f>
        <v>0</v>
      </c>
      <c r="K1015" s="212" t="s">
        <v>281</v>
      </c>
      <c r="L1015" s="41"/>
      <c r="M1015" s="217" t="s">
        <v>1</v>
      </c>
      <c r="N1015" s="218" t="s">
        <v>48</v>
      </c>
      <c r="O1015" s="73"/>
      <c r="P1015" s="219">
        <f>O1015*H1015</f>
        <v>0</v>
      </c>
      <c r="Q1015" s="219">
        <v>0</v>
      </c>
      <c r="R1015" s="219">
        <f>Q1015*H1015</f>
        <v>0</v>
      </c>
      <c r="S1015" s="219">
        <v>0</v>
      </c>
      <c r="T1015" s="220">
        <f>S1015*H1015</f>
        <v>0</v>
      </c>
      <c r="U1015" s="36"/>
      <c r="V1015" s="36"/>
      <c r="W1015" s="36"/>
      <c r="X1015" s="36"/>
      <c r="Y1015" s="36"/>
      <c r="Z1015" s="36"/>
      <c r="AA1015" s="36"/>
      <c r="AB1015" s="36"/>
      <c r="AC1015" s="36"/>
      <c r="AD1015" s="36"/>
      <c r="AE1015" s="36"/>
      <c r="AR1015" s="221" t="s">
        <v>269</v>
      </c>
      <c r="AT1015" s="221" t="s">
        <v>192</v>
      </c>
      <c r="AU1015" s="221" t="s">
        <v>92</v>
      </c>
      <c r="AY1015" s="18" t="s">
        <v>189</v>
      </c>
      <c r="BE1015" s="222">
        <f>IF(N1015="základní",J1015,0)</f>
        <v>0</v>
      </c>
      <c r="BF1015" s="222">
        <f>IF(N1015="snížená",J1015,0)</f>
        <v>0</v>
      </c>
      <c r="BG1015" s="222">
        <f>IF(N1015="zákl. přenesená",J1015,0)</f>
        <v>0</v>
      </c>
      <c r="BH1015" s="222">
        <f>IF(N1015="sníž. přenesená",J1015,0)</f>
        <v>0</v>
      </c>
      <c r="BI1015" s="222">
        <f>IF(N1015="nulová",J1015,0)</f>
        <v>0</v>
      </c>
      <c r="BJ1015" s="18" t="s">
        <v>90</v>
      </c>
      <c r="BK1015" s="222">
        <f>ROUND(I1015*H1015,2)</f>
        <v>0</v>
      </c>
      <c r="BL1015" s="18" t="s">
        <v>269</v>
      </c>
      <c r="BM1015" s="221" t="s">
        <v>1845</v>
      </c>
    </row>
    <row r="1016" spans="1:47" s="2" customFormat="1" ht="29.25">
      <c r="A1016" s="36"/>
      <c r="B1016" s="37"/>
      <c r="C1016" s="38"/>
      <c r="D1016" s="225" t="s">
        <v>305</v>
      </c>
      <c r="E1016" s="38"/>
      <c r="F1016" s="266" t="s">
        <v>685</v>
      </c>
      <c r="G1016" s="38"/>
      <c r="H1016" s="38"/>
      <c r="I1016" s="125"/>
      <c r="J1016" s="38"/>
      <c r="K1016" s="38"/>
      <c r="L1016" s="41"/>
      <c r="M1016" s="267"/>
      <c r="N1016" s="268"/>
      <c r="O1016" s="73"/>
      <c r="P1016" s="73"/>
      <c r="Q1016" s="73"/>
      <c r="R1016" s="73"/>
      <c r="S1016" s="73"/>
      <c r="T1016" s="74"/>
      <c r="U1016" s="36"/>
      <c r="V1016" s="36"/>
      <c r="W1016" s="36"/>
      <c r="X1016" s="36"/>
      <c r="Y1016" s="36"/>
      <c r="Z1016" s="36"/>
      <c r="AA1016" s="36"/>
      <c r="AB1016" s="36"/>
      <c r="AC1016" s="36"/>
      <c r="AD1016" s="36"/>
      <c r="AE1016" s="36"/>
      <c r="AT1016" s="18" t="s">
        <v>305</v>
      </c>
      <c r="AU1016" s="18" t="s">
        <v>92</v>
      </c>
    </row>
    <row r="1017" spans="1:65" s="2" customFormat="1" ht="21.75" customHeight="1">
      <c r="A1017" s="36"/>
      <c r="B1017" s="37"/>
      <c r="C1017" s="210" t="s">
        <v>1846</v>
      </c>
      <c r="D1017" s="210" t="s">
        <v>192</v>
      </c>
      <c r="E1017" s="211" t="s">
        <v>1847</v>
      </c>
      <c r="F1017" s="212" t="s">
        <v>1848</v>
      </c>
      <c r="G1017" s="213" t="s">
        <v>618</v>
      </c>
      <c r="H1017" s="214">
        <v>10.4</v>
      </c>
      <c r="I1017" s="215"/>
      <c r="J1017" s="216">
        <f>ROUND(I1017*H1017,2)</f>
        <v>0</v>
      </c>
      <c r="K1017" s="212" t="s">
        <v>281</v>
      </c>
      <c r="L1017" s="41"/>
      <c r="M1017" s="217" t="s">
        <v>1</v>
      </c>
      <c r="N1017" s="218" t="s">
        <v>48</v>
      </c>
      <c r="O1017" s="73"/>
      <c r="P1017" s="219">
        <f>O1017*H1017</f>
        <v>0</v>
      </c>
      <c r="Q1017" s="219">
        <v>0</v>
      </c>
      <c r="R1017" s="219">
        <f>Q1017*H1017</f>
        <v>0</v>
      </c>
      <c r="S1017" s="219">
        <v>0</v>
      </c>
      <c r="T1017" s="220">
        <f>S1017*H1017</f>
        <v>0</v>
      </c>
      <c r="U1017" s="36"/>
      <c r="V1017" s="36"/>
      <c r="W1017" s="36"/>
      <c r="X1017" s="36"/>
      <c r="Y1017" s="36"/>
      <c r="Z1017" s="36"/>
      <c r="AA1017" s="36"/>
      <c r="AB1017" s="36"/>
      <c r="AC1017" s="36"/>
      <c r="AD1017" s="36"/>
      <c r="AE1017" s="36"/>
      <c r="AR1017" s="221" t="s">
        <v>269</v>
      </c>
      <c r="AT1017" s="221" t="s">
        <v>192</v>
      </c>
      <c r="AU1017" s="221" t="s">
        <v>92</v>
      </c>
      <c r="AY1017" s="18" t="s">
        <v>189</v>
      </c>
      <c r="BE1017" s="222">
        <f>IF(N1017="základní",J1017,0)</f>
        <v>0</v>
      </c>
      <c r="BF1017" s="222">
        <f>IF(N1017="snížená",J1017,0)</f>
        <v>0</v>
      </c>
      <c r="BG1017" s="222">
        <f>IF(N1017="zákl. přenesená",J1017,0)</f>
        <v>0</v>
      </c>
      <c r="BH1017" s="222">
        <f>IF(N1017="sníž. přenesená",J1017,0)</f>
        <v>0</v>
      </c>
      <c r="BI1017" s="222">
        <f>IF(N1017="nulová",J1017,0)</f>
        <v>0</v>
      </c>
      <c r="BJ1017" s="18" t="s">
        <v>90</v>
      </c>
      <c r="BK1017" s="222">
        <f>ROUND(I1017*H1017,2)</f>
        <v>0</v>
      </c>
      <c r="BL1017" s="18" t="s">
        <v>269</v>
      </c>
      <c r="BM1017" s="221" t="s">
        <v>1849</v>
      </c>
    </row>
    <row r="1018" spans="1:47" s="2" customFormat="1" ht="39">
      <c r="A1018" s="36"/>
      <c r="B1018" s="37"/>
      <c r="C1018" s="38"/>
      <c r="D1018" s="225" t="s">
        <v>305</v>
      </c>
      <c r="E1018" s="38"/>
      <c r="F1018" s="266" t="s">
        <v>1850</v>
      </c>
      <c r="G1018" s="38"/>
      <c r="H1018" s="38"/>
      <c r="I1018" s="125"/>
      <c r="J1018" s="38"/>
      <c r="K1018" s="38"/>
      <c r="L1018" s="41"/>
      <c r="M1018" s="267"/>
      <c r="N1018" s="268"/>
      <c r="O1018" s="73"/>
      <c r="P1018" s="73"/>
      <c r="Q1018" s="73"/>
      <c r="R1018" s="73"/>
      <c r="S1018" s="73"/>
      <c r="T1018" s="74"/>
      <c r="U1018" s="36"/>
      <c r="V1018" s="36"/>
      <c r="W1018" s="36"/>
      <c r="X1018" s="36"/>
      <c r="Y1018" s="36"/>
      <c r="Z1018" s="36"/>
      <c r="AA1018" s="36"/>
      <c r="AB1018" s="36"/>
      <c r="AC1018" s="36"/>
      <c r="AD1018" s="36"/>
      <c r="AE1018" s="36"/>
      <c r="AT1018" s="18" t="s">
        <v>305</v>
      </c>
      <c r="AU1018" s="18" t="s">
        <v>92</v>
      </c>
    </row>
    <row r="1019" spans="1:65" s="2" customFormat="1" ht="21.75" customHeight="1">
      <c r="A1019" s="36"/>
      <c r="B1019" s="37"/>
      <c r="C1019" s="210" t="s">
        <v>1851</v>
      </c>
      <c r="D1019" s="210" t="s">
        <v>192</v>
      </c>
      <c r="E1019" s="211" t="s">
        <v>1852</v>
      </c>
      <c r="F1019" s="212" t="s">
        <v>1853</v>
      </c>
      <c r="G1019" s="213" t="s">
        <v>618</v>
      </c>
      <c r="H1019" s="214">
        <v>36</v>
      </c>
      <c r="I1019" s="215"/>
      <c r="J1019" s="216">
        <f>ROUND(I1019*H1019,2)</f>
        <v>0</v>
      </c>
      <c r="K1019" s="212" t="s">
        <v>281</v>
      </c>
      <c r="L1019" s="41"/>
      <c r="M1019" s="217" t="s">
        <v>1</v>
      </c>
      <c r="N1019" s="218" t="s">
        <v>48</v>
      </c>
      <c r="O1019" s="73"/>
      <c r="P1019" s="219">
        <f>O1019*H1019</f>
        <v>0</v>
      </c>
      <c r="Q1019" s="219">
        <v>0</v>
      </c>
      <c r="R1019" s="219">
        <f>Q1019*H1019</f>
        <v>0</v>
      </c>
      <c r="S1019" s="219">
        <v>0</v>
      </c>
      <c r="T1019" s="220">
        <f>S1019*H1019</f>
        <v>0</v>
      </c>
      <c r="U1019" s="36"/>
      <c r="V1019" s="36"/>
      <c r="W1019" s="36"/>
      <c r="X1019" s="36"/>
      <c r="Y1019" s="36"/>
      <c r="Z1019" s="36"/>
      <c r="AA1019" s="36"/>
      <c r="AB1019" s="36"/>
      <c r="AC1019" s="36"/>
      <c r="AD1019" s="36"/>
      <c r="AE1019" s="36"/>
      <c r="AR1019" s="221" t="s">
        <v>269</v>
      </c>
      <c r="AT1019" s="221" t="s">
        <v>192</v>
      </c>
      <c r="AU1019" s="221" t="s">
        <v>92</v>
      </c>
      <c r="AY1019" s="18" t="s">
        <v>189</v>
      </c>
      <c r="BE1019" s="222">
        <f>IF(N1019="základní",J1019,0)</f>
        <v>0</v>
      </c>
      <c r="BF1019" s="222">
        <f>IF(N1019="snížená",J1019,0)</f>
        <v>0</v>
      </c>
      <c r="BG1019" s="222">
        <f>IF(N1019="zákl. přenesená",J1019,0)</f>
        <v>0</v>
      </c>
      <c r="BH1019" s="222">
        <f>IF(N1019="sníž. přenesená",J1019,0)</f>
        <v>0</v>
      </c>
      <c r="BI1019" s="222">
        <f>IF(N1019="nulová",J1019,0)</f>
        <v>0</v>
      </c>
      <c r="BJ1019" s="18" t="s">
        <v>90</v>
      </c>
      <c r="BK1019" s="222">
        <f>ROUND(I1019*H1019,2)</f>
        <v>0</v>
      </c>
      <c r="BL1019" s="18" t="s">
        <v>269</v>
      </c>
      <c r="BM1019" s="221" t="s">
        <v>1854</v>
      </c>
    </row>
    <row r="1020" spans="1:47" s="2" customFormat="1" ht="39">
      <c r="A1020" s="36"/>
      <c r="B1020" s="37"/>
      <c r="C1020" s="38"/>
      <c r="D1020" s="225" t="s">
        <v>305</v>
      </c>
      <c r="E1020" s="38"/>
      <c r="F1020" s="266" t="s">
        <v>1850</v>
      </c>
      <c r="G1020" s="38"/>
      <c r="H1020" s="38"/>
      <c r="I1020" s="125"/>
      <c r="J1020" s="38"/>
      <c r="K1020" s="38"/>
      <c r="L1020" s="41"/>
      <c r="M1020" s="267"/>
      <c r="N1020" s="268"/>
      <c r="O1020" s="73"/>
      <c r="P1020" s="73"/>
      <c r="Q1020" s="73"/>
      <c r="R1020" s="73"/>
      <c r="S1020" s="73"/>
      <c r="T1020" s="74"/>
      <c r="U1020" s="36"/>
      <c r="V1020" s="36"/>
      <c r="W1020" s="36"/>
      <c r="X1020" s="36"/>
      <c r="Y1020" s="36"/>
      <c r="Z1020" s="36"/>
      <c r="AA1020" s="36"/>
      <c r="AB1020" s="36"/>
      <c r="AC1020" s="36"/>
      <c r="AD1020" s="36"/>
      <c r="AE1020" s="36"/>
      <c r="AT1020" s="18" t="s">
        <v>305</v>
      </c>
      <c r="AU1020" s="18" t="s">
        <v>92</v>
      </c>
    </row>
    <row r="1021" spans="1:65" s="2" customFormat="1" ht="21.75" customHeight="1">
      <c r="A1021" s="36"/>
      <c r="B1021" s="37"/>
      <c r="C1021" s="210" t="s">
        <v>1855</v>
      </c>
      <c r="D1021" s="210" t="s">
        <v>192</v>
      </c>
      <c r="E1021" s="211" t="s">
        <v>1856</v>
      </c>
      <c r="F1021" s="212" t="s">
        <v>1857</v>
      </c>
      <c r="G1021" s="213" t="s">
        <v>618</v>
      </c>
      <c r="H1021" s="214">
        <v>11.6</v>
      </c>
      <c r="I1021" s="215"/>
      <c r="J1021" s="216">
        <f>ROUND(I1021*H1021,2)</f>
        <v>0</v>
      </c>
      <c r="K1021" s="212" t="s">
        <v>281</v>
      </c>
      <c r="L1021" s="41"/>
      <c r="M1021" s="217" t="s">
        <v>1</v>
      </c>
      <c r="N1021" s="218" t="s">
        <v>48</v>
      </c>
      <c r="O1021" s="73"/>
      <c r="P1021" s="219">
        <f>O1021*H1021</f>
        <v>0</v>
      </c>
      <c r="Q1021" s="219">
        <v>0</v>
      </c>
      <c r="R1021" s="219">
        <f>Q1021*H1021</f>
        <v>0</v>
      </c>
      <c r="S1021" s="219">
        <v>0</v>
      </c>
      <c r="T1021" s="220">
        <f>S1021*H1021</f>
        <v>0</v>
      </c>
      <c r="U1021" s="36"/>
      <c r="V1021" s="36"/>
      <c r="W1021" s="36"/>
      <c r="X1021" s="36"/>
      <c r="Y1021" s="36"/>
      <c r="Z1021" s="36"/>
      <c r="AA1021" s="36"/>
      <c r="AB1021" s="36"/>
      <c r="AC1021" s="36"/>
      <c r="AD1021" s="36"/>
      <c r="AE1021" s="36"/>
      <c r="AR1021" s="221" t="s">
        <v>269</v>
      </c>
      <c r="AT1021" s="221" t="s">
        <v>192</v>
      </c>
      <c r="AU1021" s="221" t="s">
        <v>92</v>
      </c>
      <c r="AY1021" s="18" t="s">
        <v>189</v>
      </c>
      <c r="BE1021" s="222">
        <f>IF(N1021="základní",J1021,0)</f>
        <v>0</v>
      </c>
      <c r="BF1021" s="222">
        <f>IF(N1021="snížená",J1021,0)</f>
        <v>0</v>
      </c>
      <c r="BG1021" s="222">
        <f>IF(N1021="zákl. přenesená",J1021,0)</f>
        <v>0</v>
      </c>
      <c r="BH1021" s="222">
        <f>IF(N1021="sníž. přenesená",J1021,0)</f>
        <v>0</v>
      </c>
      <c r="BI1021" s="222">
        <f>IF(N1021="nulová",J1021,0)</f>
        <v>0</v>
      </c>
      <c r="BJ1021" s="18" t="s">
        <v>90</v>
      </c>
      <c r="BK1021" s="222">
        <f>ROUND(I1021*H1021,2)</f>
        <v>0</v>
      </c>
      <c r="BL1021" s="18" t="s">
        <v>269</v>
      </c>
      <c r="BM1021" s="221" t="s">
        <v>1858</v>
      </c>
    </row>
    <row r="1022" spans="1:47" s="2" customFormat="1" ht="39">
      <c r="A1022" s="36"/>
      <c r="B1022" s="37"/>
      <c r="C1022" s="38"/>
      <c r="D1022" s="225" t="s">
        <v>305</v>
      </c>
      <c r="E1022" s="38"/>
      <c r="F1022" s="266" t="s">
        <v>1850</v>
      </c>
      <c r="G1022" s="38"/>
      <c r="H1022" s="38"/>
      <c r="I1022" s="125"/>
      <c r="J1022" s="38"/>
      <c r="K1022" s="38"/>
      <c r="L1022" s="41"/>
      <c r="M1022" s="267"/>
      <c r="N1022" s="268"/>
      <c r="O1022" s="73"/>
      <c r="P1022" s="73"/>
      <c r="Q1022" s="73"/>
      <c r="R1022" s="73"/>
      <c r="S1022" s="73"/>
      <c r="T1022" s="74"/>
      <c r="U1022" s="36"/>
      <c r="V1022" s="36"/>
      <c r="W1022" s="36"/>
      <c r="X1022" s="36"/>
      <c r="Y1022" s="36"/>
      <c r="Z1022" s="36"/>
      <c r="AA1022" s="36"/>
      <c r="AB1022" s="36"/>
      <c r="AC1022" s="36"/>
      <c r="AD1022" s="36"/>
      <c r="AE1022" s="36"/>
      <c r="AT1022" s="18" t="s">
        <v>305</v>
      </c>
      <c r="AU1022" s="18" t="s">
        <v>92</v>
      </c>
    </row>
    <row r="1023" spans="1:65" s="2" customFormat="1" ht="21.75" customHeight="1">
      <c r="A1023" s="36"/>
      <c r="B1023" s="37"/>
      <c r="C1023" s="210" t="s">
        <v>1859</v>
      </c>
      <c r="D1023" s="210" t="s">
        <v>192</v>
      </c>
      <c r="E1023" s="211" t="s">
        <v>1860</v>
      </c>
      <c r="F1023" s="212" t="s">
        <v>1861</v>
      </c>
      <c r="G1023" s="213" t="s">
        <v>618</v>
      </c>
      <c r="H1023" s="214">
        <v>18.6</v>
      </c>
      <c r="I1023" s="215"/>
      <c r="J1023" s="216">
        <f>ROUND(I1023*H1023,2)</f>
        <v>0</v>
      </c>
      <c r="K1023" s="212" t="s">
        <v>281</v>
      </c>
      <c r="L1023" s="41"/>
      <c r="M1023" s="217" t="s">
        <v>1</v>
      </c>
      <c r="N1023" s="218" t="s">
        <v>48</v>
      </c>
      <c r="O1023" s="73"/>
      <c r="P1023" s="219">
        <f>O1023*H1023</f>
        <v>0</v>
      </c>
      <c r="Q1023" s="219">
        <v>0</v>
      </c>
      <c r="R1023" s="219">
        <f>Q1023*H1023</f>
        <v>0</v>
      </c>
      <c r="S1023" s="219">
        <v>0</v>
      </c>
      <c r="T1023" s="220">
        <f>S1023*H1023</f>
        <v>0</v>
      </c>
      <c r="U1023" s="36"/>
      <c r="V1023" s="36"/>
      <c r="W1023" s="36"/>
      <c r="X1023" s="36"/>
      <c r="Y1023" s="36"/>
      <c r="Z1023" s="36"/>
      <c r="AA1023" s="36"/>
      <c r="AB1023" s="36"/>
      <c r="AC1023" s="36"/>
      <c r="AD1023" s="36"/>
      <c r="AE1023" s="36"/>
      <c r="AR1023" s="221" t="s">
        <v>269</v>
      </c>
      <c r="AT1023" s="221" t="s">
        <v>192</v>
      </c>
      <c r="AU1023" s="221" t="s">
        <v>92</v>
      </c>
      <c r="AY1023" s="18" t="s">
        <v>189</v>
      </c>
      <c r="BE1023" s="222">
        <f>IF(N1023="základní",J1023,0)</f>
        <v>0</v>
      </c>
      <c r="BF1023" s="222">
        <f>IF(N1023="snížená",J1023,0)</f>
        <v>0</v>
      </c>
      <c r="BG1023" s="222">
        <f>IF(N1023="zákl. přenesená",J1023,0)</f>
        <v>0</v>
      </c>
      <c r="BH1023" s="222">
        <f>IF(N1023="sníž. přenesená",J1023,0)</f>
        <v>0</v>
      </c>
      <c r="BI1023" s="222">
        <f>IF(N1023="nulová",J1023,0)</f>
        <v>0</v>
      </c>
      <c r="BJ1023" s="18" t="s">
        <v>90</v>
      </c>
      <c r="BK1023" s="222">
        <f>ROUND(I1023*H1023,2)</f>
        <v>0</v>
      </c>
      <c r="BL1023" s="18" t="s">
        <v>269</v>
      </c>
      <c r="BM1023" s="221" t="s">
        <v>1862</v>
      </c>
    </row>
    <row r="1024" spans="1:47" s="2" customFormat="1" ht="39">
      <c r="A1024" s="36"/>
      <c r="B1024" s="37"/>
      <c r="C1024" s="38"/>
      <c r="D1024" s="225" t="s">
        <v>305</v>
      </c>
      <c r="E1024" s="38"/>
      <c r="F1024" s="266" t="s">
        <v>1850</v>
      </c>
      <c r="G1024" s="38"/>
      <c r="H1024" s="38"/>
      <c r="I1024" s="125"/>
      <c r="J1024" s="38"/>
      <c r="K1024" s="38"/>
      <c r="L1024" s="41"/>
      <c r="M1024" s="267"/>
      <c r="N1024" s="268"/>
      <c r="O1024" s="73"/>
      <c r="P1024" s="73"/>
      <c r="Q1024" s="73"/>
      <c r="R1024" s="73"/>
      <c r="S1024" s="73"/>
      <c r="T1024" s="74"/>
      <c r="U1024" s="36"/>
      <c r="V1024" s="36"/>
      <c r="W1024" s="36"/>
      <c r="X1024" s="36"/>
      <c r="Y1024" s="36"/>
      <c r="Z1024" s="36"/>
      <c r="AA1024" s="36"/>
      <c r="AB1024" s="36"/>
      <c r="AC1024" s="36"/>
      <c r="AD1024" s="36"/>
      <c r="AE1024" s="36"/>
      <c r="AT1024" s="18" t="s">
        <v>305</v>
      </c>
      <c r="AU1024" s="18" t="s">
        <v>92</v>
      </c>
    </row>
    <row r="1025" spans="1:65" s="2" customFormat="1" ht="16.5" customHeight="1">
      <c r="A1025" s="36"/>
      <c r="B1025" s="37"/>
      <c r="C1025" s="210" t="s">
        <v>1863</v>
      </c>
      <c r="D1025" s="210" t="s">
        <v>192</v>
      </c>
      <c r="E1025" s="211" t="s">
        <v>1864</v>
      </c>
      <c r="F1025" s="212" t="s">
        <v>1865</v>
      </c>
      <c r="G1025" s="213" t="s">
        <v>1866</v>
      </c>
      <c r="H1025" s="214">
        <v>1</v>
      </c>
      <c r="I1025" s="215"/>
      <c r="J1025" s="216">
        <f>ROUND(I1025*H1025,2)</f>
        <v>0</v>
      </c>
      <c r="K1025" s="212" t="s">
        <v>281</v>
      </c>
      <c r="L1025" s="41"/>
      <c r="M1025" s="217" t="s">
        <v>1</v>
      </c>
      <c r="N1025" s="218" t="s">
        <v>48</v>
      </c>
      <c r="O1025" s="73"/>
      <c r="P1025" s="219">
        <f>O1025*H1025</f>
        <v>0</v>
      </c>
      <c r="Q1025" s="219">
        <v>0</v>
      </c>
      <c r="R1025" s="219">
        <f>Q1025*H1025</f>
        <v>0</v>
      </c>
      <c r="S1025" s="219">
        <v>0</v>
      </c>
      <c r="T1025" s="220">
        <f>S1025*H1025</f>
        <v>0</v>
      </c>
      <c r="U1025" s="36"/>
      <c r="V1025" s="36"/>
      <c r="W1025" s="36"/>
      <c r="X1025" s="36"/>
      <c r="Y1025" s="36"/>
      <c r="Z1025" s="36"/>
      <c r="AA1025" s="36"/>
      <c r="AB1025" s="36"/>
      <c r="AC1025" s="36"/>
      <c r="AD1025" s="36"/>
      <c r="AE1025" s="36"/>
      <c r="AR1025" s="221" t="s">
        <v>269</v>
      </c>
      <c r="AT1025" s="221" t="s">
        <v>192</v>
      </c>
      <c r="AU1025" s="221" t="s">
        <v>92</v>
      </c>
      <c r="AY1025" s="18" t="s">
        <v>189</v>
      </c>
      <c r="BE1025" s="222">
        <f>IF(N1025="základní",J1025,0)</f>
        <v>0</v>
      </c>
      <c r="BF1025" s="222">
        <f>IF(N1025="snížená",J1025,0)</f>
        <v>0</v>
      </c>
      <c r="BG1025" s="222">
        <f>IF(N1025="zákl. přenesená",J1025,0)</f>
        <v>0</v>
      </c>
      <c r="BH1025" s="222">
        <f>IF(N1025="sníž. přenesená",J1025,0)</f>
        <v>0</v>
      </c>
      <c r="BI1025" s="222">
        <f>IF(N1025="nulová",J1025,0)</f>
        <v>0</v>
      </c>
      <c r="BJ1025" s="18" t="s">
        <v>90</v>
      </c>
      <c r="BK1025" s="222">
        <f>ROUND(I1025*H1025,2)</f>
        <v>0</v>
      </c>
      <c r="BL1025" s="18" t="s">
        <v>269</v>
      </c>
      <c r="BM1025" s="221" t="s">
        <v>1867</v>
      </c>
    </row>
    <row r="1026" spans="1:47" s="2" customFormat="1" ht="39">
      <c r="A1026" s="36"/>
      <c r="B1026" s="37"/>
      <c r="C1026" s="38"/>
      <c r="D1026" s="225" t="s">
        <v>305</v>
      </c>
      <c r="E1026" s="38"/>
      <c r="F1026" s="266" t="s">
        <v>1850</v>
      </c>
      <c r="G1026" s="38"/>
      <c r="H1026" s="38"/>
      <c r="I1026" s="125"/>
      <c r="J1026" s="38"/>
      <c r="K1026" s="38"/>
      <c r="L1026" s="41"/>
      <c r="M1026" s="267"/>
      <c r="N1026" s="268"/>
      <c r="O1026" s="73"/>
      <c r="P1026" s="73"/>
      <c r="Q1026" s="73"/>
      <c r="R1026" s="73"/>
      <c r="S1026" s="73"/>
      <c r="T1026" s="74"/>
      <c r="U1026" s="36"/>
      <c r="V1026" s="36"/>
      <c r="W1026" s="36"/>
      <c r="X1026" s="36"/>
      <c r="Y1026" s="36"/>
      <c r="Z1026" s="36"/>
      <c r="AA1026" s="36"/>
      <c r="AB1026" s="36"/>
      <c r="AC1026" s="36"/>
      <c r="AD1026" s="36"/>
      <c r="AE1026" s="36"/>
      <c r="AT1026" s="18" t="s">
        <v>305</v>
      </c>
      <c r="AU1026" s="18" t="s">
        <v>92</v>
      </c>
    </row>
    <row r="1027" spans="1:65" s="2" customFormat="1" ht="16.5" customHeight="1">
      <c r="A1027" s="36"/>
      <c r="B1027" s="37"/>
      <c r="C1027" s="210" t="s">
        <v>1868</v>
      </c>
      <c r="D1027" s="210" t="s">
        <v>192</v>
      </c>
      <c r="E1027" s="211" t="s">
        <v>1869</v>
      </c>
      <c r="F1027" s="212" t="s">
        <v>1870</v>
      </c>
      <c r="G1027" s="213" t="s">
        <v>1866</v>
      </c>
      <c r="H1027" s="214">
        <v>1</v>
      </c>
      <c r="I1027" s="215"/>
      <c r="J1027" s="216">
        <f>ROUND(I1027*H1027,2)</f>
        <v>0</v>
      </c>
      <c r="K1027" s="212" t="s">
        <v>281</v>
      </c>
      <c r="L1027" s="41"/>
      <c r="M1027" s="217" t="s">
        <v>1</v>
      </c>
      <c r="N1027" s="218" t="s">
        <v>48</v>
      </c>
      <c r="O1027" s="73"/>
      <c r="P1027" s="219">
        <f>O1027*H1027</f>
        <v>0</v>
      </c>
      <c r="Q1027" s="219">
        <v>0</v>
      </c>
      <c r="R1027" s="219">
        <f>Q1027*H1027</f>
        <v>0</v>
      </c>
      <c r="S1027" s="219">
        <v>0</v>
      </c>
      <c r="T1027" s="220">
        <f>S1027*H1027</f>
        <v>0</v>
      </c>
      <c r="U1027" s="36"/>
      <c r="V1027" s="36"/>
      <c r="W1027" s="36"/>
      <c r="X1027" s="36"/>
      <c r="Y1027" s="36"/>
      <c r="Z1027" s="36"/>
      <c r="AA1027" s="36"/>
      <c r="AB1027" s="36"/>
      <c r="AC1027" s="36"/>
      <c r="AD1027" s="36"/>
      <c r="AE1027" s="36"/>
      <c r="AR1027" s="221" t="s">
        <v>269</v>
      </c>
      <c r="AT1027" s="221" t="s">
        <v>192</v>
      </c>
      <c r="AU1027" s="221" t="s">
        <v>92</v>
      </c>
      <c r="AY1027" s="18" t="s">
        <v>189</v>
      </c>
      <c r="BE1027" s="222">
        <f>IF(N1027="základní",J1027,0)</f>
        <v>0</v>
      </c>
      <c r="BF1027" s="222">
        <f>IF(N1027="snížená",J1027,0)</f>
        <v>0</v>
      </c>
      <c r="BG1027" s="222">
        <f>IF(N1027="zákl. přenesená",J1027,0)</f>
        <v>0</v>
      </c>
      <c r="BH1027" s="222">
        <f>IF(N1027="sníž. přenesená",J1027,0)</f>
        <v>0</v>
      </c>
      <c r="BI1027" s="222">
        <f>IF(N1027="nulová",J1027,0)</f>
        <v>0</v>
      </c>
      <c r="BJ1027" s="18" t="s">
        <v>90</v>
      </c>
      <c r="BK1027" s="222">
        <f>ROUND(I1027*H1027,2)</f>
        <v>0</v>
      </c>
      <c r="BL1027" s="18" t="s">
        <v>269</v>
      </c>
      <c r="BM1027" s="221" t="s">
        <v>1871</v>
      </c>
    </row>
    <row r="1028" spans="1:47" s="2" customFormat="1" ht="39">
      <c r="A1028" s="36"/>
      <c r="B1028" s="37"/>
      <c r="C1028" s="38"/>
      <c r="D1028" s="225" t="s">
        <v>305</v>
      </c>
      <c r="E1028" s="38"/>
      <c r="F1028" s="266" t="s">
        <v>1850</v>
      </c>
      <c r="G1028" s="38"/>
      <c r="H1028" s="38"/>
      <c r="I1028" s="125"/>
      <c r="J1028" s="38"/>
      <c r="K1028" s="38"/>
      <c r="L1028" s="41"/>
      <c r="M1028" s="267"/>
      <c r="N1028" s="268"/>
      <c r="O1028" s="73"/>
      <c r="P1028" s="73"/>
      <c r="Q1028" s="73"/>
      <c r="R1028" s="73"/>
      <c r="S1028" s="73"/>
      <c r="T1028" s="74"/>
      <c r="U1028" s="36"/>
      <c r="V1028" s="36"/>
      <c r="W1028" s="36"/>
      <c r="X1028" s="36"/>
      <c r="Y1028" s="36"/>
      <c r="Z1028" s="36"/>
      <c r="AA1028" s="36"/>
      <c r="AB1028" s="36"/>
      <c r="AC1028" s="36"/>
      <c r="AD1028" s="36"/>
      <c r="AE1028" s="36"/>
      <c r="AT1028" s="18" t="s">
        <v>305</v>
      </c>
      <c r="AU1028" s="18" t="s">
        <v>92</v>
      </c>
    </row>
    <row r="1029" spans="1:65" s="2" customFormat="1" ht="16.5" customHeight="1">
      <c r="A1029" s="36"/>
      <c r="B1029" s="37"/>
      <c r="C1029" s="210" t="s">
        <v>1872</v>
      </c>
      <c r="D1029" s="210" t="s">
        <v>192</v>
      </c>
      <c r="E1029" s="211" t="s">
        <v>695</v>
      </c>
      <c r="F1029" s="212" t="s">
        <v>696</v>
      </c>
      <c r="G1029" s="213" t="s">
        <v>450</v>
      </c>
      <c r="H1029" s="269"/>
      <c r="I1029" s="215"/>
      <c r="J1029" s="216">
        <f>ROUND(I1029*H1029,2)</f>
        <v>0</v>
      </c>
      <c r="K1029" s="212" t="s">
        <v>196</v>
      </c>
      <c r="L1029" s="41"/>
      <c r="M1029" s="217" t="s">
        <v>1</v>
      </c>
      <c r="N1029" s="218" t="s">
        <v>48</v>
      </c>
      <c r="O1029" s="73"/>
      <c r="P1029" s="219">
        <f>O1029*H1029</f>
        <v>0</v>
      </c>
      <c r="Q1029" s="219">
        <v>0</v>
      </c>
      <c r="R1029" s="219">
        <f>Q1029*H1029</f>
        <v>0</v>
      </c>
      <c r="S1029" s="219">
        <v>0</v>
      </c>
      <c r="T1029" s="220">
        <f>S1029*H1029</f>
        <v>0</v>
      </c>
      <c r="U1029" s="36"/>
      <c r="V1029" s="36"/>
      <c r="W1029" s="36"/>
      <c r="X1029" s="36"/>
      <c r="Y1029" s="36"/>
      <c r="Z1029" s="36"/>
      <c r="AA1029" s="36"/>
      <c r="AB1029" s="36"/>
      <c r="AC1029" s="36"/>
      <c r="AD1029" s="36"/>
      <c r="AE1029" s="36"/>
      <c r="AR1029" s="221" t="s">
        <v>269</v>
      </c>
      <c r="AT1029" s="221" t="s">
        <v>192</v>
      </c>
      <c r="AU1029" s="221" t="s">
        <v>92</v>
      </c>
      <c r="AY1029" s="18" t="s">
        <v>189</v>
      </c>
      <c r="BE1029" s="222">
        <f>IF(N1029="základní",J1029,0)</f>
        <v>0</v>
      </c>
      <c r="BF1029" s="222">
        <f>IF(N1029="snížená",J1029,0)</f>
        <v>0</v>
      </c>
      <c r="BG1029" s="222">
        <f>IF(N1029="zákl. přenesená",J1029,0)</f>
        <v>0</v>
      </c>
      <c r="BH1029" s="222">
        <f>IF(N1029="sníž. přenesená",J1029,0)</f>
        <v>0</v>
      </c>
      <c r="BI1029" s="222">
        <f>IF(N1029="nulová",J1029,0)</f>
        <v>0</v>
      </c>
      <c r="BJ1029" s="18" t="s">
        <v>90</v>
      </c>
      <c r="BK1029" s="222">
        <f>ROUND(I1029*H1029,2)</f>
        <v>0</v>
      </c>
      <c r="BL1029" s="18" t="s">
        <v>269</v>
      </c>
      <c r="BM1029" s="221" t="s">
        <v>697</v>
      </c>
    </row>
    <row r="1030" spans="2:63" s="12" customFormat="1" ht="22.9" customHeight="1">
      <c r="B1030" s="194"/>
      <c r="C1030" s="195"/>
      <c r="D1030" s="196" t="s">
        <v>82</v>
      </c>
      <c r="E1030" s="208" t="s">
        <v>1873</v>
      </c>
      <c r="F1030" s="208" t="s">
        <v>1874</v>
      </c>
      <c r="G1030" s="195"/>
      <c r="H1030" s="195"/>
      <c r="I1030" s="198"/>
      <c r="J1030" s="209">
        <f>BK1030</f>
        <v>0</v>
      </c>
      <c r="K1030" s="195"/>
      <c r="L1030" s="200"/>
      <c r="M1030" s="201"/>
      <c r="N1030" s="202"/>
      <c r="O1030" s="202"/>
      <c r="P1030" s="203">
        <f>SUM(P1031:P1051)</f>
        <v>0</v>
      </c>
      <c r="Q1030" s="202"/>
      <c r="R1030" s="203">
        <f>SUM(R1031:R1051)</f>
        <v>2.07225</v>
      </c>
      <c r="S1030" s="202"/>
      <c r="T1030" s="204">
        <f>SUM(T1031:T1051)</f>
        <v>0.785</v>
      </c>
      <c r="AR1030" s="205" t="s">
        <v>92</v>
      </c>
      <c r="AT1030" s="206" t="s">
        <v>82</v>
      </c>
      <c r="AU1030" s="206" t="s">
        <v>90</v>
      </c>
      <c r="AY1030" s="205" t="s">
        <v>189</v>
      </c>
      <c r="BK1030" s="207">
        <f>SUM(BK1031:BK1051)</f>
        <v>0</v>
      </c>
    </row>
    <row r="1031" spans="1:65" s="2" customFormat="1" ht="16.5" customHeight="1">
      <c r="A1031" s="36"/>
      <c r="B1031" s="37"/>
      <c r="C1031" s="210" t="s">
        <v>1875</v>
      </c>
      <c r="D1031" s="210" t="s">
        <v>192</v>
      </c>
      <c r="E1031" s="211" t="s">
        <v>1876</v>
      </c>
      <c r="F1031" s="212" t="s">
        <v>1877</v>
      </c>
      <c r="G1031" s="213" t="s">
        <v>1878</v>
      </c>
      <c r="H1031" s="214">
        <f>H1037</f>
        <v>2072.25</v>
      </c>
      <c r="I1031" s="215"/>
      <c r="J1031" s="216">
        <f>ROUND(I1031*H1031,2)</f>
        <v>0</v>
      </c>
      <c r="K1031" s="212" t="s">
        <v>1</v>
      </c>
      <c r="L1031" s="41"/>
      <c r="M1031" s="217" t="s">
        <v>1</v>
      </c>
      <c r="N1031" s="218" t="s">
        <v>48</v>
      </c>
      <c r="O1031" s="73"/>
      <c r="P1031" s="219">
        <f>O1031*H1031</f>
        <v>0</v>
      </c>
      <c r="Q1031" s="219">
        <v>0.001</v>
      </c>
      <c r="R1031" s="219">
        <f>Q1031*H1031</f>
        <v>2.07225</v>
      </c>
      <c r="S1031" s="219">
        <v>0</v>
      </c>
      <c r="T1031" s="220">
        <f>S1031*H1031</f>
        <v>0</v>
      </c>
      <c r="U1031" s="36"/>
      <c r="V1031" s="36"/>
      <c r="W1031" s="36"/>
      <c r="X1031" s="36"/>
      <c r="Y1031" s="36"/>
      <c r="Z1031" s="36"/>
      <c r="AA1031" s="36"/>
      <c r="AB1031" s="36"/>
      <c r="AC1031" s="36"/>
      <c r="AD1031" s="36"/>
      <c r="AE1031" s="36"/>
      <c r="AR1031" s="221" t="s">
        <v>269</v>
      </c>
      <c r="AT1031" s="221" t="s">
        <v>192</v>
      </c>
      <c r="AU1031" s="221" t="s">
        <v>92</v>
      </c>
      <c r="AY1031" s="18" t="s">
        <v>189</v>
      </c>
      <c r="BE1031" s="222">
        <f>IF(N1031="základní",J1031,0)</f>
        <v>0</v>
      </c>
      <c r="BF1031" s="222">
        <f>IF(N1031="snížená",J1031,0)</f>
        <v>0</v>
      </c>
      <c r="BG1031" s="222">
        <f>IF(N1031="zákl. přenesená",J1031,0)</f>
        <v>0</v>
      </c>
      <c r="BH1031" s="222">
        <f>IF(N1031="sníž. přenesená",J1031,0)</f>
        <v>0</v>
      </c>
      <c r="BI1031" s="222">
        <f>IF(N1031="nulová",J1031,0)</f>
        <v>0</v>
      </c>
      <c r="BJ1031" s="18" t="s">
        <v>90</v>
      </c>
      <c r="BK1031" s="222">
        <f>ROUND(I1031*H1031,2)</f>
        <v>0</v>
      </c>
      <c r="BL1031" s="18" t="s">
        <v>269</v>
      </c>
      <c r="BM1031" s="221" t="s">
        <v>1879</v>
      </c>
    </row>
    <row r="1032" spans="1:47" s="2" customFormat="1" ht="146.25">
      <c r="A1032" s="36"/>
      <c r="B1032" s="37"/>
      <c r="C1032" s="38"/>
      <c r="D1032" s="225" t="s">
        <v>305</v>
      </c>
      <c r="E1032" s="38"/>
      <c r="F1032" s="266" t="s">
        <v>1880</v>
      </c>
      <c r="G1032" s="38"/>
      <c r="H1032" s="38"/>
      <c r="I1032" s="125"/>
      <c r="J1032" s="38"/>
      <c r="K1032" s="38"/>
      <c r="L1032" s="41"/>
      <c r="M1032" s="267"/>
      <c r="N1032" s="268"/>
      <c r="O1032" s="73"/>
      <c r="P1032" s="73"/>
      <c r="Q1032" s="73"/>
      <c r="R1032" s="73"/>
      <c r="S1032" s="73"/>
      <c r="T1032" s="74"/>
      <c r="U1032" s="36"/>
      <c r="V1032" s="36"/>
      <c r="W1032" s="36"/>
      <c r="X1032" s="36"/>
      <c r="Y1032" s="36"/>
      <c r="Z1032" s="36"/>
      <c r="AA1032" s="36"/>
      <c r="AB1032" s="36"/>
      <c r="AC1032" s="36"/>
      <c r="AD1032" s="36"/>
      <c r="AE1032" s="36"/>
      <c r="AT1032" s="18" t="s">
        <v>305</v>
      </c>
      <c r="AU1032" s="18" t="s">
        <v>92</v>
      </c>
    </row>
    <row r="1033" spans="2:51" s="13" customFormat="1" ht="12">
      <c r="B1033" s="223"/>
      <c r="C1033" s="224"/>
      <c r="D1033" s="225" t="s">
        <v>198</v>
      </c>
      <c r="E1033" s="226" t="s">
        <v>1</v>
      </c>
      <c r="F1033" s="227" t="s">
        <v>283</v>
      </c>
      <c r="G1033" s="224"/>
      <c r="H1033" s="226" t="s">
        <v>1</v>
      </c>
      <c r="I1033" s="228"/>
      <c r="J1033" s="224"/>
      <c r="K1033" s="224"/>
      <c r="L1033" s="229"/>
      <c r="M1033" s="230"/>
      <c r="N1033" s="231"/>
      <c r="O1033" s="231"/>
      <c r="P1033" s="231"/>
      <c r="Q1033" s="231"/>
      <c r="R1033" s="231"/>
      <c r="S1033" s="231"/>
      <c r="T1033" s="232"/>
      <c r="AT1033" s="233" t="s">
        <v>198</v>
      </c>
      <c r="AU1033" s="233" t="s">
        <v>92</v>
      </c>
      <c r="AV1033" s="13" t="s">
        <v>90</v>
      </c>
      <c r="AW1033" s="13" t="s">
        <v>38</v>
      </c>
      <c r="AX1033" s="13" t="s">
        <v>83</v>
      </c>
      <c r="AY1033" s="233" t="s">
        <v>189</v>
      </c>
    </row>
    <row r="1034" spans="2:51" s="13" customFormat="1" ht="12">
      <c r="B1034" s="223"/>
      <c r="C1034" s="224"/>
      <c r="D1034" s="225" t="s">
        <v>198</v>
      </c>
      <c r="E1034" s="226" t="s">
        <v>1</v>
      </c>
      <c r="F1034" s="227" t="s">
        <v>1881</v>
      </c>
      <c r="G1034" s="224"/>
      <c r="H1034" s="226" t="s">
        <v>1</v>
      </c>
      <c r="I1034" s="228"/>
      <c r="J1034" s="224"/>
      <c r="K1034" s="224"/>
      <c r="L1034" s="229"/>
      <c r="M1034" s="230"/>
      <c r="N1034" s="231"/>
      <c r="O1034" s="231"/>
      <c r="P1034" s="231"/>
      <c r="Q1034" s="231"/>
      <c r="R1034" s="231"/>
      <c r="S1034" s="231"/>
      <c r="T1034" s="232"/>
      <c r="AT1034" s="233" t="s">
        <v>198</v>
      </c>
      <c r="AU1034" s="233" t="s">
        <v>92</v>
      </c>
      <c r="AV1034" s="13" t="s">
        <v>90</v>
      </c>
      <c r="AW1034" s="13" t="s">
        <v>38</v>
      </c>
      <c r="AX1034" s="13" t="s">
        <v>83</v>
      </c>
      <c r="AY1034" s="233" t="s">
        <v>189</v>
      </c>
    </row>
    <row r="1035" spans="2:51" s="14" customFormat="1" ht="12">
      <c r="B1035" s="234"/>
      <c r="C1035" s="235"/>
      <c r="D1035" s="225" t="s">
        <v>198</v>
      </c>
      <c r="E1035" s="236" t="s">
        <v>1</v>
      </c>
      <c r="F1035" s="237" t="s">
        <v>2775</v>
      </c>
      <c r="G1035" s="235"/>
      <c r="H1035" s="238">
        <v>2072.25</v>
      </c>
      <c r="I1035" s="239"/>
      <c r="J1035" s="235"/>
      <c r="K1035" s="235"/>
      <c r="L1035" s="240"/>
      <c r="M1035" s="241"/>
      <c r="N1035" s="242"/>
      <c r="O1035" s="242"/>
      <c r="P1035" s="242"/>
      <c r="Q1035" s="242"/>
      <c r="R1035" s="242"/>
      <c r="S1035" s="242"/>
      <c r="T1035" s="243"/>
      <c r="AT1035" s="244" t="s">
        <v>198</v>
      </c>
      <c r="AU1035" s="244" t="s">
        <v>92</v>
      </c>
      <c r="AV1035" s="14" t="s">
        <v>92</v>
      </c>
      <c r="AW1035" s="14" t="s">
        <v>38</v>
      </c>
      <c r="AX1035" s="14" t="s">
        <v>83</v>
      </c>
      <c r="AY1035" s="244" t="s">
        <v>189</v>
      </c>
    </row>
    <row r="1036" spans="2:51" s="16" customFormat="1" ht="12">
      <c r="B1036" s="270"/>
      <c r="C1036" s="271"/>
      <c r="D1036" s="225" t="s">
        <v>198</v>
      </c>
      <c r="E1036" s="272" t="s">
        <v>1</v>
      </c>
      <c r="F1036" s="273" t="s">
        <v>488</v>
      </c>
      <c r="G1036" s="271"/>
      <c r="H1036" s="274">
        <v>2072.25</v>
      </c>
      <c r="I1036" s="275"/>
      <c r="J1036" s="271"/>
      <c r="K1036" s="271"/>
      <c r="L1036" s="276"/>
      <c r="M1036" s="277"/>
      <c r="N1036" s="278"/>
      <c r="O1036" s="278"/>
      <c r="P1036" s="278"/>
      <c r="Q1036" s="278"/>
      <c r="R1036" s="278"/>
      <c r="S1036" s="278"/>
      <c r="T1036" s="279"/>
      <c r="AT1036" s="280" t="s">
        <v>198</v>
      </c>
      <c r="AU1036" s="280" t="s">
        <v>92</v>
      </c>
      <c r="AV1036" s="16" t="s">
        <v>99</v>
      </c>
      <c r="AW1036" s="16" t="s">
        <v>38</v>
      </c>
      <c r="AX1036" s="16" t="s">
        <v>83</v>
      </c>
      <c r="AY1036" s="280" t="s">
        <v>189</v>
      </c>
    </row>
    <row r="1037" spans="2:51" s="15" customFormat="1" ht="12">
      <c r="B1037" s="245"/>
      <c r="C1037" s="246"/>
      <c r="D1037" s="225" t="s">
        <v>198</v>
      </c>
      <c r="E1037" s="247" t="s">
        <v>1</v>
      </c>
      <c r="F1037" s="248" t="s">
        <v>203</v>
      </c>
      <c r="G1037" s="246"/>
      <c r="H1037" s="249">
        <v>2072.25</v>
      </c>
      <c r="I1037" s="250"/>
      <c r="J1037" s="246"/>
      <c r="K1037" s="246"/>
      <c r="L1037" s="251"/>
      <c r="M1037" s="252"/>
      <c r="N1037" s="253"/>
      <c r="O1037" s="253"/>
      <c r="P1037" s="253"/>
      <c r="Q1037" s="253"/>
      <c r="R1037" s="253"/>
      <c r="S1037" s="253"/>
      <c r="T1037" s="254"/>
      <c r="AT1037" s="255" t="s">
        <v>198</v>
      </c>
      <c r="AU1037" s="255" t="s">
        <v>92</v>
      </c>
      <c r="AV1037" s="15" t="s">
        <v>106</v>
      </c>
      <c r="AW1037" s="15" t="s">
        <v>38</v>
      </c>
      <c r="AX1037" s="15" t="s">
        <v>90</v>
      </c>
      <c r="AY1037" s="255" t="s">
        <v>189</v>
      </c>
    </row>
    <row r="1038" spans="1:65" s="2" customFormat="1" ht="16.5" customHeight="1">
      <c r="A1038" s="36"/>
      <c r="B1038" s="37"/>
      <c r="C1038" s="210" t="s">
        <v>1882</v>
      </c>
      <c r="D1038" s="210" t="s">
        <v>192</v>
      </c>
      <c r="E1038" s="211" t="s">
        <v>1883</v>
      </c>
      <c r="F1038" s="212" t="s">
        <v>1884</v>
      </c>
      <c r="G1038" s="213" t="s">
        <v>1878</v>
      </c>
      <c r="H1038" s="214">
        <v>2025</v>
      </c>
      <c r="I1038" s="215"/>
      <c r="J1038" s="216">
        <f>ROUND(I1038*H1038,2)</f>
        <v>0</v>
      </c>
      <c r="K1038" s="212" t="s">
        <v>281</v>
      </c>
      <c r="L1038" s="41"/>
      <c r="M1038" s="217" t="s">
        <v>1</v>
      </c>
      <c r="N1038" s="218" t="s">
        <v>48</v>
      </c>
      <c r="O1038" s="73"/>
      <c r="P1038" s="219">
        <f>O1038*H1038</f>
        <v>0</v>
      </c>
      <c r="Q1038" s="219">
        <v>0</v>
      </c>
      <c r="R1038" s="219">
        <f>Q1038*H1038</f>
        <v>0</v>
      </c>
      <c r="S1038" s="219">
        <v>0</v>
      </c>
      <c r="T1038" s="220">
        <f>S1038*H1038</f>
        <v>0</v>
      </c>
      <c r="U1038" s="36"/>
      <c r="V1038" s="36"/>
      <c r="W1038" s="36"/>
      <c r="X1038" s="36"/>
      <c r="Y1038" s="36"/>
      <c r="Z1038" s="36"/>
      <c r="AA1038" s="36"/>
      <c r="AB1038" s="36"/>
      <c r="AC1038" s="36"/>
      <c r="AD1038" s="36"/>
      <c r="AE1038" s="36"/>
      <c r="AR1038" s="221" t="s">
        <v>269</v>
      </c>
      <c r="AT1038" s="221" t="s">
        <v>192</v>
      </c>
      <c r="AU1038" s="221" t="s">
        <v>92</v>
      </c>
      <c r="AY1038" s="18" t="s">
        <v>189</v>
      </c>
      <c r="BE1038" s="222">
        <f>IF(N1038="základní",J1038,0)</f>
        <v>0</v>
      </c>
      <c r="BF1038" s="222">
        <f>IF(N1038="snížená",J1038,0)</f>
        <v>0</v>
      </c>
      <c r="BG1038" s="222">
        <f>IF(N1038="zákl. přenesená",J1038,0)</f>
        <v>0</v>
      </c>
      <c r="BH1038" s="222">
        <f>IF(N1038="sníž. přenesená",J1038,0)</f>
        <v>0</v>
      </c>
      <c r="BI1038" s="222">
        <f>IF(N1038="nulová",J1038,0)</f>
        <v>0</v>
      </c>
      <c r="BJ1038" s="18" t="s">
        <v>90</v>
      </c>
      <c r="BK1038" s="222">
        <f>ROUND(I1038*H1038,2)</f>
        <v>0</v>
      </c>
      <c r="BL1038" s="18" t="s">
        <v>269</v>
      </c>
      <c r="BM1038" s="221" t="s">
        <v>1885</v>
      </c>
    </row>
    <row r="1039" spans="1:47" s="2" customFormat="1" ht="39">
      <c r="A1039" s="36"/>
      <c r="B1039" s="37"/>
      <c r="C1039" s="38"/>
      <c r="D1039" s="225" t="s">
        <v>305</v>
      </c>
      <c r="E1039" s="38"/>
      <c r="F1039" s="266" t="s">
        <v>1886</v>
      </c>
      <c r="G1039" s="38"/>
      <c r="H1039" s="38"/>
      <c r="I1039" s="125"/>
      <c r="J1039" s="38"/>
      <c r="K1039" s="38"/>
      <c r="L1039" s="41"/>
      <c r="M1039" s="267"/>
      <c r="N1039" s="268"/>
      <c r="O1039" s="73"/>
      <c r="P1039" s="73"/>
      <c r="Q1039" s="73"/>
      <c r="R1039" s="73"/>
      <c r="S1039" s="73"/>
      <c r="T1039" s="74"/>
      <c r="U1039" s="36"/>
      <c r="V1039" s="36"/>
      <c r="W1039" s="36"/>
      <c r="X1039" s="36"/>
      <c r="Y1039" s="36"/>
      <c r="Z1039" s="36"/>
      <c r="AA1039" s="36"/>
      <c r="AB1039" s="36"/>
      <c r="AC1039" s="36"/>
      <c r="AD1039" s="36"/>
      <c r="AE1039" s="36"/>
      <c r="AT1039" s="18" t="s">
        <v>305</v>
      </c>
      <c r="AU1039" s="18" t="s">
        <v>92</v>
      </c>
    </row>
    <row r="1040" spans="1:65" s="2" customFormat="1" ht="16.5" customHeight="1">
      <c r="A1040" s="36"/>
      <c r="B1040" s="37"/>
      <c r="C1040" s="210" t="s">
        <v>1887</v>
      </c>
      <c r="D1040" s="210" t="s">
        <v>192</v>
      </c>
      <c r="E1040" s="211" t="s">
        <v>1888</v>
      </c>
      <c r="F1040" s="212" t="s">
        <v>1889</v>
      </c>
      <c r="G1040" s="213" t="s">
        <v>1878</v>
      </c>
      <c r="H1040" s="214">
        <v>680</v>
      </c>
      <c r="I1040" s="215"/>
      <c r="J1040" s="216">
        <f>ROUND(I1040*H1040,2)</f>
        <v>0</v>
      </c>
      <c r="K1040" s="212" t="s">
        <v>281</v>
      </c>
      <c r="L1040" s="41"/>
      <c r="M1040" s="217" t="s">
        <v>1</v>
      </c>
      <c r="N1040" s="218" t="s">
        <v>48</v>
      </c>
      <c r="O1040" s="73"/>
      <c r="P1040" s="219">
        <f>O1040*H1040</f>
        <v>0</v>
      </c>
      <c r="Q1040" s="219">
        <v>0</v>
      </c>
      <c r="R1040" s="219">
        <f>Q1040*H1040</f>
        <v>0</v>
      </c>
      <c r="S1040" s="219">
        <v>0</v>
      </c>
      <c r="T1040" s="220">
        <f>S1040*H1040</f>
        <v>0</v>
      </c>
      <c r="U1040" s="36"/>
      <c r="V1040" s="36"/>
      <c r="W1040" s="36"/>
      <c r="X1040" s="36"/>
      <c r="Y1040" s="36"/>
      <c r="Z1040" s="36"/>
      <c r="AA1040" s="36"/>
      <c r="AB1040" s="36"/>
      <c r="AC1040" s="36"/>
      <c r="AD1040" s="36"/>
      <c r="AE1040" s="36"/>
      <c r="AR1040" s="221" t="s">
        <v>269</v>
      </c>
      <c r="AT1040" s="221" t="s">
        <v>192</v>
      </c>
      <c r="AU1040" s="221" t="s">
        <v>92</v>
      </c>
      <c r="AY1040" s="18" t="s">
        <v>189</v>
      </c>
      <c r="BE1040" s="222">
        <f>IF(N1040="základní",J1040,0)</f>
        <v>0</v>
      </c>
      <c r="BF1040" s="222">
        <f>IF(N1040="snížená",J1040,0)</f>
        <v>0</v>
      </c>
      <c r="BG1040" s="222">
        <f>IF(N1040="zákl. přenesená",J1040,0)</f>
        <v>0</v>
      </c>
      <c r="BH1040" s="222">
        <f>IF(N1040="sníž. přenesená",J1040,0)</f>
        <v>0</v>
      </c>
      <c r="BI1040" s="222">
        <f>IF(N1040="nulová",J1040,0)</f>
        <v>0</v>
      </c>
      <c r="BJ1040" s="18" t="s">
        <v>90</v>
      </c>
      <c r="BK1040" s="222">
        <f>ROUND(I1040*H1040,2)</f>
        <v>0</v>
      </c>
      <c r="BL1040" s="18" t="s">
        <v>269</v>
      </c>
      <c r="BM1040" s="221" t="s">
        <v>1890</v>
      </c>
    </row>
    <row r="1041" spans="1:47" s="2" customFormat="1" ht="39">
      <c r="A1041" s="36"/>
      <c r="B1041" s="37"/>
      <c r="C1041" s="38"/>
      <c r="D1041" s="225" t="s">
        <v>305</v>
      </c>
      <c r="E1041" s="38"/>
      <c r="F1041" s="266" t="s">
        <v>1886</v>
      </c>
      <c r="G1041" s="38"/>
      <c r="H1041" s="38"/>
      <c r="I1041" s="125"/>
      <c r="J1041" s="38"/>
      <c r="K1041" s="38"/>
      <c r="L1041" s="41"/>
      <c r="M1041" s="267"/>
      <c r="N1041" s="268"/>
      <c r="O1041" s="73"/>
      <c r="P1041" s="73"/>
      <c r="Q1041" s="73"/>
      <c r="R1041" s="73"/>
      <c r="S1041" s="73"/>
      <c r="T1041" s="74"/>
      <c r="U1041" s="36"/>
      <c r="V1041" s="36"/>
      <c r="W1041" s="36"/>
      <c r="X1041" s="36"/>
      <c r="Y1041" s="36"/>
      <c r="Z1041" s="36"/>
      <c r="AA1041" s="36"/>
      <c r="AB1041" s="36"/>
      <c r="AC1041" s="36"/>
      <c r="AD1041" s="36"/>
      <c r="AE1041" s="36"/>
      <c r="AT1041" s="18" t="s">
        <v>305</v>
      </c>
      <c r="AU1041" s="18" t="s">
        <v>92</v>
      </c>
    </row>
    <row r="1042" spans="1:65" s="2" customFormat="1" ht="16.5" customHeight="1">
      <c r="A1042" s="36"/>
      <c r="B1042" s="37"/>
      <c r="C1042" s="210" t="s">
        <v>1891</v>
      </c>
      <c r="D1042" s="210" t="s">
        <v>192</v>
      </c>
      <c r="E1042" s="211" t="s">
        <v>1892</v>
      </c>
      <c r="F1042" s="212" t="s">
        <v>1893</v>
      </c>
      <c r="G1042" s="213" t="s">
        <v>638</v>
      </c>
      <c r="H1042" s="214">
        <v>1</v>
      </c>
      <c r="I1042" s="215"/>
      <c r="J1042" s="216">
        <f>ROUND(I1042*H1042,2)</f>
        <v>0</v>
      </c>
      <c r="K1042" s="212" t="s">
        <v>281</v>
      </c>
      <c r="L1042" s="41"/>
      <c r="M1042" s="217" t="s">
        <v>1</v>
      </c>
      <c r="N1042" s="218" t="s">
        <v>48</v>
      </c>
      <c r="O1042" s="73"/>
      <c r="P1042" s="219">
        <f>O1042*H1042</f>
        <v>0</v>
      </c>
      <c r="Q1042" s="219">
        <v>0</v>
      </c>
      <c r="R1042" s="219">
        <f>Q1042*H1042</f>
        <v>0</v>
      </c>
      <c r="S1042" s="219">
        <v>0</v>
      </c>
      <c r="T1042" s="220">
        <f>S1042*H1042</f>
        <v>0</v>
      </c>
      <c r="U1042" s="36"/>
      <c r="V1042" s="36"/>
      <c r="W1042" s="36"/>
      <c r="X1042" s="36"/>
      <c r="Y1042" s="36"/>
      <c r="Z1042" s="36"/>
      <c r="AA1042" s="36"/>
      <c r="AB1042" s="36"/>
      <c r="AC1042" s="36"/>
      <c r="AD1042" s="36"/>
      <c r="AE1042" s="36"/>
      <c r="AR1042" s="221" t="s">
        <v>269</v>
      </c>
      <c r="AT1042" s="221" t="s">
        <v>192</v>
      </c>
      <c r="AU1042" s="221" t="s">
        <v>92</v>
      </c>
      <c r="AY1042" s="18" t="s">
        <v>189</v>
      </c>
      <c r="BE1042" s="222">
        <f>IF(N1042="základní",J1042,0)</f>
        <v>0</v>
      </c>
      <c r="BF1042" s="222">
        <f>IF(N1042="snížená",J1042,0)</f>
        <v>0</v>
      </c>
      <c r="BG1042" s="222">
        <f>IF(N1042="zákl. přenesená",J1042,0)</f>
        <v>0</v>
      </c>
      <c r="BH1042" s="222">
        <f>IF(N1042="sníž. přenesená",J1042,0)</f>
        <v>0</v>
      </c>
      <c r="BI1042" s="222">
        <f>IF(N1042="nulová",J1042,0)</f>
        <v>0</v>
      </c>
      <c r="BJ1042" s="18" t="s">
        <v>90</v>
      </c>
      <c r="BK1042" s="222">
        <f>ROUND(I1042*H1042,2)</f>
        <v>0</v>
      </c>
      <c r="BL1042" s="18" t="s">
        <v>269</v>
      </c>
      <c r="BM1042" s="221" t="s">
        <v>1894</v>
      </c>
    </row>
    <row r="1043" spans="1:47" s="2" customFormat="1" ht="39">
      <c r="A1043" s="36"/>
      <c r="B1043" s="37"/>
      <c r="C1043" s="38"/>
      <c r="D1043" s="225" t="s">
        <v>305</v>
      </c>
      <c r="E1043" s="38"/>
      <c r="F1043" s="266" t="s">
        <v>1886</v>
      </c>
      <c r="G1043" s="38"/>
      <c r="H1043" s="38"/>
      <c r="I1043" s="125"/>
      <c r="J1043" s="38"/>
      <c r="K1043" s="38"/>
      <c r="L1043" s="41"/>
      <c r="M1043" s="267"/>
      <c r="N1043" s="268"/>
      <c r="O1043" s="73"/>
      <c r="P1043" s="73"/>
      <c r="Q1043" s="73"/>
      <c r="R1043" s="73"/>
      <c r="S1043" s="73"/>
      <c r="T1043" s="74"/>
      <c r="U1043" s="36"/>
      <c r="V1043" s="36"/>
      <c r="W1043" s="36"/>
      <c r="X1043" s="36"/>
      <c r="Y1043" s="36"/>
      <c r="Z1043" s="36"/>
      <c r="AA1043" s="36"/>
      <c r="AB1043" s="36"/>
      <c r="AC1043" s="36"/>
      <c r="AD1043" s="36"/>
      <c r="AE1043" s="36"/>
      <c r="AT1043" s="18" t="s">
        <v>305</v>
      </c>
      <c r="AU1043" s="18" t="s">
        <v>92</v>
      </c>
    </row>
    <row r="1044" spans="1:65" s="2" customFormat="1" ht="16.5" customHeight="1">
      <c r="A1044" s="36"/>
      <c r="B1044" s="37"/>
      <c r="C1044" s="210" t="s">
        <v>1895</v>
      </c>
      <c r="D1044" s="210" t="s">
        <v>192</v>
      </c>
      <c r="E1044" s="211" t="s">
        <v>1896</v>
      </c>
      <c r="F1044" s="212" t="s">
        <v>1897</v>
      </c>
      <c r="G1044" s="213" t="s">
        <v>638</v>
      </c>
      <c r="H1044" s="214">
        <v>1</v>
      </c>
      <c r="I1044" s="215"/>
      <c r="J1044" s="216">
        <f>ROUND(I1044*H1044,2)</f>
        <v>0</v>
      </c>
      <c r="K1044" s="212" t="s">
        <v>281</v>
      </c>
      <c r="L1044" s="41"/>
      <c r="M1044" s="217" t="s">
        <v>1</v>
      </c>
      <c r="N1044" s="218" t="s">
        <v>48</v>
      </c>
      <c r="O1044" s="73"/>
      <c r="P1044" s="219">
        <f>O1044*H1044</f>
        <v>0</v>
      </c>
      <c r="Q1044" s="219">
        <v>0</v>
      </c>
      <c r="R1044" s="219">
        <f>Q1044*H1044</f>
        <v>0</v>
      </c>
      <c r="S1044" s="219">
        <v>0</v>
      </c>
      <c r="T1044" s="220">
        <f>S1044*H1044</f>
        <v>0</v>
      </c>
      <c r="U1044" s="36"/>
      <c r="V1044" s="36"/>
      <c r="W1044" s="36"/>
      <c r="X1044" s="36"/>
      <c r="Y1044" s="36"/>
      <c r="Z1044" s="36"/>
      <c r="AA1044" s="36"/>
      <c r="AB1044" s="36"/>
      <c r="AC1044" s="36"/>
      <c r="AD1044" s="36"/>
      <c r="AE1044" s="36"/>
      <c r="AR1044" s="221" t="s">
        <v>269</v>
      </c>
      <c r="AT1044" s="221" t="s">
        <v>192</v>
      </c>
      <c r="AU1044" s="221" t="s">
        <v>92</v>
      </c>
      <c r="AY1044" s="18" t="s">
        <v>189</v>
      </c>
      <c r="BE1044" s="222">
        <f>IF(N1044="základní",J1044,0)</f>
        <v>0</v>
      </c>
      <c r="BF1044" s="222">
        <f>IF(N1044="snížená",J1044,0)</f>
        <v>0</v>
      </c>
      <c r="BG1044" s="222">
        <f>IF(N1044="zákl. přenesená",J1044,0)</f>
        <v>0</v>
      </c>
      <c r="BH1044" s="222">
        <f>IF(N1044="sníž. přenesená",J1044,0)</f>
        <v>0</v>
      </c>
      <c r="BI1044" s="222">
        <f>IF(N1044="nulová",J1044,0)</f>
        <v>0</v>
      </c>
      <c r="BJ1044" s="18" t="s">
        <v>90</v>
      </c>
      <c r="BK1044" s="222">
        <f>ROUND(I1044*H1044,2)</f>
        <v>0</v>
      </c>
      <c r="BL1044" s="18" t="s">
        <v>269</v>
      </c>
      <c r="BM1044" s="221" t="s">
        <v>1898</v>
      </c>
    </row>
    <row r="1045" spans="1:47" s="2" customFormat="1" ht="39">
      <c r="A1045" s="36"/>
      <c r="B1045" s="37"/>
      <c r="C1045" s="38"/>
      <c r="D1045" s="225" t="s">
        <v>305</v>
      </c>
      <c r="E1045" s="38"/>
      <c r="F1045" s="266" t="s">
        <v>1886</v>
      </c>
      <c r="G1045" s="38"/>
      <c r="H1045" s="38"/>
      <c r="I1045" s="125"/>
      <c r="J1045" s="38"/>
      <c r="K1045" s="38"/>
      <c r="L1045" s="41"/>
      <c r="M1045" s="267"/>
      <c r="N1045" s="268"/>
      <c r="O1045" s="73"/>
      <c r="P1045" s="73"/>
      <c r="Q1045" s="73"/>
      <c r="R1045" s="73"/>
      <c r="S1045" s="73"/>
      <c r="T1045" s="74"/>
      <c r="U1045" s="36"/>
      <c r="V1045" s="36"/>
      <c r="W1045" s="36"/>
      <c r="X1045" s="36"/>
      <c r="Y1045" s="36"/>
      <c r="Z1045" s="36"/>
      <c r="AA1045" s="36"/>
      <c r="AB1045" s="36"/>
      <c r="AC1045" s="36"/>
      <c r="AD1045" s="36"/>
      <c r="AE1045" s="36"/>
      <c r="AT1045" s="18" t="s">
        <v>305</v>
      </c>
      <c r="AU1045" s="18" t="s">
        <v>92</v>
      </c>
    </row>
    <row r="1046" spans="1:65" s="2" customFormat="1" ht="16.5" customHeight="1">
      <c r="A1046" s="36"/>
      <c r="B1046" s="37"/>
      <c r="C1046" s="210" t="s">
        <v>1899</v>
      </c>
      <c r="D1046" s="210" t="s">
        <v>192</v>
      </c>
      <c r="E1046" s="211" t="s">
        <v>1900</v>
      </c>
      <c r="F1046" s="212" t="s">
        <v>1901</v>
      </c>
      <c r="G1046" s="213" t="s">
        <v>638</v>
      </c>
      <c r="H1046" s="214">
        <v>1</v>
      </c>
      <c r="I1046" s="215"/>
      <c r="J1046" s="216">
        <f>ROUND(I1046*H1046,2)</f>
        <v>0</v>
      </c>
      <c r="K1046" s="212" t="s">
        <v>281</v>
      </c>
      <c r="L1046" s="41"/>
      <c r="M1046" s="217" t="s">
        <v>1</v>
      </c>
      <c r="N1046" s="218" t="s">
        <v>48</v>
      </c>
      <c r="O1046" s="73"/>
      <c r="P1046" s="219">
        <f>O1046*H1046</f>
        <v>0</v>
      </c>
      <c r="Q1046" s="219">
        <v>0</v>
      </c>
      <c r="R1046" s="219">
        <f>Q1046*H1046</f>
        <v>0</v>
      </c>
      <c r="S1046" s="219">
        <v>0</v>
      </c>
      <c r="T1046" s="220">
        <f>S1046*H1046</f>
        <v>0</v>
      </c>
      <c r="U1046" s="36"/>
      <c r="V1046" s="36"/>
      <c r="W1046" s="36"/>
      <c r="X1046" s="36"/>
      <c r="Y1046" s="36"/>
      <c r="Z1046" s="36"/>
      <c r="AA1046" s="36"/>
      <c r="AB1046" s="36"/>
      <c r="AC1046" s="36"/>
      <c r="AD1046" s="36"/>
      <c r="AE1046" s="36"/>
      <c r="AR1046" s="221" t="s">
        <v>269</v>
      </c>
      <c r="AT1046" s="221" t="s">
        <v>192</v>
      </c>
      <c r="AU1046" s="221" t="s">
        <v>92</v>
      </c>
      <c r="AY1046" s="18" t="s">
        <v>189</v>
      </c>
      <c r="BE1046" s="222">
        <f>IF(N1046="základní",J1046,0)</f>
        <v>0</v>
      </c>
      <c r="BF1046" s="222">
        <f>IF(N1046="snížená",J1046,0)</f>
        <v>0</v>
      </c>
      <c r="BG1046" s="222">
        <f>IF(N1046="zákl. přenesená",J1046,0)</f>
        <v>0</v>
      </c>
      <c r="BH1046" s="222">
        <f>IF(N1046="sníž. přenesená",J1046,0)</f>
        <v>0</v>
      </c>
      <c r="BI1046" s="222">
        <f>IF(N1046="nulová",J1046,0)</f>
        <v>0</v>
      </c>
      <c r="BJ1046" s="18" t="s">
        <v>90</v>
      </c>
      <c r="BK1046" s="222">
        <f>ROUND(I1046*H1046,2)</f>
        <v>0</v>
      </c>
      <c r="BL1046" s="18" t="s">
        <v>269</v>
      </c>
      <c r="BM1046" s="221" t="s">
        <v>1902</v>
      </c>
    </row>
    <row r="1047" spans="1:47" s="2" customFormat="1" ht="39">
      <c r="A1047" s="36"/>
      <c r="B1047" s="37"/>
      <c r="C1047" s="38"/>
      <c r="D1047" s="225" t="s">
        <v>305</v>
      </c>
      <c r="E1047" s="38"/>
      <c r="F1047" s="266" t="s">
        <v>1886</v>
      </c>
      <c r="G1047" s="38"/>
      <c r="H1047" s="38"/>
      <c r="I1047" s="125"/>
      <c r="J1047" s="38"/>
      <c r="K1047" s="38"/>
      <c r="L1047" s="41"/>
      <c r="M1047" s="267"/>
      <c r="N1047" s="268"/>
      <c r="O1047" s="73"/>
      <c r="P1047" s="73"/>
      <c r="Q1047" s="73"/>
      <c r="R1047" s="73"/>
      <c r="S1047" s="73"/>
      <c r="T1047" s="74"/>
      <c r="U1047" s="36"/>
      <c r="V1047" s="36"/>
      <c r="W1047" s="36"/>
      <c r="X1047" s="36"/>
      <c r="Y1047" s="36"/>
      <c r="Z1047" s="36"/>
      <c r="AA1047" s="36"/>
      <c r="AB1047" s="36"/>
      <c r="AC1047" s="36"/>
      <c r="AD1047" s="36"/>
      <c r="AE1047" s="36"/>
      <c r="AT1047" s="18" t="s">
        <v>305</v>
      </c>
      <c r="AU1047" s="18" t="s">
        <v>92</v>
      </c>
    </row>
    <row r="1048" spans="1:65" s="2" customFormat="1" ht="16.5" customHeight="1">
      <c r="A1048" s="36"/>
      <c r="B1048" s="37"/>
      <c r="C1048" s="210" t="s">
        <v>1903</v>
      </c>
      <c r="D1048" s="210" t="s">
        <v>192</v>
      </c>
      <c r="E1048" s="211" t="s">
        <v>1904</v>
      </c>
      <c r="F1048" s="212" t="s">
        <v>1905</v>
      </c>
      <c r="G1048" s="213" t="s">
        <v>618</v>
      </c>
      <c r="H1048" s="214">
        <v>20.5</v>
      </c>
      <c r="I1048" s="215"/>
      <c r="J1048" s="216">
        <f>ROUND(I1048*H1048,2)</f>
        <v>0</v>
      </c>
      <c r="K1048" s="212" t="s">
        <v>281</v>
      </c>
      <c r="L1048" s="41"/>
      <c r="M1048" s="217" t="s">
        <v>1</v>
      </c>
      <c r="N1048" s="218" t="s">
        <v>48</v>
      </c>
      <c r="O1048" s="73"/>
      <c r="P1048" s="219">
        <f>O1048*H1048</f>
        <v>0</v>
      </c>
      <c r="Q1048" s="219">
        <v>0</v>
      </c>
      <c r="R1048" s="219">
        <f>Q1048*H1048</f>
        <v>0</v>
      </c>
      <c r="S1048" s="219">
        <v>0</v>
      </c>
      <c r="T1048" s="220">
        <f>S1048*H1048</f>
        <v>0</v>
      </c>
      <c r="U1048" s="36"/>
      <c r="V1048" s="36"/>
      <c r="W1048" s="36"/>
      <c r="X1048" s="36"/>
      <c r="Y1048" s="36"/>
      <c r="Z1048" s="36"/>
      <c r="AA1048" s="36"/>
      <c r="AB1048" s="36"/>
      <c r="AC1048" s="36"/>
      <c r="AD1048" s="36"/>
      <c r="AE1048" s="36"/>
      <c r="AR1048" s="221" t="s">
        <v>269</v>
      </c>
      <c r="AT1048" s="221" t="s">
        <v>192</v>
      </c>
      <c r="AU1048" s="221" t="s">
        <v>92</v>
      </c>
      <c r="AY1048" s="18" t="s">
        <v>189</v>
      </c>
      <c r="BE1048" s="222">
        <f>IF(N1048="základní",J1048,0)</f>
        <v>0</v>
      </c>
      <c r="BF1048" s="222">
        <f>IF(N1048="snížená",J1048,0)</f>
        <v>0</v>
      </c>
      <c r="BG1048" s="222">
        <f>IF(N1048="zákl. přenesená",J1048,0)</f>
        <v>0</v>
      </c>
      <c r="BH1048" s="222">
        <f>IF(N1048="sníž. přenesená",J1048,0)</f>
        <v>0</v>
      </c>
      <c r="BI1048" s="222">
        <f>IF(N1048="nulová",J1048,0)</f>
        <v>0</v>
      </c>
      <c r="BJ1048" s="18" t="s">
        <v>90</v>
      </c>
      <c r="BK1048" s="222">
        <f>ROUND(I1048*H1048,2)</f>
        <v>0</v>
      </c>
      <c r="BL1048" s="18" t="s">
        <v>269</v>
      </c>
      <c r="BM1048" s="221" t="s">
        <v>1906</v>
      </c>
    </row>
    <row r="1049" spans="1:47" s="2" customFormat="1" ht="39">
      <c r="A1049" s="36"/>
      <c r="B1049" s="37"/>
      <c r="C1049" s="38"/>
      <c r="D1049" s="225" t="s">
        <v>305</v>
      </c>
      <c r="E1049" s="38"/>
      <c r="F1049" s="266" t="s">
        <v>1886</v>
      </c>
      <c r="G1049" s="38"/>
      <c r="H1049" s="38"/>
      <c r="I1049" s="125"/>
      <c r="J1049" s="38"/>
      <c r="K1049" s="38"/>
      <c r="L1049" s="41"/>
      <c r="M1049" s="267"/>
      <c r="N1049" s="268"/>
      <c r="O1049" s="73"/>
      <c r="P1049" s="73"/>
      <c r="Q1049" s="73"/>
      <c r="R1049" s="73"/>
      <c r="S1049" s="73"/>
      <c r="T1049" s="74"/>
      <c r="U1049" s="36"/>
      <c r="V1049" s="36"/>
      <c r="W1049" s="36"/>
      <c r="X1049" s="36"/>
      <c r="Y1049" s="36"/>
      <c r="Z1049" s="36"/>
      <c r="AA1049" s="36"/>
      <c r="AB1049" s="36"/>
      <c r="AC1049" s="36"/>
      <c r="AD1049" s="36"/>
      <c r="AE1049" s="36"/>
      <c r="AT1049" s="18" t="s">
        <v>305</v>
      </c>
      <c r="AU1049" s="18" t="s">
        <v>92</v>
      </c>
    </row>
    <row r="1050" spans="1:65" s="2" customFormat="1" ht="16.5" customHeight="1">
      <c r="A1050" s="36"/>
      <c r="B1050" s="37"/>
      <c r="C1050" s="210" t="s">
        <v>1907</v>
      </c>
      <c r="D1050" s="210" t="s">
        <v>192</v>
      </c>
      <c r="E1050" s="211" t="s">
        <v>1908</v>
      </c>
      <c r="F1050" s="212" t="s">
        <v>1909</v>
      </c>
      <c r="G1050" s="213" t="s">
        <v>1878</v>
      </c>
      <c r="H1050" s="214">
        <v>785</v>
      </c>
      <c r="I1050" s="215"/>
      <c r="J1050" s="216">
        <f>ROUND(I1050*H1050,2)</f>
        <v>0</v>
      </c>
      <c r="K1050" s="212" t="s">
        <v>196</v>
      </c>
      <c r="L1050" s="41"/>
      <c r="M1050" s="217" t="s">
        <v>1</v>
      </c>
      <c r="N1050" s="218" t="s">
        <v>48</v>
      </c>
      <c r="O1050" s="73"/>
      <c r="P1050" s="219">
        <f>O1050*H1050</f>
        <v>0</v>
      </c>
      <c r="Q1050" s="219">
        <v>0</v>
      </c>
      <c r="R1050" s="219">
        <f>Q1050*H1050</f>
        <v>0</v>
      </c>
      <c r="S1050" s="219">
        <v>0.001</v>
      </c>
      <c r="T1050" s="220">
        <f>S1050*H1050</f>
        <v>0.785</v>
      </c>
      <c r="U1050" s="36"/>
      <c r="V1050" s="36"/>
      <c r="W1050" s="36"/>
      <c r="X1050" s="36"/>
      <c r="Y1050" s="36"/>
      <c r="Z1050" s="36"/>
      <c r="AA1050" s="36"/>
      <c r="AB1050" s="36"/>
      <c r="AC1050" s="36"/>
      <c r="AD1050" s="36"/>
      <c r="AE1050" s="36"/>
      <c r="AR1050" s="221" t="s">
        <v>269</v>
      </c>
      <c r="AT1050" s="221" t="s">
        <v>192</v>
      </c>
      <c r="AU1050" s="221" t="s">
        <v>92</v>
      </c>
      <c r="AY1050" s="18" t="s">
        <v>189</v>
      </c>
      <c r="BE1050" s="222">
        <f>IF(N1050="základní",J1050,0)</f>
        <v>0</v>
      </c>
      <c r="BF1050" s="222">
        <f>IF(N1050="snížená",J1050,0)</f>
        <v>0</v>
      </c>
      <c r="BG1050" s="222">
        <f>IF(N1050="zákl. přenesená",J1050,0)</f>
        <v>0</v>
      </c>
      <c r="BH1050" s="222">
        <f>IF(N1050="sníž. přenesená",J1050,0)</f>
        <v>0</v>
      </c>
      <c r="BI1050" s="222">
        <f>IF(N1050="nulová",J1050,0)</f>
        <v>0</v>
      </c>
      <c r="BJ1050" s="18" t="s">
        <v>90</v>
      </c>
      <c r="BK1050" s="222">
        <f>ROUND(I1050*H1050,2)</f>
        <v>0</v>
      </c>
      <c r="BL1050" s="18" t="s">
        <v>269</v>
      </c>
      <c r="BM1050" s="221" t="s">
        <v>1910</v>
      </c>
    </row>
    <row r="1051" spans="1:65" s="2" customFormat="1" ht="16.5" customHeight="1">
      <c r="A1051" s="36"/>
      <c r="B1051" s="37"/>
      <c r="C1051" s="210" t="s">
        <v>1911</v>
      </c>
      <c r="D1051" s="210" t="s">
        <v>192</v>
      </c>
      <c r="E1051" s="211" t="s">
        <v>1912</v>
      </c>
      <c r="F1051" s="212" t="s">
        <v>1913</v>
      </c>
      <c r="G1051" s="213" t="s">
        <v>450</v>
      </c>
      <c r="H1051" s="269"/>
      <c r="I1051" s="215"/>
      <c r="J1051" s="216">
        <f>ROUND(I1051*H1051,2)</f>
        <v>0</v>
      </c>
      <c r="K1051" s="212" t="s">
        <v>196</v>
      </c>
      <c r="L1051" s="41"/>
      <c r="M1051" s="217" t="s">
        <v>1</v>
      </c>
      <c r="N1051" s="218" t="s">
        <v>48</v>
      </c>
      <c r="O1051" s="73"/>
      <c r="P1051" s="219">
        <f>O1051*H1051</f>
        <v>0</v>
      </c>
      <c r="Q1051" s="219">
        <v>0</v>
      </c>
      <c r="R1051" s="219">
        <f>Q1051*H1051</f>
        <v>0</v>
      </c>
      <c r="S1051" s="219">
        <v>0</v>
      </c>
      <c r="T1051" s="220">
        <f>S1051*H1051</f>
        <v>0</v>
      </c>
      <c r="U1051" s="36"/>
      <c r="V1051" s="36"/>
      <c r="W1051" s="36"/>
      <c r="X1051" s="36"/>
      <c r="Y1051" s="36"/>
      <c r="Z1051" s="36"/>
      <c r="AA1051" s="36"/>
      <c r="AB1051" s="36"/>
      <c r="AC1051" s="36"/>
      <c r="AD1051" s="36"/>
      <c r="AE1051" s="36"/>
      <c r="AR1051" s="221" t="s">
        <v>269</v>
      </c>
      <c r="AT1051" s="221" t="s">
        <v>192</v>
      </c>
      <c r="AU1051" s="221" t="s">
        <v>92</v>
      </c>
      <c r="AY1051" s="18" t="s">
        <v>189</v>
      </c>
      <c r="BE1051" s="222">
        <f>IF(N1051="základní",J1051,0)</f>
        <v>0</v>
      </c>
      <c r="BF1051" s="222">
        <f>IF(N1051="snížená",J1051,0)</f>
        <v>0</v>
      </c>
      <c r="BG1051" s="222">
        <f>IF(N1051="zákl. přenesená",J1051,0)</f>
        <v>0</v>
      </c>
      <c r="BH1051" s="222">
        <f>IF(N1051="sníž. přenesená",J1051,0)</f>
        <v>0</v>
      </c>
      <c r="BI1051" s="222">
        <f>IF(N1051="nulová",J1051,0)</f>
        <v>0</v>
      </c>
      <c r="BJ1051" s="18" t="s">
        <v>90</v>
      </c>
      <c r="BK1051" s="222">
        <f>ROUND(I1051*H1051,2)</f>
        <v>0</v>
      </c>
      <c r="BL1051" s="18" t="s">
        <v>269</v>
      </c>
      <c r="BM1051" s="221" t="s">
        <v>1914</v>
      </c>
    </row>
    <row r="1052" spans="2:63" s="12" customFormat="1" ht="22.9" customHeight="1">
      <c r="B1052" s="194"/>
      <c r="C1052" s="195"/>
      <c r="D1052" s="196" t="s">
        <v>82</v>
      </c>
      <c r="E1052" s="208" t="s">
        <v>1915</v>
      </c>
      <c r="F1052" s="208" t="s">
        <v>1916</v>
      </c>
      <c r="G1052" s="195"/>
      <c r="H1052" s="195"/>
      <c r="I1052" s="198"/>
      <c r="J1052" s="209">
        <f>BK1052</f>
        <v>0</v>
      </c>
      <c r="K1052" s="195"/>
      <c r="L1052" s="200"/>
      <c r="M1052" s="201"/>
      <c r="N1052" s="202"/>
      <c r="O1052" s="202"/>
      <c r="P1052" s="203">
        <f>SUM(P1053:P1072)</f>
        <v>0</v>
      </c>
      <c r="Q1052" s="202"/>
      <c r="R1052" s="203">
        <f>SUM(R1053:R1072)</f>
        <v>2.5349728000000002</v>
      </c>
      <c r="S1052" s="202"/>
      <c r="T1052" s="204">
        <f>SUM(T1053:T1072)</f>
        <v>0</v>
      </c>
      <c r="AR1052" s="205" t="s">
        <v>92</v>
      </c>
      <c r="AT1052" s="206" t="s">
        <v>82</v>
      </c>
      <c r="AU1052" s="206" t="s">
        <v>90</v>
      </c>
      <c r="AY1052" s="205" t="s">
        <v>189</v>
      </c>
      <c r="BK1052" s="207">
        <f>SUM(BK1053:BK1072)</f>
        <v>0</v>
      </c>
    </row>
    <row r="1053" spans="1:65" s="2" customFormat="1" ht="16.5" customHeight="1">
      <c r="A1053" s="36"/>
      <c r="B1053" s="37"/>
      <c r="C1053" s="210" t="s">
        <v>1917</v>
      </c>
      <c r="D1053" s="210" t="s">
        <v>192</v>
      </c>
      <c r="E1053" s="211" t="s">
        <v>1918</v>
      </c>
      <c r="F1053" s="212" t="s">
        <v>1919</v>
      </c>
      <c r="G1053" s="213" t="s">
        <v>195</v>
      </c>
      <c r="H1053" s="214">
        <v>70.73</v>
      </c>
      <c r="I1053" s="215"/>
      <c r="J1053" s="216">
        <f>ROUND(I1053*H1053,2)</f>
        <v>0</v>
      </c>
      <c r="K1053" s="212" t="s">
        <v>196</v>
      </c>
      <c r="L1053" s="41"/>
      <c r="M1053" s="217" t="s">
        <v>1</v>
      </c>
      <c r="N1053" s="218" t="s">
        <v>48</v>
      </c>
      <c r="O1053" s="73"/>
      <c r="P1053" s="219">
        <f>O1053*H1053</f>
        <v>0</v>
      </c>
      <c r="Q1053" s="219">
        <v>0.00588</v>
      </c>
      <c r="R1053" s="219">
        <f>Q1053*H1053</f>
        <v>0.4158924</v>
      </c>
      <c r="S1053" s="219">
        <v>0</v>
      </c>
      <c r="T1053" s="220">
        <f>S1053*H1053</f>
        <v>0</v>
      </c>
      <c r="U1053" s="36"/>
      <c r="V1053" s="36"/>
      <c r="W1053" s="36"/>
      <c r="X1053" s="36"/>
      <c r="Y1053" s="36"/>
      <c r="Z1053" s="36"/>
      <c r="AA1053" s="36"/>
      <c r="AB1053" s="36"/>
      <c r="AC1053" s="36"/>
      <c r="AD1053" s="36"/>
      <c r="AE1053" s="36"/>
      <c r="AR1053" s="221" t="s">
        <v>269</v>
      </c>
      <c r="AT1053" s="221" t="s">
        <v>192</v>
      </c>
      <c r="AU1053" s="221" t="s">
        <v>92</v>
      </c>
      <c r="AY1053" s="18" t="s">
        <v>189</v>
      </c>
      <c r="BE1053" s="222">
        <f>IF(N1053="základní",J1053,0)</f>
        <v>0</v>
      </c>
      <c r="BF1053" s="222">
        <f>IF(N1053="snížená",J1053,0)</f>
        <v>0</v>
      </c>
      <c r="BG1053" s="222">
        <f>IF(N1053="zákl. přenesená",J1053,0)</f>
        <v>0</v>
      </c>
      <c r="BH1053" s="222">
        <f>IF(N1053="sníž. přenesená",J1053,0)</f>
        <v>0</v>
      </c>
      <c r="BI1053" s="222">
        <f>IF(N1053="nulová",J1053,0)</f>
        <v>0</v>
      </c>
      <c r="BJ1053" s="18" t="s">
        <v>90</v>
      </c>
      <c r="BK1053" s="222">
        <f>ROUND(I1053*H1053,2)</f>
        <v>0</v>
      </c>
      <c r="BL1053" s="18" t="s">
        <v>269</v>
      </c>
      <c r="BM1053" s="221" t="s">
        <v>1920</v>
      </c>
    </row>
    <row r="1054" spans="1:47" s="2" customFormat="1" ht="19.5">
      <c r="A1054" s="36"/>
      <c r="B1054" s="37"/>
      <c r="C1054" s="38"/>
      <c r="D1054" s="225" t="s">
        <v>305</v>
      </c>
      <c r="E1054" s="38"/>
      <c r="F1054" s="266" t="s">
        <v>1921</v>
      </c>
      <c r="G1054" s="38"/>
      <c r="H1054" s="38"/>
      <c r="I1054" s="125"/>
      <c r="J1054" s="38"/>
      <c r="K1054" s="38"/>
      <c r="L1054" s="41"/>
      <c r="M1054" s="267"/>
      <c r="N1054" s="268"/>
      <c r="O1054" s="73"/>
      <c r="P1054" s="73"/>
      <c r="Q1054" s="73"/>
      <c r="R1054" s="73"/>
      <c r="S1054" s="73"/>
      <c r="T1054" s="74"/>
      <c r="U1054" s="36"/>
      <c r="V1054" s="36"/>
      <c r="W1054" s="36"/>
      <c r="X1054" s="36"/>
      <c r="Y1054" s="36"/>
      <c r="Z1054" s="36"/>
      <c r="AA1054" s="36"/>
      <c r="AB1054" s="36"/>
      <c r="AC1054" s="36"/>
      <c r="AD1054" s="36"/>
      <c r="AE1054" s="36"/>
      <c r="AT1054" s="18" t="s">
        <v>305</v>
      </c>
      <c r="AU1054" s="18" t="s">
        <v>92</v>
      </c>
    </row>
    <row r="1055" spans="2:51" s="13" customFormat="1" ht="12">
      <c r="B1055" s="223"/>
      <c r="C1055" s="224"/>
      <c r="D1055" s="225" t="s">
        <v>198</v>
      </c>
      <c r="E1055" s="226" t="s">
        <v>1</v>
      </c>
      <c r="F1055" s="227" t="s">
        <v>199</v>
      </c>
      <c r="G1055" s="224"/>
      <c r="H1055" s="226" t="s">
        <v>1</v>
      </c>
      <c r="I1055" s="228"/>
      <c r="J1055" s="224"/>
      <c r="K1055" s="224"/>
      <c r="L1055" s="229"/>
      <c r="M1055" s="230"/>
      <c r="N1055" s="231"/>
      <c r="O1055" s="231"/>
      <c r="P1055" s="231"/>
      <c r="Q1055" s="231"/>
      <c r="R1055" s="231"/>
      <c r="S1055" s="231"/>
      <c r="T1055" s="232"/>
      <c r="AT1055" s="233" t="s">
        <v>198</v>
      </c>
      <c r="AU1055" s="233" t="s">
        <v>92</v>
      </c>
      <c r="AV1055" s="13" t="s">
        <v>90</v>
      </c>
      <c r="AW1055" s="13" t="s">
        <v>38</v>
      </c>
      <c r="AX1055" s="13" t="s">
        <v>83</v>
      </c>
      <c r="AY1055" s="233" t="s">
        <v>189</v>
      </c>
    </row>
    <row r="1056" spans="2:51" s="13" customFormat="1" ht="12">
      <c r="B1056" s="223"/>
      <c r="C1056" s="224"/>
      <c r="D1056" s="225" t="s">
        <v>198</v>
      </c>
      <c r="E1056" s="226" t="s">
        <v>1</v>
      </c>
      <c r="F1056" s="227" t="s">
        <v>1410</v>
      </c>
      <c r="G1056" s="224"/>
      <c r="H1056" s="226" t="s">
        <v>1</v>
      </c>
      <c r="I1056" s="228"/>
      <c r="J1056" s="224"/>
      <c r="K1056" s="224"/>
      <c r="L1056" s="229"/>
      <c r="M1056" s="230"/>
      <c r="N1056" s="231"/>
      <c r="O1056" s="231"/>
      <c r="P1056" s="231"/>
      <c r="Q1056" s="231"/>
      <c r="R1056" s="231"/>
      <c r="S1056" s="231"/>
      <c r="T1056" s="232"/>
      <c r="AT1056" s="233" t="s">
        <v>198</v>
      </c>
      <c r="AU1056" s="233" t="s">
        <v>92</v>
      </c>
      <c r="AV1056" s="13" t="s">
        <v>90</v>
      </c>
      <c r="AW1056" s="13" t="s">
        <v>38</v>
      </c>
      <c r="AX1056" s="13" t="s">
        <v>83</v>
      </c>
      <c r="AY1056" s="233" t="s">
        <v>189</v>
      </c>
    </row>
    <row r="1057" spans="2:51" s="14" customFormat="1" ht="12">
      <c r="B1057" s="234"/>
      <c r="C1057" s="235"/>
      <c r="D1057" s="225" t="s">
        <v>198</v>
      </c>
      <c r="E1057" s="236" t="s">
        <v>1</v>
      </c>
      <c r="F1057" s="237" t="s">
        <v>1411</v>
      </c>
      <c r="G1057" s="235"/>
      <c r="H1057" s="238">
        <v>19.8</v>
      </c>
      <c r="I1057" s="239"/>
      <c r="J1057" s="235"/>
      <c r="K1057" s="235"/>
      <c r="L1057" s="240"/>
      <c r="M1057" s="241"/>
      <c r="N1057" s="242"/>
      <c r="O1057" s="242"/>
      <c r="P1057" s="242"/>
      <c r="Q1057" s="242"/>
      <c r="R1057" s="242"/>
      <c r="S1057" s="242"/>
      <c r="T1057" s="243"/>
      <c r="AT1057" s="244" t="s">
        <v>198</v>
      </c>
      <c r="AU1057" s="244" t="s">
        <v>92</v>
      </c>
      <c r="AV1057" s="14" t="s">
        <v>92</v>
      </c>
      <c r="AW1057" s="14" t="s">
        <v>38</v>
      </c>
      <c r="AX1057" s="14" t="s">
        <v>83</v>
      </c>
      <c r="AY1057" s="244" t="s">
        <v>189</v>
      </c>
    </row>
    <row r="1058" spans="2:51" s="14" customFormat="1" ht="12">
      <c r="B1058" s="234"/>
      <c r="C1058" s="235"/>
      <c r="D1058" s="225" t="s">
        <v>198</v>
      </c>
      <c r="E1058" s="236" t="s">
        <v>1</v>
      </c>
      <c r="F1058" s="237" t="s">
        <v>1412</v>
      </c>
      <c r="G1058" s="235"/>
      <c r="H1058" s="238">
        <v>14.9</v>
      </c>
      <c r="I1058" s="239"/>
      <c r="J1058" s="235"/>
      <c r="K1058" s="235"/>
      <c r="L1058" s="240"/>
      <c r="M1058" s="241"/>
      <c r="N1058" s="242"/>
      <c r="O1058" s="242"/>
      <c r="P1058" s="242"/>
      <c r="Q1058" s="242"/>
      <c r="R1058" s="242"/>
      <c r="S1058" s="242"/>
      <c r="T1058" s="243"/>
      <c r="AT1058" s="244" t="s">
        <v>198</v>
      </c>
      <c r="AU1058" s="244" t="s">
        <v>92</v>
      </c>
      <c r="AV1058" s="14" t="s">
        <v>92</v>
      </c>
      <c r="AW1058" s="14" t="s">
        <v>38</v>
      </c>
      <c r="AX1058" s="14" t="s">
        <v>83</v>
      </c>
      <c r="AY1058" s="244" t="s">
        <v>189</v>
      </c>
    </row>
    <row r="1059" spans="2:51" s="14" customFormat="1" ht="12">
      <c r="B1059" s="234"/>
      <c r="C1059" s="235"/>
      <c r="D1059" s="225" t="s">
        <v>198</v>
      </c>
      <c r="E1059" s="236" t="s">
        <v>1</v>
      </c>
      <c r="F1059" s="237" t="s">
        <v>1413</v>
      </c>
      <c r="G1059" s="235"/>
      <c r="H1059" s="238">
        <v>15</v>
      </c>
      <c r="I1059" s="239"/>
      <c r="J1059" s="235"/>
      <c r="K1059" s="235"/>
      <c r="L1059" s="240"/>
      <c r="M1059" s="241"/>
      <c r="N1059" s="242"/>
      <c r="O1059" s="242"/>
      <c r="P1059" s="242"/>
      <c r="Q1059" s="242"/>
      <c r="R1059" s="242"/>
      <c r="S1059" s="242"/>
      <c r="T1059" s="243"/>
      <c r="AT1059" s="244" t="s">
        <v>198</v>
      </c>
      <c r="AU1059" s="244" t="s">
        <v>92</v>
      </c>
      <c r="AV1059" s="14" t="s">
        <v>92</v>
      </c>
      <c r="AW1059" s="14" t="s">
        <v>38</v>
      </c>
      <c r="AX1059" s="14" t="s">
        <v>83</v>
      </c>
      <c r="AY1059" s="244" t="s">
        <v>189</v>
      </c>
    </row>
    <row r="1060" spans="2:51" s="14" customFormat="1" ht="12">
      <c r="B1060" s="234"/>
      <c r="C1060" s="235"/>
      <c r="D1060" s="225" t="s">
        <v>198</v>
      </c>
      <c r="E1060" s="236" t="s">
        <v>1</v>
      </c>
      <c r="F1060" s="237" t="s">
        <v>1414</v>
      </c>
      <c r="G1060" s="235"/>
      <c r="H1060" s="238">
        <v>14.6</v>
      </c>
      <c r="I1060" s="239"/>
      <c r="J1060" s="235"/>
      <c r="K1060" s="235"/>
      <c r="L1060" s="240"/>
      <c r="M1060" s="241"/>
      <c r="N1060" s="242"/>
      <c r="O1060" s="242"/>
      <c r="P1060" s="242"/>
      <c r="Q1060" s="242"/>
      <c r="R1060" s="242"/>
      <c r="S1060" s="242"/>
      <c r="T1060" s="243"/>
      <c r="AT1060" s="244" t="s">
        <v>198</v>
      </c>
      <c r="AU1060" s="244" t="s">
        <v>92</v>
      </c>
      <c r="AV1060" s="14" t="s">
        <v>92</v>
      </c>
      <c r="AW1060" s="14" t="s">
        <v>38</v>
      </c>
      <c r="AX1060" s="14" t="s">
        <v>83</v>
      </c>
      <c r="AY1060" s="244" t="s">
        <v>189</v>
      </c>
    </row>
    <row r="1061" spans="2:51" s="16" customFormat="1" ht="12">
      <c r="B1061" s="270"/>
      <c r="C1061" s="271"/>
      <c r="D1061" s="225" t="s">
        <v>198</v>
      </c>
      <c r="E1061" s="272" t="s">
        <v>1</v>
      </c>
      <c r="F1061" s="273" t="s">
        <v>488</v>
      </c>
      <c r="G1061" s="271"/>
      <c r="H1061" s="274">
        <v>64.3</v>
      </c>
      <c r="I1061" s="275"/>
      <c r="J1061" s="271"/>
      <c r="K1061" s="271"/>
      <c r="L1061" s="276"/>
      <c r="M1061" s="277"/>
      <c r="N1061" s="278"/>
      <c r="O1061" s="278"/>
      <c r="P1061" s="278"/>
      <c r="Q1061" s="278"/>
      <c r="R1061" s="278"/>
      <c r="S1061" s="278"/>
      <c r="T1061" s="279"/>
      <c r="AT1061" s="280" t="s">
        <v>198</v>
      </c>
      <c r="AU1061" s="280" t="s">
        <v>92</v>
      </c>
      <c r="AV1061" s="16" t="s">
        <v>99</v>
      </c>
      <c r="AW1061" s="16" t="s">
        <v>38</v>
      </c>
      <c r="AX1061" s="16" t="s">
        <v>83</v>
      </c>
      <c r="AY1061" s="280" t="s">
        <v>189</v>
      </c>
    </row>
    <row r="1062" spans="2:51" s="14" customFormat="1" ht="12">
      <c r="B1062" s="234"/>
      <c r="C1062" s="235"/>
      <c r="D1062" s="225" t="s">
        <v>198</v>
      </c>
      <c r="E1062" s="236" t="s">
        <v>1</v>
      </c>
      <c r="F1062" s="237" t="s">
        <v>1415</v>
      </c>
      <c r="G1062" s="235"/>
      <c r="H1062" s="238">
        <v>6.43</v>
      </c>
      <c r="I1062" s="239"/>
      <c r="J1062" s="235"/>
      <c r="K1062" s="235"/>
      <c r="L1062" s="240"/>
      <c r="M1062" s="241"/>
      <c r="N1062" s="242"/>
      <c r="O1062" s="242"/>
      <c r="P1062" s="242"/>
      <c r="Q1062" s="242"/>
      <c r="R1062" s="242"/>
      <c r="S1062" s="242"/>
      <c r="T1062" s="243"/>
      <c r="AT1062" s="244" t="s">
        <v>198</v>
      </c>
      <c r="AU1062" s="244" t="s">
        <v>92</v>
      </c>
      <c r="AV1062" s="14" t="s">
        <v>92</v>
      </c>
      <c r="AW1062" s="14" t="s">
        <v>38</v>
      </c>
      <c r="AX1062" s="14" t="s">
        <v>83</v>
      </c>
      <c r="AY1062" s="244" t="s">
        <v>189</v>
      </c>
    </row>
    <row r="1063" spans="2:51" s="15" customFormat="1" ht="12">
      <c r="B1063" s="245"/>
      <c r="C1063" s="246"/>
      <c r="D1063" s="225" t="s">
        <v>198</v>
      </c>
      <c r="E1063" s="247" t="s">
        <v>1</v>
      </c>
      <c r="F1063" s="248" t="s">
        <v>203</v>
      </c>
      <c r="G1063" s="246"/>
      <c r="H1063" s="249">
        <v>70.73</v>
      </c>
      <c r="I1063" s="250"/>
      <c r="J1063" s="246"/>
      <c r="K1063" s="246"/>
      <c r="L1063" s="251"/>
      <c r="M1063" s="252"/>
      <c r="N1063" s="253"/>
      <c r="O1063" s="253"/>
      <c r="P1063" s="253"/>
      <c r="Q1063" s="253"/>
      <c r="R1063" s="253"/>
      <c r="S1063" s="253"/>
      <c r="T1063" s="254"/>
      <c r="AT1063" s="255" t="s">
        <v>198</v>
      </c>
      <c r="AU1063" s="255" t="s">
        <v>92</v>
      </c>
      <c r="AV1063" s="15" t="s">
        <v>106</v>
      </c>
      <c r="AW1063" s="15" t="s">
        <v>38</v>
      </c>
      <c r="AX1063" s="15" t="s">
        <v>90</v>
      </c>
      <c r="AY1063" s="255" t="s">
        <v>189</v>
      </c>
    </row>
    <row r="1064" spans="1:65" s="2" customFormat="1" ht="16.5" customHeight="1">
      <c r="A1064" s="36"/>
      <c r="B1064" s="37"/>
      <c r="C1064" s="256" t="s">
        <v>1922</v>
      </c>
      <c r="D1064" s="256" t="s">
        <v>217</v>
      </c>
      <c r="E1064" s="257" t="s">
        <v>1923</v>
      </c>
      <c r="F1064" s="258" t="s">
        <v>1924</v>
      </c>
      <c r="G1064" s="259" t="s">
        <v>195</v>
      </c>
      <c r="H1064" s="260">
        <v>81.34</v>
      </c>
      <c r="I1064" s="261"/>
      <c r="J1064" s="262">
        <f>ROUND(I1064*H1064,2)</f>
        <v>0</v>
      </c>
      <c r="K1064" s="258" t="s">
        <v>281</v>
      </c>
      <c r="L1064" s="263"/>
      <c r="M1064" s="264" t="s">
        <v>1</v>
      </c>
      <c r="N1064" s="265" t="s">
        <v>48</v>
      </c>
      <c r="O1064" s="73"/>
      <c r="P1064" s="219">
        <f>O1064*H1064</f>
        <v>0</v>
      </c>
      <c r="Q1064" s="219">
        <v>0.0192</v>
      </c>
      <c r="R1064" s="219">
        <f>Q1064*H1064</f>
        <v>1.561728</v>
      </c>
      <c r="S1064" s="219">
        <v>0</v>
      </c>
      <c r="T1064" s="220">
        <f>S1064*H1064</f>
        <v>0</v>
      </c>
      <c r="U1064" s="36"/>
      <c r="V1064" s="36"/>
      <c r="W1064" s="36"/>
      <c r="X1064" s="36"/>
      <c r="Y1064" s="36"/>
      <c r="Z1064" s="36"/>
      <c r="AA1064" s="36"/>
      <c r="AB1064" s="36"/>
      <c r="AC1064" s="36"/>
      <c r="AD1064" s="36"/>
      <c r="AE1064" s="36"/>
      <c r="AR1064" s="221" t="s">
        <v>351</v>
      </c>
      <c r="AT1064" s="221" t="s">
        <v>217</v>
      </c>
      <c r="AU1064" s="221" t="s">
        <v>92</v>
      </c>
      <c r="AY1064" s="18" t="s">
        <v>189</v>
      </c>
      <c r="BE1064" s="222">
        <f>IF(N1064="základní",J1064,0)</f>
        <v>0</v>
      </c>
      <c r="BF1064" s="222">
        <f>IF(N1064="snížená",J1064,0)</f>
        <v>0</v>
      </c>
      <c r="BG1064" s="222">
        <f>IF(N1064="zákl. přenesená",J1064,0)</f>
        <v>0</v>
      </c>
      <c r="BH1064" s="222">
        <f>IF(N1064="sníž. přenesená",J1064,0)</f>
        <v>0</v>
      </c>
      <c r="BI1064" s="222">
        <f>IF(N1064="nulová",J1064,0)</f>
        <v>0</v>
      </c>
      <c r="BJ1064" s="18" t="s">
        <v>90</v>
      </c>
      <c r="BK1064" s="222">
        <f>ROUND(I1064*H1064,2)</f>
        <v>0</v>
      </c>
      <c r="BL1064" s="18" t="s">
        <v>269</v>
      </c>
      <c r="BM1064" s="221" t="s">
        <v>1925</v>
      </c>
    </row>
    <row r="1065" spans="1:47" s="2" customFormat="1" ht="156">
      <c r="A1065" s="36"/>
      <c r="B1065" s="37"/>
      <c r="C1065" s="38"/>
      <c r="D1065" s="225" t="s">
        <v>305</v>
      </c>
      <c r="E1065" s="38"/>
      <c r="F1065" s="266" t="s">
        <v>1926</v>
      </c>
      <c r="G1065" s="38"/>
      <c r="H1065" s="38"/>
      <c r="I1065" s="125"/>
      <c r="J1065" s="38"/>
      <c r="K1065" s="38"/>
      <c r="L1065" s="41"/>
      <c r="M1065" s="267"/>
      <c r="N1065" s="268"/>
      <c r="O1065" s="73"/>
      <c r="P1065" s="73"/>
      <c r="Q1065" s="73"/>
      <c r="R1065" s="73"/>
      <c r="S1065" s="73"/>
      <c r="T1065" s="74"/>
      <c r="U1065" s="36"/>
      <c r="V1065" s="36"/>
      <c r="W1065" s="36"/>
      <c r="X1065" s="36"/>
      <c r="Y1065" s="36"/>
      <c r="Z1065" s="36"/>
      <c r="AA1065" s="36"/>
      <c r="AB1065" s="36"/>
      <c r="AC1065" s="36"/>
      <c r="AD1065" s="36"/>
      <c r="AE1065" s="36"/>
      <c r="AT1065" s="18" t="s">
        <v>305</v>
      </c>
      <c r="AU1065" s="18" t="s">
        <v>92</v>
      </c>
    </row>
    <row r="1066" spans="2:51" s="14" customFormat="1" ht="12">
      <c r="B1066" s="234"/>
      <c r="C1066" s="235"/>
      <c r="D1066" s="225" t="s">
        <v>198</v>
      </c>
      <c r="E1066" s="235"/>
      <c r="F1066" s="237" t="s">
        <v>1927</v>
      </c>
      <c r="G1066" s="235"/>
      <c r="H1066" s="238">
        <v>81.34</v>
      </c>
      <c r="I1066" s="239"/>
      <c r="J1066" s="235"/>
      <c r="K1066" s="235"/>
      <c r="L1066" s="240"/>
      <c r="M1066" s="241"/>
      <c r="N1066" s="242"/>
      <c r="O1066" s="242"/>
      <c r="P1066" s="242"/>
      <c r="Q1066" s="242"/>
      <c r="R1066" s="242"/>
      <c r="S1066" s="242"/>
      <c r="T1066" s="243"/>
      <c r="AT1066" s="244" t="s">
        <v>198</v>
      </c>
      <c r="AU1066" s="244" t="s">
        <v>92</v>
      </c>
      <c r="AV1066" s="14" t="s">
        <v>92</v>
      </c>
      <c r="AW1066" s="14" t="s">
        <v>4</v>
      </c>
      <c r="AX1066" s="14" t="s">
        <v>90</v>
      </c>
      <c r="AY1066" s="244" t="s">
        <v>189</v>
      </c>
    </row>
    <row r="1067" spans="1:65" s="2" customFormat="1" ht="16.5" customHeight="1">
      <c r="A1067" s="36"/>
      <c r="B1067" s="37"/>
      <c r="C1067" s="210" t="s">
        <v>1928</v>
      </c>
      <c r="D1067" s="210" t="s">
        <v>192</v>
      </c>
      <c r="E1067" s="211" t="s">
        <v>1929</v>
      </c>
      <c r="F1067" s="212" t="s">
        <v>1930</v>
      </c>
      <c r="G1067" s="213" t="s">
        <v>195</v>
      </c>
      <c r="H1067" s="214">
        <v>70.73</v>
      </c>
      <c r="I1067" s="215"/>
      <c r="J1067" s="216">
        <f>ROUND(I1067*H1067,2)</f>
        <v>0</v>
      </c>
      <c r="K1067" s="212" t="s">
        <v>196</v>
      </c>
      <c r="L1067" s="41"/>
      <c r="M1067" s="217" t="s">
        <v>1</v>
      </c>
      <c r="N1067" s="218" t="s">
        <v>48</v>
      </c>
      <c r="O1067" s="73"/>
      <c r="P1067" s="219">
        <f>O1067*H1067</f>
        <v>0</v>
      </c>
      <c r="Q1067" s="219">
        <v>0</v>
      </c>
      <c r="R1067" s="219">
        <f>Q1067*H1067</f>
        <v>0</v>
      </c>
      <c r="S1067" s="219">
        <v>0</v>
      </c>
      <c r="T1067" s="220">
        <f>S1067*H1067</f>
        <v>0</v>
      </c>
      <c r="U1067" s="36"/>
      <c r="V1067" s="36"/>
      <c r="W1067" s="36"/>
      <c r="X1067" s="36"/>
      <c r="Y1067" s="36"/>
      <c r="Z1067" s="36"/>
      <c r="AA1067" s="36"/>
      <c r="AB1067" s="36"/>
      <c r="AC1067" s="36"/>
      <c r="AD1067" s="36"/>
      <c r="AE1067" s="36"/>
      <c r="AR1067" s="221" t="s">
        <v>269</v>
      </c>
      <c r="AT1067" s="221" t="s">
        <v>192</v>
      </c>
      <c r="AU1067" s="221" t="s">
        <v>92</v>
      </c>
      <c r="AY1067" s="18" t="s">
        <v>189</v>
      </c>
      <c r="BE1067" s="222">
        <f>IF(N1067="základní",J1067,0)</f>
        <v>0</v>
      </c>
      <c r="BF1067" s="222">
        <f>IF(N1067="snížená",J1067,0)</f>
        <v>0</v>
      </c>
      <c r="BG1067" s="222">
        <f>IF(N1067="zákl. přenesená",J1067,0)</f>
        <v>0</v>
      </c>
      <c r="BH1067" s="222">
        <f>IF(N1067="sníž. přenesená",J1067,0)</f>
        <v>0</v>
      </c>
      <c r="BI1067" s="222">
        <f>IF(N1067="nulová",J1067,0)</f>
        <v>0</v>
      </c>
      <c r="BJ1067" s="18" t="s">
        <v>90</v>
      </c>
      <c r="BK1067" s="222">
        <f>ROUND(I1067*H1067,2)</f>
        <v>0</v>
      </c>
      <c r="BL1067" s="18" t="s">
        <v>269</v>
      </c>
      <c r="BM1067" s="221" t="s">
        <v>1931</v>
      </c>
    </row>
    <row r="1068" spans="1:65" s="2" customFormat="1" ht="16.5" customHeight="1">
      <c r="A1068" s="36"/>
      <c r="B1068" s="37"/>
      <c r="C1068" s="210" t="s">
        <v>1932</v>
      </c>
      <c r="D1068" s="210" t="s">
        <v>192</v>
      </c>
      <c r="E1068" s="211" t="s">
        <v>1933</v>
      </c>
      <c r="F1068" s="212" t="s">
        <v>1934</v>
      </c>
      <c r="G1068" s="213" t="s">
        <v>195</v>
      </c>
      <c r="H1068" s="214">
        <v>70.73</v>
      </c>
      <c r="I1068" s="215"/>
      <c r="J1068" s="216">
        <f>ROUND(I1068*H1068,2)</f>
        <v>0</v>
      </c>
      <c r="K1068" s="212" t="s">
        <v>196</v>
      </c>
      <c r="L1068" s="41"/>
      <c r="M1068" s="217" t="s">
        <v>1</v>
      </c>
      <c r="N1068" s="218" t="s">
        <v>48</v>
      </c>
      <c r="O1068" s="73"/>
      <c r="P1068" s="219">
        <f>O1068*H1068</f>
        <v>0</v>
      </c>
      <c r="Q1068" s="219">
        <v>0.0003</v>
      </c>
      <c r="R1068" s="219">
        <f>Q1068*H1068</f>
        <v>0.021219</v>
      </c>
      <c r="S1068" s="219">
        <v>0</v>
      </c>
      <c r="T1068" s="220">
        <f>S1068*H1068</f>
        <v>0</v>
      </c>
      <c r="U1068" s="36"/>
      <c r="V1068" s="36"/>
      <c r="W1068" s="36"/>
      <c r="X1068" s="36"/>
      <c r="Y1068" s="36"/>
      <c r="Z1068" s="36"/>
      <c r="AA1068" s="36"/>
      <c r="AB1068" s="36"/>
      <c r="AC1068" s="36"/>
      <c r="AD1068" s="36"/>
      <c r="AE1068" s="36"/>
      <c r="AR1068" s="221" t="s">
        <v>269</v>
      </c>
      <c r="AT1068" s="221" t="s">
        <v>192</v>
      </c>
      <c r="AU1068" s="221" t="s">
        <v>92</v>
      </c>
      <c r="AY1068" s="18" t="s">
        <v>189</v>
      </c>
      <c r="BE1068" s="222">
        <f>IF(N1068="základní",J1068,0)</f>
        <v>0</v>
      </c>
      <c r="BF1068" s="222">
        <f>IF(N1068="snížená",J1068,0)</f>
        <v>0</v>
      </c>
      <c r="BG1068" s="222">
        <f>IF(N1068="zákl. přenesená",J1068,0)</f>
        <v>0</v>
      </c>
      <c r="BH1068" s="222">
        <f>IF(N1068="sníž. přenesená",J1068,0)</f>
        <v>0</v>
      </c>
      <c r="BI1068" s="222">
        <f>IF(N1068="nulová",J1068,0)</f>
        <v>0</v>
      </c>
      <c r="BJ1068" s="18" t="s">
        <v>90</v>
      </c>
      <c r="BK1068" s="222">
        <f>ROUND(I1068*H1068,2)</f>
        <v>0</v>
      </c>
      <c r="BL1068" s="18" t="s">
        <v>269</v>
      </c>
      <c r="BM1068" s="221" t="s">
        <v>1935</v>
      </c>
    </row>
    <row r="1069" spans="1:65" s="2" customFormat="1" ht="16.5" customHeight="1">
      <c r="A1069" s="36"/>
      <c r="B1069" s="37"/>
      <c r="C1069" s="210" t="s">
        <v>1936</v>
      </c>
      <c r="D1069" s="210" t="s">
        <v>192</v>
      </c>
      <c r="E1069" s="211" t="s">
        <v>1937</v>
      </c>
      <c r="F1069" s="212" t="s">
        <v>1938</v>
      </c>
      <c r="G1069" s="213" t="s">
        <v>195</v>
      </c>
      <c r="H1069" s="214">
        <v>70.73</v>
      </c>
      <c r="I1069" s="215"/>
      <c r="J1069" s="216">
        <f>ROUND(I1069*H1069,2)</f>
        <v>0</v>
      </c>
      <c r="K1069" s="212" t="s">
        <v>196</v>
      </c>
      <c r="L1069" s="41"/>
      <c r="M1069" s="217" t="s">
        <v>1</v>
      </c>
      <c r="N1069" s="218" t="s">
        <v>48</v>
      </c>
      <c r="O1069" s="73"/>
      <c r="P1069" s="219">
        <f>O1069*H1069</f>
        <v>0</v>
      </c>
      <c r="Q1069" s="219">
        <v>0.00758</v>
      </c>
      <c r="R1069" s="219">
        <f>Q1069*H1069</f>
        <v>0.5361334</v>
      </c>
      <c r="S1069" s="219">
        <v>0</v>
      </c>
      <c r="T1069" s="220">
        <f>S1069*H1069</f>
        <v>0</v>
      </c>
      <c r="U1069" s="36"/>
      <c r="V1069" s="36"/>
      <c r="W1069" s="36"/>
      <c r="X1069" s="36"/>
      <c r="Y1069" s="36"/>
      <c r="Z1069" s="36"/>
      <c r="AA1069" s="36"/>
      <c r="AB1069" s="36"/>
      <c r="AC1069" s="36"/>
      <c r="AD1069" s="36"/>
      <c r="AE1069" s="36"/>
      <c r="AR1069" s="221" t="s">
        <v>269</v>
      </c>
      <c r="AT1069" s="221" t="s">
        <v>192</v>
      </c>
      <c r="AU1069" s="221" t="s">
        <v>92</v>
      </c>
      <c r="AY1069" s="18" t="s">
        <v>189</v>
      </c>
      <c r="BE1069" s="222">
        <f>IF(N1069="základní",J1069,0)</f>
        <v>0</v>
      </c>
      <c r="BF1069" s="222">
        <f>IF(N1069="snížená",J1069,0)</f>
        <v>0</v>
      </c>
      <c r="BG1069" s="222">
        <f>IF(N1069="zákl. přenesená",J1069,0)</f>
        <v>0</v>
      </c>
      <c r="BH1069" s="222">
        <f>IF(N1069="sníž. přenesená",J1069,0)</f>
        <v>0</v>
      </c>
      <c r="BI1069" s="222">
        <f>IF(N1069="nulová",J1069,0)</f>
        <v>0</v>
      </c>
      <c r="BJ1069" s="18" t="s">
        <v>90</v>
      </c>
      <c r="BK1069" s="222">
        <f>ROUND(I1069*H1069,2)</f>
        <v>0</v>
      </c>
      <c r="BL1069" s="18" t="s">
        <v>269</v>
      </c>
      <c r="BM1069" s="221" t="s">
        <v>1939</v>
      </c>
    </row>
    <row r="1070" spans="1:65" s="2" customFormat="1" ht="16.5" customHeight="1">
      <c r="A1070" s="36"/>
      <c r="B1070" s="37"/>
      <c r="C1070" s="210" t="s">
        <v>1940</v>
      </c>
      <c r="D1070" s="210" t="s">
        <v>192</v>
      </c>
      <c r="E1070" s="211" t="s">
        <v>1941</v>
      </c>
      <c r="F1070" s="212" t="s">
        <v>1942</v>
      </c>
      <c r="G1070" s="213" t="s">
        <v>195</v>
      </c>
      <c r="H1070" s="214">
        <v>70.73</v>
      </c>
      <c r="I1070" s="215"/>
      <c r="J1070" s="216">
        <f>ROUND(I1070*H1070,2)</f>
        <v>0</v>
      </c>
      <c r="K1070" s="212" t="s">
        <v>281</v>
      </c>
      <c r="L1070" s="41"/>
      <c r="M1070" s="217" t="s">
        <v>1</v>
      </c>
      <c r="N1070" s="218" t="s">
        <v>48</v>
      </c>
      <c r="O1070" s="73"/>
      <c r="P1070" s="219">
        <f>O1070*H1070</f>
        <v>0</v>
      </c>
      <c r="Q1070" s="219">
        <v>0</v>
      </c>
      <c r="R1070" s="219">
        <f>Q1070*H1070</f>
        <v>0</v>
      </c>
      <c r="S1070" s="219">
        <v>0</v>
      </c>
      <c r="T1070" s="220">
        <f>S1070*H1070</f>
        <v>0</v>
      </c>
      <c r="U1070" s="36"/>
      <c r="V1070" s="36"/>
      <c r="W1070" s="36"/>
      <c r="X1070" s="36"/>
      <c r="Y1070" s="36"/>
      <c r="Z1070" s="36"/>
      <c r="AA1070" s="36"/>
      <c r="AB1070" s="36"/>
      <c r="AC1070" s="36"/>
      <c r="AD1070" s="36"/>
      <c r="AE1070" s="36"/>
      <c r="AR1070" s="221" t="s">
        <v>269</v>
      </c>
      <c r="AT1070" s="221" t="s">
        <v>192</v>
      </c>
      <c r="AU1070" s="221" t="s">
        <v>92</v>
      </c>
      <c r="AY1070" s="18" t="s">
        <v>189</v>
      </c>
      <c r="BE1070" s="222">
        <f>IF(N1070="základní",J1070,0)</f>
        <v>0</v>
      </c>
      <c r="BF1070" s="222">
        <f>IF(N1070="snížená",J1070,0)</f>
        <v>0</v>
      </c>
      <c r="BG1070" s="222">
        <f>IF(N1070="zákl. přenesená",J1070,0)</f>
        <v>0</v>
      </c>
      <c r="BH1070" s="222">
        <f>IF(N1070="sníž. přenesená",J1070,0)</f>
        <v>0</v>
      </c>
      <c r="BI1070" s="222">
        <f>IF(N1070="nulová",J1070,0)</f>
        <v>0</v>
      </c>
      <c r="BJ1070" s="18" t="s">
        <v>90</v>
      </c>
      <c r="BK1070" s="222">
        <f>ROUND(I1070*H1070,2)</f>
        <v>0</v>
      </c>
      <c r="BL1070" s="18" t="s">
        <v>269</v>
      </c>
      <c r="BM1070" s="221" t="s">
        <v>1943</v>
      </c>
    </row>
    <row r="1071" spans="1:47" s="2" customFormat="1" ht="39">
      <c r="A1071" s="36"/>
      <c r="B1071" s="37"/>
      <c r="C1071" s="38"/>
      <c r="D1071" s="225" t="s">
        <v>305</v>
      </c>
      <c r="E1071" s="38"/>
      <c r="F1071" s="266" t="s">
        <v>1944</v>
      </c>
      <c r="G1071" s="38"/>
      <c r="H1071" s="38"/>
      <c r="I1071" s="125"/>
      <c r="J1071" s="38"/>
      <c r="K1071" s="38"/>
      <c r="L1071" s="41"/>
      <c r="M1071" s="267"/>
      <c r="N1071" s="268"/>
      <c r="O1071" s="73"/>
      <c r="P1071" s="73"/>
      <c r="Q1071" s="73"/>
      <c r="R1071" s="73"/>
      <c r="S1071" s="73"/>
      <c r="T1071" s="74"/>
      <c r="U1071" s="36"/>
      <c r="V1071" s="36"/>
      <c r="W1071" s="36"/>
      <c r="X1071" s="36"/>
      <c r="Y1071" s="36"/>
      <c r="Z1071" s="36"/>
      <c r="AA1071" s="36"/>
      <c r="AB1071" s="36"/>
      <c r="AC1071" s="36"/>
      <c r="AD1071" s="36"/>
      <c r="AE1071" s="36"/>
      <c r="AT1071" s="18" t="s">
        <v>305</v>
      </c>
      <c r="AU1071" s="18" t="s">
        <v>92</v>
      </c>
    </row>
    <row r="1072" spans="1:65" s="2" customFormat="1" ht="16.5" customHeight="1">
      <c r="A1072" s="36"/>
      <c r="B1072" s="37"/>
      <c r="C1072" s="210" t="s">
        <v>1945</v>
      </c>
      <c r="D1072" s="210" t="s">
        <v>192</v>
      </c>
      <c r="E1072" s="211" t="s">
        <v>1946</v>
      </c>
      <c r="F1072" s="212" t="s">
        <v>1947</v>
      </c>
      <c r="G1072" s="213" t="s">
        <v>450</v>
      </c>
      <c r="H1072" s="269"/>
      <c r="I1072" s="215"/>
      <c r="J1072" s="216">
        <f>ROUND(I1072*H1072,2)</f>
        <v>0</v>
      </c>
      <c r="K1072" s="212" t="s">
        <v>196</v>
      </c>
      <c r="L1072" s="41"/>
      <c r="M1072" s="217" t="s">
        <v>1</v>
      </c>
      <c r="N1072" s="218" t="s">
        <v>48</v>
      </c>
      <c r="O1072" s="73"/>
      <c r="P1072" s="219">
        <f>O1072*H1072</f>
        <v>0</v>
      </c>
      <c r="Q1072" s="219">
        <v>0</v>
      </c>
      <c r="R1072" s="219">
        <f>Q1072*H1072</f>
        <v>0</v>
      </c>
      <c r="S1072" s="219">
        <v>0</v>
      </c>
      <c r="T1072" s="220">
        <f>S1072*H1072</f>
        <v>0</v>
      </c>
      <c r="U1072" s="36"/>
      <c r="V1072" s="36"/>
      <c r="W1072" s="36"/>
      <c r="X1072" s="36"/>
      <c r="Y1072" s="36"/>
      <c r="Z1072" s="36"/>
      <c r="AA1072" s="36"/>
      <c r="AB1072" s="36"/>
      <c r="AC1072" s="36"/>
      <c r="AD1072" s="36"/>
      <c r="AE1072" s="36"/>
      <c r="AR1072" s="221" t="s">
        <v>269</v>
      </c>
      <c r="AT1072" s="221" t="s">
        <v>192</v>
      </c>
      <c r="AU1072" s="221" t="s">
        <v>92</v>
      </c>
      <c r="AY1072" s="18" t="s">
        <v>189</v>
      </c>
      <c r="BE1072" s="222">
        <f>IF(N1072="základní",J1072,0)</f>
        <v>0</v>
      </c>
      <c r="BF1072" s="222">
        <f>IF(N1072="snížená",J1072,0)</f>
        <v>0</v>
      </c>
      <c r="BG1072" s="222">
        <f>IF(N1072="zákl. přenesená",J1072,0)</f>
        <v>0</v>
      </c>
      <c r="BH1072" s="222">
        <f>IF(N1072="sníž. přenesená",J1072,0)</f>
        <v>0</v>
      </c>
      <c r="BI1072" s="222">
        <f>IF(N1072="nulová",J1072,0)</f>
        <v>0</v>
      </c>
      <c r="BJ1072" s="18" t="s">
        <v>90</v>
      </c>
      <c r="BK1072" s="222">
        <f>ROUND(I1072*H1072,2)</f>
        <v>0</v>
      </c>
      <c r="BL1072" s="18" t="s">
        <v>269</v>
      </c>
      <c r="BM1072" s="221" t="s">
        <v>1948</v>
      </c>
    </row>
    <row r="1073" spans="2:63" s="12" customFormat="1" ht="22.9" customHeight="1">
      <c r="B1073" s="194"/>
      <c r="C1073" s="195"/>
      <c r="D1073" s="196" t="s">
        <v>82</v>
      </c>
      <c r="E1073" s="208" t="s">
        <v>1949</v>
      </c>
      <c r="F1073" s="208" t="s">
        <v>1950</v>
      </c>
      <c r="G1073" s="195"/>
      <c r="H1073" s="195"/>
      <c r="I1073" s="198"/>
      <c r="J1073" s="209">
        <f>BK1073</f>
        <v>0</v>
      </c>
      <c r="K1073" s="195"/>
      <c r="L1073" s="200"/>
      <c r="M1073" s="201"/>
      <c r="N1073" s="202"/>
      <c r="O1073" s="202"/>
      <c r="P1073" s="203">
        <f>SUM(P1074:P1081)</f>
        <v>0</v>
      </c>
      <c r="Q1073" s="202"/>
      <c r="R1073" s="203">
        <f>SUM(R1074:R1081)</f>
        <v>0.907775</v>
      </c>
      <c r="S1073" s="202"/>
      <c r="T1073" s="204">
        <f>SUM(T1074:T1081)</f>
        <v>0</v>
      </c>
      <c r="AR1073" s="205" t="s">
        <v>92</v>
      </c>
      <c r="AT1073" s="206" t="s">
        <v>82</v>
      </c>
      <c r="AU1073" s="206" t="s">
        <v>90</v>
      </c>
      <c r="AY1073" s="205" t="s">
        <v>189</v>
      </c>
      <c r="BK1073" s="207">
        <f>SUM(BK1074:BK1081)</f>
        <v>0</v>
      </c>
    </row>
    <row r="1074" spans="1:65" s="2" customFormat="1" ht="16.5" customHeight="1">
      <c r="A1074" s="36"/>
      <c r="B1074" s="37"/>
      <c r="C1074" s="210" t="s">
        <v>1951</v>
      </c>
      <c r="D1074" s="210" t="s">
        <v>192</v>
      </c>
      <c r="E1074" s="211" t="s">
        <v>1952</v>
      </c>
      <c r="F1074" s="212" t="s">
        <v>1953</v>
      </c>
      <c r="G1074" s="213" t="s">
        <v>195</v>
      </c>
      <c r="H1074" s="214">
        <v>5.5</v>
      </c>
      <c r="I1074" s="215"/>
      <c r="J1074" s="216">
        <f>ROUND(I1074*H1074,2)</f>
        <v>0</v>
      </c>
      <c r="K1074" s="212" t="s">
        <v>196</v>
      </c>
      <c r="L1074" s="41"/>
      <c r="M1074" s="217" t="s">
        <v>1</v>
      </c>
      <c r="N1074" s="218" t="s">
        <v>48</v>
      </c>
      <c r="O1074" s="73"/>
      <c r="P1074" s="219">
        <f>O1074*H1074</f>
        <v>0</v>
      </c>
      <c r="Q1074" s="219">
        <v>0.0098</v>
      </c>
      <c r="R1074" s="219">
        <f>Q1074*H1074</f>
        <v>0.053899999999999997</v>
      </c>
      <c r="S1074" s="219">
        <v>0</v>
      </c>
      <c r="T1074" s="220">
        <f>S1074*H1074</f>
        <v>0</v>
      </c>
      <c r="U1074" s="36"/>
      <c r="V1074" s="36"/>
      <c r="W1074" s="36"/>
      <c r="X1074" s="36"/>
      <c r="Y1074" s="36"/>
      <c r="Z1074" s="36"/>
      <c r="AA1074" s="36"/>
      <c r="AB1074" s="36"/>
      <c r="AC1074" s="36"/>
      <c r="AD1074" s="36"/>
      <c r="AE1074" s="36"/>
      <c r="AR1074" s="221" t="s">
        <v>269</v>
      </c>
      <c r="AT1074" s="221" t="s">
        <v>192</v>
      </c>
      <c r="AU1074" s="221" t="s">
        <v>92</v>
      </c>
      <c r="AY1074" s="18" t="s">
        <v>189</v>
      </c>
      <c r="BE1074" s="222">
        <f>IF(N1074="základní",J1074,0)</f>
        <v>0</v>
      </c>
      <c r="BF1074" s="222">
        <f>IF(N1074="snížená",J1074,0)</f>
        <v>0</v>
      </c>
      <c r="BG1074" s="222">
        <f>IF(N1074="zákl. přenesená",J1074,0)</f>
        <v>0</v>
      </c>
      <c r="BH1074" s="222">
        <f>IF(N1074="sníž. přenesená",J1074,0)</f>
        <v>0</v>
      </c>
      <c r="BI1074" s="222">
        <f>IF(N1074="nulová",J1074,0)</f>
        <v>0</v>
      </c>
      <c r="BJ1074" s="18" t="s">
        <v>90</v>
      </c>
      <c r="BK1074" s="222">
        <f>ROUND(I1074*H1074,2)</f>
        <v>0</v>
      </c>
      <c r="BL1074" s="18" t="s">
        <v>269</v>
      </c>
      <c r="BM1074" s="221" t="s">
        <v>1954</v>
      </c>
    </row>
    <row r="1075" spans="2:51" s="13" customFormat="1" ht="12">
      <c r="B1075" s="223"/>
      <c r="C1075" s="224"/>
      <c r="D1075" s="225" t="s">
        <v>198</v>
      </c>
      <c r="E1075" s="226" t="s">
        <v>1</v>
      </c>
      <c r="F1075" s="227" t="s">
        <v>199</v>
      </c>
      <c r="G1075" s="224"/>
      <c r="H1075" s="226" t="s">
        <v>1</v>
      </c>
      <c r="I1075" s="228"/>
      <c r="J1075" s="224"/>
      <c r="K1075" s="224"/>
      <c r="L1075" s="229"/>
      <c r="M1075" s="230"/>
      <c r="N1075" s="231"/>
      <c r="O1075" s="231"/>
      <c r="P1075" s="231"/>
      <c r="Q1075" s="231"/>
      <c r="R1075" s="231"/>
      <c r="S1075" s="231"/>
      <c r="T1075" s="232"/>
      <c r="AT1075" s="233" t="s">
        <v>198</v>
      </c>
      <c r="AU1075" s="233" t="s">
        <v>92</v>
      </c>
      <c r="AV1075" s="13" t="s">
        <v>90</v>
      </c>
      <c r="AW1075" s="13" t="s">
        <v>38</v>
      </c>
      <c r="AX1075" s="13" t="s">
        <v>83</v>
      </c>
      <c r="AY1075" s="233" t="s">
        <v>189</v>
      </c>
    </row>
    <row r="1076" spans="2:51" s="13" customFormat="1" ht="12">
      <c r="B1076" s="223"/>
      <c r="C1076" s="224"/>
      <c r="D1076" s="225" t="s">
        <v>198</v>
      </c>
      <c r="E1076" s="226" t="s">
        <v>1</v>
      </c>
      <c r="F1076" s="227" t="s">
        <v>1410</v>
      </c>
      <c r="G1076" s="224"/>
      <c r="H1076" s="226" t="s">
        <v>1</v>
      </c>
      <c r="I1076" s="228"/>
      <c r="J1076" s="224"/>
      <c r="K1076" s="224"/>
      <c r="L1076" s="229"/>
      <c r="M1076" s="230"/>
      <c r="N1076" s="231"/>
      <c r="O1076" s="231"/>
      <c r="P1076" s="231"/>
      <c r="Q1076" s="231"/>
      <c r="R1076" s="231"/>
      <c r="S1076" s="231"/>
      <c r="T1076" s="232"/>
      <c r="AT1076" s="233" t="s">
        <v>198</v>
      </c>
      <c r="AU1076" s="233" t="s">
        <v>92</v>
      </c>
      <c r="AV1076" s="13" t="s">
        <v>90</v>
      </c>
      <c r="AW1076" s="13" t="s">
        <v>38</v>
      </c>
      <c r="AX1076" s="13" t="s">
        <v>83</v>
      </c>
      <c r="AY1076" s="233" t="s">
        <v>189</v>
      </c>
    </row>
    <row r="1077" spans="2:51" s="14" customFormat="1" ht="12">
      <c r="B1077" s="234"/>
      <c r="C1077" s="235"/>
      <c r="D1077" s="225" t="s">
        <v>198</v>
      </c>
      <c r="E1077" s="236" t="s">
        <v>1</v>
      </c>
      <c r="F1077" s="237" t="s">
        <v>1955</v>
      </c>
      <c r="G1077" s="235"/>
      <c r="H1077" s="238">
        <v>5.5</v>
      </c>
      <c r="I1077" s="239"/>
      <c r="J1077" s="235"/>
      <c r="K1077" s="235"/>
      <c r="L1077" s="240"/>
      <c r="M1077" s="241"/>
      <c r="N1077" s="242"/>
      <c r="O1077" s="242"/>
      <c r="P1077" s="242"/>
      <c r="Q1077" s="242"/>
      <c r="R1077" s="242"/>
      <c r="S1077" s="242"/>
      <c r="T1077" s="243"/>
      <c r="AT1077" s="244" t="s">
        <v>198</v>
      </c>
      <c r="AU1077" s="244" t="s">
        <v>92</v>
      </c>
      <c r="AV1077" s="14" t="s">
        <v>92</v>
      </c>
      <c r="AW1077" s="14" t="s">
        <v>38</v>
      </c>
      <c r="AX1077" s="14" t="s">
        <v>83</v>
      </c>
      <c r="AY1077" s="244" t="s">
        <v>189</v>
      </c>
    </row>
    <row r="1078" spans="2:51" s="15" customFormat="1" ht="12">
      <c r="B1078" s="245"/>
      <c r="C1078" s="246"/>
      <c r="D1078" s="225" t="s">
        <v>198</v>
      </c>
      <c r="E1078" s="247" t="s">
        <v>1</v>
      </c>
      <c r="F1078" s="248" t="s">
        <v>203</v>
      </c>
      <c r="G1078" s="246"/>
      <c r="H1078" s="249">
        <v>5.5</v>
      </c>
      <c r="I1078" s="250"/>
      <c r="J1078" s="246"/>
      <c r="K1078" s="246"/>
      <c r="L1078" s="251"/>
      <c r="M1078" s="252"/>
      <c r="N1078" s="253"/>
      <c r="O1078" s="253"/>
      <c r="P1078" s="253"/>
      <c r="Q1078" s="253"/>
      <c r="R1078" s="253"/>
      <c r="S1078" s="253"/>
      <c r="T1078" s="254"/>
      <c r="AT1078" s="255" t="s">
        <v>198</v>
      </c>
      <c r="AU1078" s="255" t="s">
        <v>92</v>
      </c>
      <c r="AV1078" s="15" t="s">
        <v>106</v>
      </c>
      <c r="AW1078" s="15" t="s">
        <v>38</v>
      </c>
      <c r="AX1078" s="15" t="s">
        <v>90</v>
      </c>
      <c r="AY1078" s="255" t="s">
        <v>189</v>
      </c>
    </row>
    <row r="1079" spans="1:65" s="2" customFormat="1" ht="16.5" customHeight="1">
      <c r="A1079" s="36"/>
      <c r="B1079" s="37"/>
      <c r="C1079" s="256" t="s">
        <v>1956</v>
      </c>
      <c r="D1079" s="256" t="s">
        <v>217</v>
      </c>
      <c r="E1079" s="257" t="s">
        <v>1957</v>
      </c>
      <c r="F1079" s="258" t="s">
        <v>1958</v>
      </c>
      <c r="G1079" s="259" t="s">
        <v>195</v>
      </c>
      <c r="H1079" s="260">
        <v>6.325</v>
      </c>
      <c r="I1079" s="261"/>
      <c r="J1079" s="262">
        <f>ROUND(I1079*H1079,2)</f>
        <v>0</v>
      </c>
      <c r="K1079" s="258" t="s">
        <v>196</v>
      </c>
      <c r="L1079" s="263"/>
      <c r="M1079" s="264" t="s">
        <v>1</v>
      </c>
      <c r="N1079" s="265" t="s">
        <v>48</v>
      </c>
      <c r="O1079" s="73"/>
      <c r="P1079" s="219">
        <f>O1079*H1079</f>
        <v>0</v>
      </c>
      <c r="Q1079" s="219">
        <v>0.135</v>
      </c>
      <c r="R1079" s="219">
        <f>Q1079*H1079</f>
        <v>0.853875</v>
      </c>
      <c r="S1079" s="219">
        <v>0</v>
      </c>
      <c r="T1079" s="220">
        <f>S1079*H1079</f>
        <v>0</v>
      </c>
      <c r="U1079" s="36"/>
      <c r="V1079" s="36"/>
      <c r="W1079" s="36"/>
      <c r="X1079" s="36"/>
      <c r="Y1079" s="36"/>
      <c r="Z1079" s="36"/>
      <c r="AA1079" s="36"/>
      <c r="AB1079" s="36"/>
      <c r="AC1079" s="36"/>
      <c r="AD1079" s="36"/>
      <c r="AE1079" s="36"/>
      <c r="AR1079" s="221" t="s">
        <v>351</v>
      </c>
      <c r="AT1079" s="221" t="s">
        <v>217</v>
      </c>
      <c r="AU1079" s="221" t="s">
        <v>92</v>
      </c>
      <c r="AY1079" s="18" t="s">
        <v>189</v>
      </c>
      <c r="BE1079" s="222">
        <f>IF(N1079="základní",J1079,0)</f>
        <v>0</v>
      </c>
      <c r="BF1079" s="222">
        <f>IF(N1079="snížená",J1079,0)</f>
        <v>0</v>
      </c>
      <c r="BG1079" s="222">
        <f>IF(N1079="zákl. přenesená",J1079,0)</f>
        <v>0</v>
      </c>
      <c r="BH1079" s="222">
        <f>IF(N1079="sníž. přenesená",J1079,0)</f>
        <v>0</v>
      </c>
      <c r="BI1079" s="222">
        <f>IF(N1079="nulová",J1079,0)</f>
        <v>0</v>
      </c>
      <c r="BJ1079" s="18" t="s">
        <v>90</v>
      </c>
      <c r="BK1079" s="222">
        <f>ROUND(I1079*H1079,2)</f>
        <v>0</v>
      </c>
      <c r="BL1079" s="18" t="s">
        <v>269</v>
      </c>
      <c r="BM1079" s="221" t="s">
        <v>1959</v>
      </c>
    </row>
    <row r="1080" spans="2:51" s="14" customFormat="1" ht="12">
      <c r="B1080" s="234"/>
      <c r="C1080" s="235"/>
      <c r="D1080" s="225" t="s">
        <v>198</v>
      </c>
      <c r="E1080" s="235"/>
      <c r="F1080" s="237" t="s">
        <v>1960</v>
      </c>
      <c r="G1080" s="235"/>
      <c r="H1080" s="238">
        <v>6.325</v>
      </c>
      <c r="I1080" s="239"/>
      <c r="J1080" s="235"/>
      <c r="K1080" s="235"/>
      <c r="L1080" s="240"/>
      <c r="M1080" s="241"/>
      <c r="N1080" s="242"/>
      <c r="O1080" s="242"/>
      <c r="P1080" s="242"/>
      <c r="Q1080" s="242"/>
      <c r="R1080" s="242"/>
      <c r="S1080" s="242"/>
      <c r="T1080" s="243"/>
      <c r="AT1080" s="244" t="s">
        <v>198</v>
      </c>
      <c r="AU1080" s="244" t="s">
        <v>92</v>
      </c>
      <c r="AV1080" s="14" t="s">
        <v>92</v>
      </c>
      <c r="AW1080" s="14" t="s">
        <v>4</v>
      </c>
      <c r="AX1080" s="14" t="s">
        <v>90</v>
      </c>
      <c r="AY1080" s="244" t="s">
        <v>189</v>
      </c>
    </row>
    <row r="1081" spans="1:65" s="2" customFormat="1" ht="16.5" customHeight="1">
      <c r="A1081" s="36"/>
      <c r="B1081" s="37"/>
      <c r="C1081" s="210" t="s">
        <v>1961</v>
      </c>
      <c r="D1081" s="210" t="s">
        <v>192</v>
      </c>
      <c r="E1081" s="211" t="s">
        <v>1962</v>
      </c>
      <c r="F1081" s="212" t="s">
        <v>1963</v>
      </c>
      <c r="G1081" s="213" t="s">
        <v>450</v>
      </c>
      <c r="H1081" s="269"/>
      <c r="I1081" s="215"/>
      <c r="J1081" s="216">
        <f>ROUND(I1081*H1081,2)</f>
        <v>0</v>
      </c>
      <c r="K1081" s="212" t="s">
        <v>196</v>
      </c>
      <c r="L1081" s="41"/>
      <c r="M1081" s="217" t="s">
        <v>1</v>
      </c>
      <c r="N1081" s="218" t="s">
        <v>48</v>
      </c>
      <c r="O1081" s="73"/>
      <c r="P1081" s="219">
        <f>O1081*H1081</f>
        <v>0</v>
      </c>
      <c r="Q1081" s="219">
        <v>0</v>
      </c>
      <c r="R1081" s="219">
        <f>Q1081*H1081</f>
        <v>0</v>
      </c>
      <c r="S1081" s="219">
        <v>0</v>
      </c>
      <c r="T1081" s="220">
        <f>S1081*H1081</f>
        <v>0</v>
      </c>
      <c r="U1081" s="36"/>
      <c r="V1081" s="36"/>
      <c r="W1081" s="36"/>
      <c r="X1081" s="36"/>
      <c r="Y1081" s="36"/>
      <c r="Z1081" s="36"/>
      <c r="AA1081" s="36"/>
      <c r="AB1081" s="36"/>
      <c r="AC1081" s="36"/>
      <c r="AD1081" s="36"/>
      <c r="AE1081" s="36"/>
      <c r="AR1081" s="221" t="s">
        <v>269</v>
      </c>
      <c r="AT1081" s="221" t="s">
        <v>192</v>
      </c>
      <c r="AU1081" s="221" t="s">
        <v>92</v>
      </c>
      <c r="AY1081" s="18" t="s">
        <v>189</v>
      </c>
      <c r="BE1081" s="222">
        <f>IF(N1081="základní",J1081,0)</f>
        <v>0</v>
      </c>
      <c r="BF1081" s="222">
        <f>IF(N1081="snížená",J1081,0)</f>
        <v>0</v>
      </c>
      <c r="BG1081" s="222">
        <f>IF(N1081="zákl. přenesená",J1081,0)</f>
        <v>0</v>
      </c>
      <c r="BH1081" s="222">
        <f>IF(N1081="sníž. přenesená",J1081,0)</f>
        <v>0</v>
      </c>
      <c r="BI1081" s="222">
        <f>IF(N1081="nulová",J1081,0)</f>
        <v>0</v>
      </c>
      <c r="BJ1081" s="18" t="s">
        <v>90</v>
      </c>
      <c r="BK1081" s="222">
        <f>ROUND(I1081*H1081,2)</f>
        <v>0</v>
      </c>
      <c r="BL1081" s="18" t="s">
        <v>269</v>
      </c>
      <c r="BM1081" s="221" t="s">
        <v>1964</v>
      </c>
    </row>
    <row r="1082" spans="2:63" s="12" customFormat="1" ht="22.9" customHeight="1">
      <c r="B1082" s="194"/>
      <c r="C1082" s="195"/>
      <c r="D1082" s="196" t="s">
        <v>82</v>
      </c>
      <c r="E1082" s="208" t="s">
        <v>1965</v>
      </c>
      <c r="F1082" s="208" t="s">
        <v>1966</v>
      </c>
      <c r="G1082" s="195"/>
      <c r="H1082" s="195"/>
      <c r="I1082" s="198"/>
      <c r="J1082" s="209">
        <f>BK1082</f>
        <v>0</v>
      </c>
      <c r="K1082" s="195"/>
      <c r="L1082" s="200"/>
      <c r="M1082" s="201"/>
      <c r="N1082" s="202"/>
      <c r="O1082" s="202"/>
      <c r="P1082" s="203">
        <f>SUM(P1083:P1122)</f>
        <v>0</v>
      </c>
      <c r="Q1082" s="202"/>
      <c r="R1082" s="203">
        <f>SUM(R1083:R1122)</f>
        <v>11.32271558</v>
      </c>
      <c r="S1082" s="202"/>
      <c r="T1082" s="204">
        <f>SUM(T1083:T1122)</f>
        <v>1.15625</v>
      </c>
      <c r="AR1082" s="205" t="s">
        <v>92</v>
      </c>
      <c r="AT1082" s="206" t="s">
        <v>82</v>
      </c>
      <c r="AU1082" s="206" t="s">
        <v>90</v>
      </c>
      <c r="AY1082" s="205" t="s">
        <v>189</v>
      </c>
      <c r="BK1082" s="207">
        <f>SUM(BK1083:BK1122)</f>
        <v>0</v>
      </c>
    </row>
    <row r="1083" spans="1:65" s="2" customFormat="1" ht="16.5" customHeight="1">
      <c r="A1083" s="36"/>
      <c r="B1083" s="37"/>
      <c r="C1083" s="210" t="s">
        <v>1967</v>
      </c>
      <c r="D1083" s="210" t="s">
        <v>192</v>
      </c>
      <c r="E1083" s="211" t="s">
        <v>1968</v>
      </c>
      <c r="F1083" s="212" t="s">
        <v>1969</v>
      </c>
      <c r="G1083" s="213" t="s">
        <v>195</v>
      </c>
      <c r="H1083" s="214">
        <v>967.78</v>
      </c>
      <c r="I1083" s="215"/>
      <c r="J1083" s="216">
        <f>ROUND(I1083*H1083,2)</f>
        <v>0</v>
      </c>
      <c r="K1083" s="212" t="s">
        <v>196</v>
      </c>
      <c r="L1083" s="41"/>
      <c r="M1083" s="217" t="s">
        <v>1</v>
      </c>
      <c r="N1083" s="218" t="s">
        <v>48</v>
      </c>
      <c r="O1083" s="73"/>
      <c r="P1083" s="219">
        <f>O1083*H1083</f>
        <v>0</v>
      </c>
      <c r="Q1083" s="219">
        <v>0</v>
      </c>
      <c r="R1083" s="219">
        <f>Q1083*H1083</f>
        <v>0</v>
      </c>
      <c r="S1083" s="219">
        <v>0</v>
      </c>
      <c r="T1083" s="220">
        <f>S1083*H1083</f>
        <v>0</v>
      </c>
      <c r="U1083" s="36"/>
      <c r="V1083" s="36"/>
      <c r="W1083" s="36"/>
      <c r="X1083" s="36"/>
      <c r="Y1083" s="36"/>
      <c r="Z1083" s="36"/>
      <c r="AA1083" s="36"/>
      <c r="AB1083" s="36"/>
      <c r="AC1083" s="36"/>
      <c r="AD1083" s="36"/>
      <c r="AE1083" s="36"/>
      <c r="AR1083" s="221" t="s">
        <v>269</v>
      </c>
      <c r="AT1083" s="221" t="s">
        <v>192</v>
      </c>
      <c r="AU1083" s="221" t="s">
        <v>92</v>
      </c>
      <c r="AY1083" s="18" t="s">
        <v>189</v>
      </c>
      <c r="BE1083" s="222">
        <f>IF(N1083="základní",J1083,0)</f>
        <v>0</v>
      </c>
      <c r="BF1083" s="222">
        <f>IF(N1083="snížená",J1083,0)</f>
        <v>0</v>
      </c>
      <c r="BG1083" s="222">
        <f>IF(N1083="zákl. přenesená",J1083,0)</f>
        <v>0</v>
      </c>
      <c r="BH1083" s="222">
        <f>IF(N1083="sníž. přenesená",J1083,0)</f>
        <v>0</v>
      </c>
      <c r="BI1083" s="222">
        <f>IF(N1083="nulová",J1083,0)</f>
        <v>0</v>
      </c>
      <c r="BJ1083" s="18" t="s">
        <v>90</v>
      </c>
      <c r="BK1083" s="222">
        <f>ROUND(I1083*H1083,2)</f>
        <v>0</v>
      </c>
      <c r="BL1083" s="18" t="s">
        <v>269</v>
      </c>
      <c r="BM1083" s="221" t="s">
        <v>1970</v>
      </c>
    </row>
    <row r="1084" spans="1:65" s="2" customFormat="1" ht="16.5" customHeight="1">
      <c r="A1084" s="36"/>
      <c r="B1084" s="37"/>
      <c r="C1084" s="210" t="s">
        <v>1971</v>
      </c>
      <c r="D1084" s="210" t="s">
        <v>192</v>
      </c>
      <c r="E1084" s="211" t="s">
        <v>1972</v>
      </c>
      <c r="F1084" s="212" t="s">
        <v>1973</v>
      </c>
      <c r="G1084" s="213" t="s">
        <v>195</v>
      </c>
      <c r="H1084" s="214">
        <v>967.78</v>
      </c>
      <c r="I1084" s="215"/>
      <c r="J1084" s="216">
        <f>ROUND(I1084*H1084,2)</f>
        <v>0</v>
      </c>
      <c r="K1084" s="212" t="s">
        <v>196</v>
      </c>
      <c r="L1084" s="41"/>
      <c r="M1084" s="217" t="s">
        <v>1</v>
      </c>
      <c r="N1084" s="218" t="s">
        <v>48</v>
      </c>
      <c r="O1084" s="73"/>
      <c r="P1084" s="219">
        <f>O1084*H1084</f>
        <v>0</v>
      </c>
      <c r="Q1084" s="219">
        <v>3E-05</v>
      </c>
      <c r="R1084" s="219">
        <f>Q1084*H1084</f>
        <v>0.0290334</v>
      </c>
      <c r="S1084" s="219">
        <v>0</v>
      </c>
      <c r="T1084" s="220">
        <f>S1084*H1084</f>
        <v>0</v>
      </c>
      <c r="U1084" s="36"/>
      <c r="V1084" s="36"/>
      <c r="W1084" s="36"/>
      <c r="X1084" s="36"/>
      <c r="Y1084" s="36"/>
      <c r="Z1084" s="36"/>
      <c r="AA1084" s="36"/>
      <c r="AB1084" s="36"/>
      <c r="AC1084" s="36"/>
      <c r="AD1084" s="36"/>
      <c r="AE1084" s="36"/>
      <c r="AR1084" s="221" t="s">
        <v>269</v>
      </c>
      <c r="AT1084" s="221" t="s">
        <v>192</v>
      </c>
      <c r="AU1084" s="221" t="s">
        <v>92</v>
      </c>
      <c r="AY1084" s="18" t="s">
        <v>189</v>
      </c>
      <c r="BE1084" s="222">
        <f>IF(N1084="základní",J1084,0)</f>
        <v>0</v>
      </c>
      <c r="BF1084" s="222">
        <f>IF(N1084="snížená",J1084,0)</f>
        <v>0</v>
      </c>
      <c r="BG1084" s="222">
        <f>IF(N1084="zákl. přenesená",J1084,0)</f>
        <v>0</v>
      </c>
      <c r="BH1084" s="222">
        <f>IF(N1084="sníž. přenesená",J1084,0)</f>
        <v>0</v>
      </c>
      <c r="BI1084" s="222">
        <f>IF(N1084="nulová",J1084,0)</f>
        <v>0</v>
      </c>
      <c r="BJ1084" s="18" t="s">
        <v>90</v>
      </c>
      <c r="BK1084" s="222">
        <f>ROUND(I1084*H1084,2)</f>
        <v>0</v>
      </c>
      <c r="BL1084" s="18" t="s">
        <v>269</v>
      </c>
      <c r="BM1084" s="221" t="s">
        <v>1974</v>
      </c>
    </row>
    <row r="1085" spans="1:65" s="2" customFormat="1" ht="16.5" customHeight="1">
      <c r="A1085" s="36"/>
      <c r="B1085" s="37"/>
      <c r="C1085" s="210" t="s">
        <v>1975</v>
      </c>
      <c r="D1085" s="210" t="s">
        <v>192</v>
      </c>
      <c r="E1085" s="211" t="s">
        <v>1976</v>
      </c>
      <c r="F1085" s="212" t="s">
        <v>1977</v>
      </c>
      <c r="G1085" s="213" t="s">
        <v>195</v>
      </c>
      <c r="H1085" s="214">
        <v>967.78</v>
      </c>
      <c r="I1085" s="215"/>
      <c r="J1085" s="216">
        <f>ROUND(I1085*H1085,2)</f>
        <v>0</v>
      </c>
      <c r="K1085" s="212" t="s">
        <v>196</v>
      </c>
      <c r="L1085" s="41"/>
      <c r="M1085" s="217" t="s">
        <v>1</v>
      </c>
      <c r="N1085" s="218" t="s">
        <v>48</v>
      </c>
      <c r="O1085" s="73"/>
      <c r="P1085" s="219">
        <f>O1085*H1085</f>
        <v>0</v>
      </c>
      <c r="Q1085" s="219">
        <v>0.0075</v>
      </c>
      <c r="R1085" s="219">
        <f>Q1085*H1085</f>
        <v>7.258349999999999</v>
      </c>
      <c r="S1085" s="219">
        <v>0</v>
      </c>
      <c r="T1085" s="220">
        <f>S1085*H1085</f>
        <v>0</v>
      </c>
      <c r="U1085" s="36"/>
      <c r="V1085" s="36"/>
      <c r="W1085" s="36"/>
      <c r="X1085" s="36"/>
      <c r="Y1085" s="36"/>
      <c r="Z1085" s="36"/>
      <c r="AA1085" s="36"/>
      <c r="AB1085" s="36"/>
      <c r="AC1085" s="36"/>
      <c r="AD1085" s="36"/>
      <c r="AE1085" s="36"/>
      <c r="AR1085" s="221" t="s">
        <v>269</v>
      </c>
      <c r="AT1085" s="221" t="s">
        <v>192</v>
      </c>
      <c r="AU1085" s="221" t="s">
        <v>92</v>
      </c>
      <c r="AY1085" s="18" t="s">
        <v>189</v>
      </c>
      <c r="BE1085" s="222">
        <f>IF(N1085="základní",J1085,0)</f>
        <v>0</v>
      </c>
      <c r="BF1085" s="222">
        <f>IF(N1085="snížená",J1085,0)</f>
        <v>0</v>
      </c>
      <c r="BG1085" s="222">
        <f>IF(N1085="zákl. přenesená",J1085,0)</f>
        <v>0</v>
      </c>
      <c r="BH1085" s="222">
        <f>IF(N1085="sníž. přenesená",J1085,0)</f>
        <v>0</v>
      </c>
      <c r="BI1085" s="222">
        <f>IF(N1085="nulová",J1085,0)</f>
        <v>0</v>
      </c>
      <c r="BJ1085" s="18" t="s">
        <v>90</v>
      </c>
      <c r="BK1085" s="222">
        <f>ROUND(I1085*H1085,2)</f>
        <v>0</v>
      </c>
      <c r="BL1085" s="18" t="s">
        <v>269</v>
      </c>
      <c r="BM1085" s="221" t="s">
        <v>1978</v>
      </c>
    </row>
    <row r="1086" spans="1:65" s="2" customFormat="1" ht="16.5" customHeight="1">
      <c r="A1086" s="36"/>
      <c r="B1086" s="37"/>
      <c r="C1086" s="210" t="s">
        <v>1979</v>
      </c>
      <c r="D1086" s="210" t="s">
        <v>192</v>
      </c>
      <c r="E1086" s="211" t="s">
        <v>1980</v>
      </c>
      <c r="F1086" s="212" t="s">
        <v>1981</v>
      </c>
      <c r="G1086" s="213" t="s">
        <v>195</v>
      </c>
      <c r="H1086" s="214">
        <v>462.5</v>
      </c>
      <c r="I1086" s="215"/>
      <c r="J1086" s="216">
        <f>ROUND(I1086*H1086,2)</f>
        <v>0</v>
      </c>
      <c r="K1086" s="212" t="s">
        <v>196</v>
      </c>
      <c r="L1086" s="41"/>
      <c r="M1086" s="217" t="s">
        <v>1</v>
      </c>
      <c r="N1086" s="218" t="s">
        <v>48</v>
      </c>
      <c r="O1086" s="73"/>
      <c r="P1086" s="219">
        <f>O1086*H1086</f>
        <v>0</v>
      </c>
      <c r="Q1086" s="219">
        <v>0</v>
      </c>
      <c r="R1086" s="219">
        <f>Q1086*H1086</f>
        <v>0</v>
      </c>
      <c r="S1086" s="219">
        <v>0.0025</v>
      </c>
      <c r="T1086" s="220">
        <f>S1086*H1086</f>
        <v>1.15625</v>
      </c>
      <c r="U1086" s="36"/>
      <c r="V1086" s="36"/>
      <c r="W1086" s="36"/>
      <c r="X1086" s="36"/>
      <c r="Y1086" s="36"/>
      <c r="Z1086" s="36"/>
      <c r="AA1086" s="36"/>
      <c r="AB1086" s="36"/>
      <c r="AC1086" s="36"/>
      <c r="AD1086" s="36"/>
      <c r="AE1086" s="36"/>
      <c r="AR1086" s="221" t="s">
        <v>269</v>
      </c>
      <c r="AT1086" s="221" t="s">
        <v>192</v>
      </c>
      <c r="AU1086" s="221" t="s">
        <v>92</v>
      </c>
      <c r="AY1086" s="18" t="s">
        <v>189</v>
      </c>
      <c r="BE1086" s="222">
        <f>IF(N1086="základní",J1086,0)</f>
        <v>0</v>
      </c>
      <c r="BF1086" s="222">
        <f>IF(N1086="snížená",J1086,0)</f>
        <v>0</v>
      </c>
      <c r="BG1086" s="222">
        <f>IF(N1086="zákl. přenesená",J1086,0)</f>
        <v>0</v>
      </c>
      <c r="BH1086" s="222">
        <f>IF(N1086="sníž. přenesená",J1086,0)</f>
        <v>0</v>
      </c>
      <c r="BI1086" s="222">
        <f>IF(N1086="nulová",J1086,0)</f>
        <v>0</v>
      </c>
      <c r="BJ1086" s="18" t="s">
        <v>90</v>
      </c>
      <c r="BK1086" s="222">
        <f>ROUND(I1086*H1086,2)</f>
        <v>0</v>
      </c>
      <c r="BL1086" s="18" t="s">
        <v>269</v>
      </c>
      <c r="BM1086" s="221" t="s">
        <v>1982</v>
      </c>
    </row>
    <row r="1087" spans="1:47" s="2" customFormat="1" ht="19.5">
      <c r="A1087" s="36"/>
      <c r="B1087" s="37"/>
      <c r="C1087" s="38"/>
      <c r="D1087" s="225" t="s">
        <v>305</v>
      </c>
      <c r="E1087" s="38"/>
      <c r="F1087" s="266" t="s">
        <v>1983</v>
      </c>
      <c r="G1087" s="38"/>
      <c r="H1087" s="38"/>
      <c r="I1087" s="125"/>
      <c r="J1087" s="38"/>
      <c r="K1087" s="38"/>
      <c r="L1087" s="41"/>
      <c r="M1087" s="267"/>
      <c r="N1087" s="268"/>
      <c r="O1087" s="73"/>
      <c r="P1087" s="73"/>
      <c r="Q1087" s="73"/>
      <c r="R1087" s="73"/>
      <c r="S1087" s="73"/>
      <c r="T1087" s="74"/>
      <c r="U1087" s="36"/>
      <c r="V1087" s="36"/>
      <c r="W1087" s="36"/>
      <c r="X1087" s="36"/>
      <c r="Y1087" s="36"/>
      <c r="Z1087" s="36"/>
      <c r="AA1087" s="36"/>
      <c r="AB1087" s="36"/>
      <c r="AC1087" s="36"/>
      <c r="AD1087" s="36"/>
      <c r="AE1087" s="36"/>
      <c r="AT1087" s="18" t="s">
        <v>305</v>
      </c>
      <c r="AU1087" s="18" t="s">
        <v>92</v>
      </c>
    </row>
    <row r="1088" spans="2:51" s="13" customFormat="1" ht="12">
      <c r="B1088" s="223"/>
      <c r="C1088" s="224"/>
      <c r="D1088" s="225" t="s">
        <v>198</v>
      </c>
      <c r="E1088" s="226" t="s">
        <v>1</v>
      </c>
      <c r="F1088" s="227" t="s">
        <v>199</v>
      </c>
      <c r="G1088" s="224"/>
      <c r="H1088" s="226" t="s">
        <v>1</v>
      </c>
      <c r="I1088" s="228"/>
      <c r="J1088" s="224"/>
      <c r="K1088" s="224"/>
      <c r="L1088" s="229"/>
      <c r="M1088" s="230"/>
      <c r="N1088" s="231"/>
      <c r="O1088" s="231"/>
      <c r="P1088" s="231"/>
      <c r="Q1088" s="231"/>
      <c r="R1088" s="231"/>
      <c r="S1088" s="231"/>
      <c r="T1088" s="232"/>
      <c r="AT1088" s="233" t="s">
        <v>198</v>
      </c>
      <c r="AU1088" s="233" t="s">
        <v>92</v>
      </c>
      <c r="AV1088" s="13" t="s">
        <v>90</v>
      </c>
      <c r="AW1088" s="13" t="s">
        <v>38</v>
      </c>
      <c r="AX1088" s="13" t="s">
        <v>83</v>
      </c>
      <c r="AY1088" s="233" t="s">
        <v>189</v>
      </c>
    </row>
    <row r="1089" spans="2:51" s="13" customFormat="1" ht="12">
      <c r="B1089" s="223"/>
      <c r="C1089" s="224"/>
      <c r="D1089" s="225" t="s">
        <v>198</v>
      </c>
      <c r="E1089" s="226" t="s">
        <v>1</v>
      </c>
      <c r="F1089" s="227" t="s">
        <v>1268</v>
      </c>
      <c r="G1089" s="224"/>
      <c r="H1089" s="226" t="s">
        <v>1</v>
      </c>
      <c r="I1089" s="228"/>
      <c r="J1089" s="224"/>
      <c r="K1089" s="224"/>
      <c r="L1089" s="229"/>
      <c r="M1089" s="230"/>
      <c r="N1089" s="231"/>
      <c r="O1089" s="231"/>
      <c r="P1089" s="231"/>
      <c r="Q1089" s="231"/>
      <c r="R1089" s="231"/>
      <c r="S1089" s="231"/>
      <c r="T1089" s="232"/>
      <c r="AT1089" s="233" t="s">
        <v>198</v>
      </c>
      <c r="AU1089" s="233" t="s">
        <v>92</v>
      </c>
      <c r="AV1089" s="13" t="s">
        <v>90</v>
      </c>
      <c r="AW1089" s="13" t="s">
        <v>38</v>
      </c>
      <c r="AX1089" s="13" t="s">
        <v>83</v>
      </c>
      <c r="AY1089" s="233" t="s">
        <v>189</v>
      </c>
    </row>
    <row r="1090" spans="2:51" s="14" customFormat="1" ht="12">
      <c r="B1090" s="234"/>
      <c r="C1090" s="235"/>
      <c r="D1090" s="225" t="s">
        <v>198</v>
      </c>
      <c r="E1090" s="236" t="s">
        <v>1</v>
      </c>
      <c r="F1090" s="237" t="s">
        <v>1984</v>
      </c>
      <c r="G1090" s="235"/>
      <c r="H1090" s="238">
        <v>135.6</v>
      </c>
      <c r="I1090" s="239"/>
      <c r="J1090" s="235"/>
      <c r="K1090" s="235"/>
      <c r="L1090" s="240"/>
      <c r="M1090" s="241"/>
      <c r="N1090" s="242"/>
      <c r="O1090" s="242"/>
      <c r="P1090" s="242"/>
      <c r="Q1090" s="242"/>
      <c r="R1090" s="242"/>
      <c r="S1090" s="242"/>
      <c r="T1090" s="243"/>
      <c r="AT1090" s="244" t="s">
        <v>198</v>
      </c>
      <c r="AU1090" s="244" t="s">
        <v>92</v>
      </c>
      <c r="AV1090" s="14" t="s">
        <v>92</v>
      </c>
      <c r="AW1090" s="14" t="s">
        <v>38</v>
      </c>
      <c r="AX1090" s="14" t="s">
        <v>83</v>
      </c>
      <c r="AY1090" s="244" t="s">
        <v>189</v>
      </c>
    </row>
    <row r="1091" spans="2:51" s="14" customFormat="1" ht="12">
      <c r="B1091" s="234"/>
      <c r="C1091" s="235"/>
      <c r="D1091" s="225" t="s">
        <v>198</v>
      </c>
      <c r="E1091" s="236" t="s">
        <v>1</v>
      </c>
      <c r="F1091" s="237" t="s">
        <v>1985</v>
      </c>
      <c r="G1091" s="235"/>
      <c r="H1091" s="238">
        <v>156</v>
      </c>
      <c r="I1091" s="239"/>
      <c r="J1091" s="235"/>
      <c r="K1091" s="235"/>
      <c r="L1091" s="240"/>
      <c r="M1091" s="241"/>
      <c r="N1091" s="242"/>
      <c r="O1091" s="242"/>
      <c r="P1091" s="242"/>
      <c r="Q1091" s="242"/>
      <c r="R1091" s="242"/>
      <c r="S1091" s="242"/>
      <c r="T1091" s="243"/>
      <c r="AT1091" s="244" t="s">
        <v>198</v>
      </c>
      <c r="AU1091" s="244" t="s">
        <v>92</v>
      </c>
      <c r="AV1091" s="14" t="s">
        <v>92</v>
      </c>
      <c r="AW1091" s="14" t="s">
        <v>38</v>
      </c>
      <c r="AX1091" s="14" t="s">
        <v>83</v>
      </c>
      <c r="AY1091" s="244" t="s">
        <v>189</v>
      </c>
    </row>
    <row r="1092" spans="2:51" s="14" customFormat="1" ht="12">
      <c r="B1092" s="234"/>
      <c r="C1092" s="235"/>
      <c r="D1092" s="225" t="s">
        <v>198</v>
      </c>
      <c r="E1092" s="236" t="s">
        <v>1</v>
      </c>
      <c r="F1092" s="237" t="s">
        <v>1986</v>
      </c>
      <c r="G1092" s="235"/>
      <c r="H1092" s="238">
        <v>170.9</v>
      </c>
      <c r="I1092" s="239"/>
      <c r="J1092" s="235"/>
      <c r="K1092" s="235"/>
      <c r="L1092" s="240"/>
      <c r="M1092" s="241"/>
      <c r="N1092" s="242"/>
      <c r="O1092" s="242"/>
      <c r="P1092" s="242"/>
      <c r="Q1092" s="242"/>
      <c r="R1092" s="242"/>
      <c r="S1092" s="242"/>
      <c r="T1092" s="243"/>
      <c r="AT1092" s="244" t="s">
        <v>198</v>
      </c>
      <c r="AU1092" s="244" t="s">
        <v>92</v>
      </c>
      <c r="AV1092" s="14" t="s">
        <v>92</v>
      </c>
      <c r="AW1092" s="14" t="s">
        <v>38</v>
      </c>
      <c r="AX1092" s="14" t="s">
        <v>83</v>
      </c>
      <c r="AY1092" s="244" t="s">
        <v>189</v>
      </c>
    </row>
    <row r="1093" spans="2:51" s="15" customFormat="1" ht="12">
      <c r="B1093" s="245"/>
      <c r="C1093" s="246"/>
      <c r="D1093" s="225" t="s">
        <v>198</v>
      </c>
      <c r="E1093" s="247" t="s">
        <v>1</v>
      </c>
      <c r="F1093" s="248" t="s">
        <v>203</v>
      </c>
      <c r="G1093" s="246"/>
      <c r="H1093" s="249">
        <v>462.5</v>
      </c>
      <c r="I1093" s="250"/>
      <c r="J1093" s="246"/>
      <c r="K1093" s="246"/>
      <c r="L1093" s="251"/>
      <c r="M1093" s="252"/>
      <c r="N1093" s="253"/>
      <c r="O1093" s="253"/>
      <c r="P1093" s="253"/>
      <c r="Q1093" s="253"/>
      <c r="R1093" s="253"/>
      <c r="S1093" s="253"/>
      <c r="T1093" s="254"/>
      <c r="AT1093" s="255" t="s">
        <v>198</v>
      </c>
      <c r="AU1093" s="255" t="s">
        <v>92</v>
      </c>
      <c r="AV1093" s="15" t="s">
        <v>106</v>
      </c>
      <c r="AW1093" s="15" t="s">
        <v>38</v>
      </c>
      <c r="AX1093" s="15" t="s">
        <v>90</v>
      </c>
      <c r="AY1093" s="255" t="s">
        <v>189</v>
      </c>
    </row>
    <row r="1094" spans="1:65" s="2" customFormat="1" ht="16.5" customHeight="1">
      <c r="A1094" s="36"/>
      <c r="B1094" s="37"/>
      <c r="C1094" s="210" t="s">
        <v>1987</v>
      </c>
      <c r="D1094" s="210" t="s">
        <v>192</v>
      </c>
      <c r="E1094" s="211" t="s">
        <v>1988</v>
      </c>
      <c r="F1094" s="212" t="s">
        <v>1989</v>
      </c>
      <c r="G1094" s="213" t="s">
        <v>195</v>
      </c>
      <c r="H1094" s="214">
        <v>657.36</v>
      </c>
      <c r="I1094" s="215"/>
      <c r="J1094" s="216">
        <f>ROUND(I1094*H1094,2)</f>
        <v>0</v>
      </c>
      <c r="K1094" s="212" t="s">
        <v>196</v>
      </c>
      <c r="L1094" s="41"/>
      <c r="M1094" s="217" t="s">
        <v>1</v>
      </c>
      <c r="N1094" s="218" t="s">
        <v>48</v>
      </c>
      <c r="O1094" s="73"/>
      <c r="P1094" s="219">
        <f>O1094*H1094</f>
        <v>0</v>
      </c>
      <c r="Q1094" s="219">
        <v>0.0003</v>
      </c>
      <c r="R1094" s="219">
        <f>Q1094*H1094</f>
        <v>0.197208</v>
      </c>
      <c r="S1094" s="219">
        <v>0</v>
      </c>
      <c r="T1094" s="220">
        <f>S1094*H1094</f>
        <v>0</v>
      </c>
      <c r="U1094" s="36"/>
      <c r="V1094" s="36"/>
      <c r="W1094" s="36"/>
      <c r="X1094" s="36"/>
      <c r="Y1094" s="36"/>
      <c r="Z1094" s="36"/>
      <c r="AA1094" s="36"/>
      <c r="AB1094" s="36"/>
      <c r="AC1094" s="36"/>
      <c r="AD1094" s="36"/>
      <c r="AE1094" s="36"/>
      <c r="AR1094" s="221" t="s">
        <v>269</v>
      </c>
      <c r="AT1094" s="221" t="s">
        <v>192</v>
      </c>
      <c r="AU1094" s="221" t="s">
        <v>92</v>
      </c>
      <c r="AY1094" s="18" t="s">
        <v>189</v>
      </c>
      <c r="BE1094" s="222">
        <f>IF(N1094="základní",J1094,0)</f>
        <v>0</v>
      </c>
      <c r="BF1094" s="222">
        <f>IF(N1094="snížená",J1094,0)</f>
        <v>0</v>
      </c>
      <c r="BG1094" s="222">
        <f>IF(N1094="zákl. přenesená",J1094,0)</f>
        <v>0</v>
      </c>
      <c r="BH1094" s="222">
        <f>IF(N1094="sníž. přenesená",J1094,0)</f>
        <v>0</v>
      </c>
      <c r="BI1094" s="222">
        <f>IF(N1094="nulová",J1094,0)</f>
        <v>0</v>
      </c>
      <c r="BJ1094" s="18" t="s">
        <v>90</v>
      </c>
      <c r="BK1094" s="222">
        <f>ROUND(I1094*H1094,2)</f>
        <v>0</v>
      </c>
      <c r="BL1094" s="18" t="s">
        <v>269</v>
      </c>
      <c r="BM1094" s="221" t="s">
        <v>1990</v>
      </c>
    </row>
    <row r="1095" spans="1:47" s="2" customFormat="1" ht="48.75">
      <c r="A1095" s="36"/>
      <c r="B1095" s="37"/>
      <c r="C1095" s="38"/>
      <c r="D1095" s="225" t="s">
        <v>305</v>
      </c>
      <c r="E1095" s="38"/>
      <c r="F1095" s="266" t="s">
        <v>1991</v>
      </c>
      <c r="G1095" s="38"/>
      <c r="H1095" s="38"/>
      <c r="I1095" s="125"/>
      <c r="J1095" s="38"/>
      <c r="K1095" s="38"/>
      <c r="L1095" s="41"/>
      <c r="M1095" s="267"/>
      <c r="N1095" s="268"/>
      <c r="O1095" s="73"/>
      <c r="P1095" s="73"/>
      <c r="Q1095" s="73"/>
      <c r="R1095" s="73"/>
      <c r="S1095" s="73"/>
      <c r="T1095" s="74"/>
      <c r="U1095" s="36"/>
      <c r="V1095" s="36"/>
      <c r="W1095" s="36"/>
      <c r="X1095" s="36"/>
      <c r="Y1095" s="36"/>
      <c r="Z1095" s="36"/>
      <c r="AA1095" s="36"/>
      <c r="AB1095" s="36"/>
      <c r="AC1095" s="36"/>
      <c r="AD1095" s="36"/>
      <c r="AE1095" s="36"/>
      <c r="AT1095" s="18" t="s">
        <v>305</v>
      </c>
      <c r="AU1095" s="18" t="s">
        <v>92</v>
      </c>
    </row>
    <row r="1096" spans="2:51" s="13" customFormat="1" ht="12">
      <c r="B1096" s="223"/>
      <c r="C1096" s="224"/>
      <c r="D1096" s="225" t="s">
        <v>198</v>
      </c>
      <c r="E1096" s="226" t="s">
        <v>1</v>
      </c>
      <c r="F1096" s="227" t="s">
        <v>199</v>
      </c>
      <c r="G1096" s="224"/>
      <c r="H1096" s="226" t="s">
        <v>1</v>
      </c>
      <c r="I1096" s="228"/>
      <c r="J1096" s="224"/>
      <c r="K1096" s="224"/>
      <c r="L1096" s="229"/>
      <c r="M1096" s="230"/>
      <c r="N1096" s="231"/>
      <c r="O1096" s="231"/>
      <c r="P1096" s="231"/>
      <c r="Q1096" s="231"/>
      <c r="R1096" s="231"/>
      <c r="S1096" s="231"/>
      <c r="T1096" s="232"/>
      <c r="AT1096" s="233" t="s">
        <v>198</v>
      </c>
      <c r="AU1096" s="233" t="s">
        <v>92</v>
      </c>
      <c r="AV1096" s="13" t="s">
        <v>90</v>
      </c>
      <c r="AW1096" s="13" t="s">
        <v>38</v>
      </c>
      <c r="AX1096" s="13" t="s">
        <v>83</v>
      </c>
      <c r="AY1096" s="233" t="s">
        <v>189</v>
      </c>
    </row>
    <row r="1097" spans="2:51" s="13" customFormat="1" ht="12">
      <c r="B1097" s="223"/>
      <c r="C1097" s="224"/>
      <c r="D1097" s="225" t="s">
        <v>198</v>
      </c>
      <c r="E1097" s="226" t="s">
        <v>1</v>
      </c>
      <c r="F1097" s="227" t="s">
        <v>1410</v>
      </c>
      <c r="G1097" s="224"/>
      <c r="H1097" s="226" t="s">
        <v>1</v>
      </c>
      <c r="I1097" s="228"/>
      <c r="J1097" s="224"/>
      <c r="K1097" s="224"/>
      <c r="L1097" s="229"/>
      <c r="M1097" s="230"/>
      <c r="N1097" s="231"/>
      <c r="O1097" s="231"/>
      <c r="P1097" s="231"/>
      <c r="Q1097" s="231"/>
      <c r="R1097" s="231"/>
      <c r="S1097" s="231"/>
      <c r="T1097" s="232"/>
      <c r="AT1097" s="233" t="s">
        <v>198</v>
      </c>
      <c r="AU1097" s="233" t="s">
        <v>92</v>
      </c>
      <c r="AV1097" s="13" t="s">
        <v>90</v>
      </c>
      <c r="AW1097" s="13" t="s">
        <v>38</v>
      </c>
      <c r="AX1097" s="13" t="s">
        <v>83</v>
      </c>
      <c r="AY1097" s="233" t="s">
        <v>189</v>
      </c>
    </row>
    <row r="1098" spans="2:51" s="14" customFormat="1" ht="12">
      <c r="B1098" s="234"/>
      <c r="C1098" s="235"/>
      <c r="D1098" s="225" t="s">
        <v>198</v>
      </c>
      <c r="E1098" s="236" t="s">
        <v>1</v>
      </c>
      <c r="F1098" s="237" t="s">
        <v>1992</v>
      </c>
      <c r="G1098" s="235"/>
      <c r="H1098" s="238">
        <v>123.9</v>
      </c>
      <c r="I1098" s="239"/>
      <c r="J1098" s="235"/>
      <c r="K1098" s="235"/>
      <c r="L1098" s="240"/>
      <c r="M1098" s="241"/>
      <c r="N1098" s="242"/>
      <c r="O1098" s="242"/>
      <c r="P1098" s="242"/>
      <c r="Q1098" s="242"/>
      <c r="R1098" s="242"/>
      <c r="S1098" s="242"/>
      <c r="T1098" s="243"/>
      <c r="AT1098" s="244" t="s">
        <v>198</v>
      </c>
      <c r="AU1098" s="244" t="s">
        <v>92</v>
      </c>
      <c r="AV1098" s="14" t="s">
        <v>92</v>
      </c>
      <c r="AW1098" s="14" t="s">
        <v>38</v>
      </c>
      <c r="AX1098" s="14" t="s">
        <v>83</v>
      </c>
      <c r="AY1098" s="244" t="s">
        <v>189</v>
      </c>
    </row>
    <row r="1099" spans="2:51" s="14" customFormat="1" ht="12">
      <c r="B1099" s="234"/>
      <c r="C1099" s="235"/>
      <c r="D1099" s="225" t="s">
        <v>198</v>
      </c>
      <c r="E1099" s="236" t="s">
        <v>1</v>
      </c>
      <c r="F1099" s="237" t="s">
        <v>1993</v>
      </c>
      <c r="G1099" s="235"/>
      <c r="H1099" s="238">
        <v>197.6</v>
      </c>
      <c r="I1099" s="239"/>
      <c r="J1099" s="235"/>
      <c r="K1099" s="235"/>
      <c r="L1099" s="240"/>
      <c r="M1099" s="241"/>
      <c r="N1099" s="242"/>
      <c r="O1099" s="242"/>
      <c r="P1099" s="242"/>
      <c r="Q1099" s="242"/>
      <c r="R1099" s="242"/>
      <c r="S1099" s="242"/>
      <c r="T1099" s="243"/>
      <c r="AT1099" s="244" t="s">
        <v>198</v>
      </c>
      <c r="AU1099" s="244" t="s">
        <v>92</v>
      </c>
      <c r="AV1099" s="14" t="s">
        <v>92</v>
      </c>
      <c r="AW1099" s="14" t="s">
        <v>38</v>
      </c>
      <c r="AX1099" s="14" t="s">
        <v>83</v>
      </c>
      <c r="AY1099" s="244" t="s">
        <v>189</v>
      </c>
    </row>
    <row r="1100" spans="2:51" s="14" customFormat="1" ht="12">
      <c r="B1100" s="234"/>
      <c r="C1100" s="235"/>
      <c r="D1100" s="225" t="s">
        <v>198</v>
      </c>
      <c r="E1100" s="236" t="s">
        <v>1</v>
      </c>
      <c r="F1100" s="237" t="s">
        <v>1994</v>
      </c>
      <c r="G1100" s="235"/>
      <c r="H1100" s="238">
        <v>101</v>
      </c>
      <c r="I1100" s="239"/>
      <c r="J1100" s="235"/>
      <c r="K1100" s="235"/>
      <c r="L1100" s="240"/>
      <c r="M1100" s="241"/>
      <c r="N1100" s="242"/>
      <c r="O1100" s="242"/>
      <c r="P1100" s="242"/>
      <c r="Q1100" s="242"/>
      <c r="R1100" s="242"/>
      <c r="S1100" s="242"/>
      <c r="T1100" s="243"/>
      <c r="AT1100" s="244" t="s">
        <v>198</v>
      </c>
      <c r="AU1100" s="244" t="s">
        <v>92</v>
      </c>
      <c r="AV1100" s="14" t="s">
        <v>92</v>
      </c>
      <c r="AW1100" s="14" t="s">
        <v>38</v>
      </c>
      <c r="AX1100" s="14" t="s">
        <v>83</v>
      </c>
      <c r="AY1100" s="244" t="s">
        <v>189</v>
      </c>
    </row>
    <row r="1101" spans="2:51" s="14" customFormat="1" ht="12">
      <c r="B1101" s="234"/>
      <c r="C1101" s="235"/>
      <c r="D1101" s="225" t="s">
        <v>198</v>
      </c>
      <c r="E1101" s="236" t="s">
        <v>1</v>
      </c>
      <c r="F1101" s="237" t="s">
        <v>1995</v>
      </c>
      <c r="G1101" s="235"/>
      <c r="H1101" s="238">
        <v>175.1</v>
      </c>
      <c r="I1101" s="239"/>
      <c r="J1101" s="235"/>
      <c r="K1101" s="235"/>
      <c r="L1101" s="240"/>
      <c r="M1101" s="241"/>
      <c r="N1101" s="242"/>
      <c r="O1101" s="242"/>
      <c r="P1101" s="242"/>
      <c r="Q1101" s="242"/>
      <c r="R1101" s="242"/>
      <c r="S1101" s="242"/>
      <c r="T1101" s="243"/>
      <c r="AT1101" s="244" t="s">
        <v>198</v>
      </c>
      <c r="AU1101" s="244" t="s">
        <v>92</v>
      </c>
      <c r="AV1101" s="14" t="s">
        <v>92</v>
      </c>
      <c r="AW1101" s="14" t="s">
        <v>38</v>
      </c>
      <c r="AX1101" s="14" t="s">
        <v>83</v>
      </c>
      <c r="AY1101" s="244" t="s">
        <v>189</v>
      </c>
    </row>
    <row r="1102" spans="2:51" s="16" customFormat="1" ht="12">
      <c r="B1102" s="270"/>
      <c r="C1102" s="271"/>
      <c r="D1102" s="225" t="s">
        <v>198</v>
      </c>
      <c r="E1102" s="272" t="s">
        <v>1</v>
      </c>
      <c r="F1102" s="273" t="s">
        <v>488</v>
      </c>
      <c r="G1102" s="271"/>
      <c r="H1102" s="274">
        <v>597.6</v>
      </c>
      <c r="I1102" s="275"/>
      <c r="J1102" s="271"/>
      <c r="K1102" s="271"/>
      <c r="L1102" s="276"/>
      <c r="M1102" s="277"/>
      <c r="N1102" s="278"/>
      <c r="O1102" s="278"/>
      <c r="P1102" s="278"/>
      <c r="Q1102" s="278"/>
      <c r="R1102" s="278"/>
      <c r="S1102" s="278"/>
      <c r="T1102" s="279"/>
      <c r="AT1102" s="280" t="s">
        <v>198</v>
      </c>
      <c r="AU1102" s="280" t="s">
        <v>92</v>
      </c>
      <c r="AV1102" s="16" t="s">
        <v>99</v>
      </c>
      <c r="AW1102" s="16" t="s">
        <v>38</v>
      </c>
      <c r="AX1102" s="16" t="s">
        <v>83</v>
      </c>
      <c r="AY1102" s="280" t="s">
        <v>189</v>
      </c>
    </row>
    <row r="1103" spans="2:51" s="14" customFormat="1" ht="12">
      <c r="B1103" s="234"/>
      <c r="C1103" s="235"/>
      <c r="D1103" s="225" t="s">
        <v>198</v>
      </c>
      <c r="E1103" s="236" t="s">
        <v>1</v>
      </c>
      <c r="F1103" s="237" t="s">
        <v>1996</v>
      </c>
      <c r="G1103" s="235"/>
      <c r="H1103" s="238">
        <v>59.76</v>
      </c>
      <c r="I1103" s="239"/>
      <c r="J1103" s="235"/>
      <c r="K1103" s="235"/>
      <c r="L1103" s="240"/>
      <c r="M1103" s="241"/>
      <c r="N1103" s="242"/>
      <c r="O1103" s="242"/>
      <c r="P1103" s="242"/>
      <c r="Q1103" s="242"/>
      <c r="R1103" s="242"/>
      <c r="S1103" s="242"/>
      <c r="T1103" s="243"/>
      <c r="AT1103" s="244" t="s">
        <v>198</v>
      </c>
      <c r="AU1103" s="244" t="s">
        <v>92</v>
      </c>
      <c r="AV1103" s="14" t="s">
        <v>92</v>
      </c>
      <c r="AW1103" s="14" t="s">
        <v>38</v>
      </c>
      <c r="AX1103" s="14" t="s">
        <v>83</v>
      </c>
      <c r="AY1103" s="244" t="s">
        <v>189</v>
      </c>
    </row>
    <row r="1104" spans="2:51" s="15" customFormat="1" ht="12">
      <c r="B1104" s="245"/>
      <c r="C1104" s="246"/>
      <c r="D1104" s="225" t="s">
        <v>198</v>
      </c>
      <c r="E1104" s="247" t="s">
        <v>1</v>
      </c>
      <c r="F1104" s="248" t="s">
        <v>203</v>
      </c>
      <c r="G1104" s="246"/>
      <c r="H1104" s="249">
        <v>657.36</v>
      </c>
      <c r="I1104" s="250"/>
      <c r="J1104" s="246"/>
      <c r="K1104" s="246"/>
      <c r="L1104" s="251"/>
      <c r="M1104" s="252"/>
      <c r="N1104" s="253"/>
      <c r="O1104" s="253"/>
      <c r="P1104" s="253"/>
      <c r="Q1104" s="253"/>
      <c r="R1104" s="253"/>
      <c r="S1104" s="253"/>
      <c r="T1104" s="254"/>
      <c r="AT1104" s="255" t="s">
        <v>198</v>
      </c>
      <c r="AU1104" s="255" t="s">
        <v>92</v>
      </c>
      <c r="AV1104" s="15" t="s">
        <v>106</v>
      </c>
      <c r="AW1104" s="15" t="s">
        <v>38</v>
      </c>
      <c r="AX1104" s="15" t="s">
        <v>90</v>
      </c>
      <c r="AY1104" s="255" t="s">
        <v>189</v>
      </c>
    </row>
    <row r="1105" spans="1:65" s="2" customFormat="1" ht="16.5" customHeight="1">
      <c r="A1105" s="36"/>
      <c r="B1105" s="37"/>
      <c r="C1105" s="256" t="s">
        <v>1997</v>
      </c>
      <c r="D1105" s="256" t="s">
        <v>217</v>
      </c>
      <c r="E1105" s="257" t="s">
        <v>1998</v>
      </c>
      <c r="F1105" s="258" t="s">
        <v>1999</v>
      </c>
      <c r="G1105" s="259" t="s">
        <v>195</v>
      </c>
      <c r="H1105" s="260">
        <v>755.964</v>
      </c>
      <c r="I1105" s="261"/>
      <c r="J1105" s="262">
        <f>ROUND(I1105*H1105,2)</f>
        <v>0</v>
      </c>
      <c r="K1105" s="258" t="s">
        <v>281</v>
      </c>
      <c r="L1105" s="263"/>
      <c r="M1105" s="264" t="s">
        <v>1</v>
      </c>
      <c r="N1105" s="265" t="s">
        <v>48</v>
      </c>
      <c r="O1105" s="73"/>
      <c r="P1105" s="219">
        <f>O1105*H1105</f>
        <v>0</v>
      </c>
      <c r="Q1105" s="219">
        <v>0.00287</v>
      </c>
      <c r="R1105" s="219">
        <f>Q1105*H1105</f>
        <v>2.1696166800000003</v>
      </c>
      <c r="S1105" s="219">
        <v>0</v>
      </c>
      <c r="T1105" s="220">
        <f>S1105*H1105</f>
        <v>0</v>
      </c>
      <c r="U1105" s="36"/>
      <c r="V1105" s="36"/>
      <c r="W1105" s="36"/>
      <c r="X1105" s="36"/>
      <c r="Y1105" s="36"/>
      <c r="Z1105" s="36"/>
      <c r="AA1105" s="36"/>
      <c r="AB1105" s="36"/>
      <c r="AC1105" s="36"/>
      <c r="AD1105" s="36"/>
      <c r="AE1105" s="36"/>
      <c r="AR1105" s="221" t="s">
        <v>351</v>
      </c>
      <c r="AT1105" s="221" t="s">
        <v>217</v>
      </c>
      <c r="AU1105" s="221" t="s">
        <v>92</v>
      </c>
      <c r="AY1105" s="18" t="s">
        <v>189</v>
      </c>
      <c r="BE1105" s="222">
        <f>IF(N1105="základní",J1105,0)</f>
        <v>0</v>
      </c>
      <c r="BF1105" s="222">
        <f>IF(N1105="snížená",J1105,0)</f>
        <v>0</v>
      </c>
      <c r="BG1105" s="222">
        <f>IF(N1105="zákl. přenesená",J1105,0)</f>
        <v>0</v>
      </c>
      <c r="BH1105" s="222">
        <f>IF(N1105="sníž. přenesená",J1105,0)</f>
        <v>0</v>
      </c>
      <c r="BI1105" s="222">
        <f>IF(N1105="nulová",J1105,0)</f>
        <v>0</v>
      </c>
      <c r="BJ1105" s="18" t="s">
        <v>90</v>
      </c>
      <c r="BK1105" s="222">
        <f>ROUND(I1105*H1105,2)</f>
        <v>0</v>
      </c>
      <c r="BL1105" s="18" t="s">
        <v>269</v>
      </c>
      <c r="BM1105" s="221" t="s">
        <v>2000</v>
      </c>
    </row>
    <row r="1106" spans="1:47" s="2" customFormat="1" ht="214.5">
      <c r="A1106" s="36"/>
      <c r="B1106" s="37"/>
      <c r="C1106" s="38"/>
      <c r="D1106" s="225" t="s">
        <v>305</v>
      </c>
      <c r="E1106" s="38"/>
      <c r="F1106" s="266" t="s">
        <v>2001</v>
      </c>
      <c r="G1106" s="38"/>
      <c r="H1106" s="38"/>
      <c r="I1106" s="125"/>
      <c r="J1106" s="38"/>
      <c r="K1106" s="38"/>
      <c r="L1106" s="41"/>
      <c r="M1106" s="267"/>
      <c r="N1106" s="268"/>
      <c r="O1106" s="73"/>
      <c r="P1106" s="73"/>
      <c r="Q1106" s="73"/>
      <c r="R1106" s="73"/>
      <c r="S1106" s="73"/>
      <c r="T1106" s="74"/>
      <c r="U1106" s="36"/>
      <c r="V1106" s="36"/>
      <c r="W1106" s="36"/>
      <c r="X1106" s="36"/>
      <c r="Y1106" s="36"/>
      <c r="Z1106" s="36"/>
      <c r="AA1106" s="36"/>
      <c r="AB1106" s="36"/>
      <c r="AC1106" s="36"/>
      <c r="AD1106" s="36"/>
      <c r="AE1106" s="36"/>
      <c r="AT1106" s="18" t="s">
        <v>305</v>
      </c>
      <c r="AU1106" s="18" t="s">
        <v>92</v>
      </c>
    </row>
    <row r="1107" spans="2:51" s="14" customFormat="1" ht="12">
      <c r="B1107" s="234"/>
      <c r="C1107" s="235"/>
      <c r="D1107" s="225" t="s">
        <v>198</v>
      </c>
      <c r="E1107" s="235"/>
      <c r="F1107" s="237" t="s">
        <v>2002</v>
      </c>
      <c r="G1107" s="235"/>
      <c r="H1107" s="238">
        <v>755.964</v>
      </c>
      <c r="I1107" s="239"/>
      <c r="J1107" s="235"/>
      <c r="K1107" s="235"/>
      <c r="L1107" s="240"/>
      <c r="M1107" s="241"/>
      <c r="N1107" s="242"/>
      <c r="O1107" s="242"/>
      <c r="P1107" s="242"/>
      <c r="Q1107" s="242"/>
      <c r="R1107" s="242"/>
      <c r="S1107" s="242"/>
      <c r="T1107" s="243"/>
      <c r="AT1107" s="244" t="s">
        <v>198</v>
      </c>
      <c r="AU1107" s="244" t="s">
        <v>92</v>
      </c>
      <c r="AV1107" s="14" t="s">
        <v>92</v>
      </c>
      <c r="AW1107" s="14" t="s">
        <v>4</v>
      </c>
      <c r="AX1107" s="14" t="s">
        <v>90</v>
      </c>
      <c r="AY1107" s="244" t="s">
        <v>189</v>
      </c>
    </row>
    <row r="1108" spans="1:65" s="2" customFormat="1" ht="16.5" customHeight="1">
      <c r="A1108" s="36"/>
      <c r="B1108" s="37"/>
      <c r="C1108" s="210" t="s">
        <v>2003</v>
      </c>
      <c r="D1108" s="210" t="s">
        <v>192</v>
      </c>
      <c r="E1108" s="211" t="s">
        <v>2004</v>
      </c>
      <c r="F1108" s="212" t="s">
        <v>2005</v>
      </c>
      <c r="G1108" s="213" t="s">
        <v>195</v>
      </c>
      <c r="H1108" s="214">
        <v>310.42</v>
      </c>
      <c r="I1108" s="215"/>
      <c r="J1108" s="216">
        <f>ROUND(I1108*H1108,2)</f>
        <v>0</v>
      </c>
      <c r="K1108" s="212" t="s">
        <v>196</v>
      </c>
      <c r="L1108" s="41"/>
      <c r="M1108" s="217" t="s">
        <v>1</v>
      </c>
      <c r="N1108" s="218" t="s">
        <v>48</v>
      </c>
      <c r="O1108" s="73"/>
      <c r="P1108" s="219">
        <f>O1108*H1108</f>
        <v>0</v>
      </c>
      <c r="Q1108" s="219">
        <v>0.0002</v>
      </c>
      <c r="R1108" s="219">
        <f>Q1108*H1108</f>
        <v>0.06208400000000001</v>
      </c>
      <c r="S1108" s="219">
        <v>0</v>
      </c>
      <c r="T1108" s="220">
        <f>S1108*H1108</f>
        <v>0</v>
      </c>
      <c r="U1108" s="36"/>
      <c r="V1108" s="36"/>
      <c r="W1108" s="36"/>
      <c r="X1108" s="36"/>
      <c r="Y1108" s="36"/>
      <c r="Z1108" s="36"/>
      <c r="AA1108" s="36"/>
      <c r="AB1108" s="36"/>
      <c r="AC1108" s="36"/>
      <c r="AD1108" s="36"/>
      <c r="AE1108" s="36"/>
      <c r="AR1108" s="221" t="s">
        <v>269</v>
      </c>
      <c r="AT1108" s="221" t="s">
        <v>192</v>
      </c>
      <c r="AU1108" s="221" t="s">
        <v>92</v>
      </c>
      <c r="AY1108" s="18" t="s">
        <v>189</v>
      </c>
      <c r="BE1108" s="222">
        <f>IF(N1108="základní",J1108,0)</f>
        <v>0</v>
      </c>
      <c r="BF1108" s="222">
        <f>IF(N1108="snížená",J1108,0)</f>
        <v>0</v>
      </c>
      <c r="BG1108" s="222">
        <f>IF(N1108="zákl. přenesená",J1108,0)</f>
        <v>0</v>
      </c>
      <c r="BH1108" s="222">
        <f>IF(N1108="sníž. přenesená",J1108,0)</f>
        <v>0</v>
      </c>
      <c r="BI1108" s="222">
        <f>IF(N1108="nulová",J1108,0)</f>
        <v>0</v>
      </c>
      <c r="BJ1108" s="18" t="s">
        <v>90</v>
      </c>
      <c r="BK1108" s="222">
        <f>ROUND(I1108*H1108,2)</f>
        <v>0</v>
      </c>
      <c r="BL1108" s="18" t="s">
        <v>269</v>
      </c>
      <c r="BM1108" s="221" t="s">
        <v>2006</v>
      </c>
    </row>
    <row r="1109" spans="1:47" s="2" customFormat="1" ht="48.75">
      <c r="A1109" s="36"/>
      <c r="B1109" s="37"/>
      <c r="C1109" s="38"/>
      <c r="D1109" s="225" t="s">
        <v>305</v>
      </c>
      <c r="E1109" s="38"/>
      <c r="F1109" s="266" t="s">
        <v>2007</v>
      </c>
      <c r="G1109" s="38"/>
      <c r="H1109" s="38"/>
      <c r="I1109" s="125"/>
      <c r="J1109" s="38"/>
      <c r="K1109" s="38"/>
      <c r="L1109" s="41"/>
      <c r="M1109" s="267"/>
      <c r="N1109" s="268"/>
      <c r="O1109" s="73"/>
      <c r="P1109" s="73"/>
      <c r="Q1109" s="73"/>
      <c r="R1109" s="73"/>
      <c r="S1109" s="73"/>
      <c r="T1109" s="74"/>
      <c r="U1109" s="36"/>
      <c r="V1109" s="36"/>
      <c r="W1109" s="36"/>
      <c r="X1109" s="36"/>
      <c r="Y1109" s="36"/>
      <c r="Z1109" s="36"/>
      <c r="AA1109" s="36"/>
      <c r="AB1109" s="36"/>
      <c r="AC1109" s="36"/>
      <c r="AD1109" s="36"/>
      <c r="AE1109" s="36"/>
      <c r="AT1109" s="18" t="s">
        <v>305</v>
      </c>
      <c r="AU1109" s="18" t="s">
        <v>92</v>
      </c>
    </row>
    <row r="1110" spans="2:51" s="13" customFormat="1" ht="12">
      <c r="B1110" s="223"/>
      <c r="C1110" s="224"/>
      <c r="D1110" s="225" t="s">
        <v>198</v>
      </c>
      <c r="E1110" s="226" t="s">
        <v>1</v>
      </c>
      <c r="F1110" s="227" t="s">
        <v>199</v>
      </c>
      <c r="G1110" s="224"/>
      <c r="H1110" s="226" t="s">
        <v>1</v>
      </c>
      <c r="I1110" s="228"/>
      <c r="J1110" s="224"/>
      <c r="K1110" s="224"/>
      <c r="L1110" s="229"/>
      <c r="M1110" s="230"/>
      <c r="N1110" s="231"/>
      <c r="O1110" s="231"/>
      <c r="P1110" s="231"/>
      <c r="Q1110" s="231"/>
      <c r="R1110" s="231"/>
      <c r="S1110" s="231"/>
      <c r="T1110" s="232"/>
      <c r="AT1110" s="233" t="s">
        <v>198</v>
      </c>
      <c r="AU1110" s="233" t="s">
        <v>92</v>
      </c>
      <c r="AV1110" s="13" t="s">
        <v>90</v>
      </c>
      <c r="AW1110" s="13" t="s">
        <v>38</v>
      </c>
      <c r="AX1110" s="13" t="s">
        <v>83</v>
      </c>
      <c r="AY1110" s="233" t="s">
        <v>189</v>
      </c>
    </row>
    <row r="1111" spans="2:51" s="13" customFormat="1" ht="12">
      <c r="B1111" s="223"/>
      <c r="C1111" s="224"/>
      <c r="D1111" s="225" t="s">
        <v>198</v>
      </c>
      <c r="E1111" s="226" t="s">
        <v>1</v>
      </c>
      <c r="F1111" s="227" t="s">
        <v>1410</v>
      </c>
      <c r="G1111" s="224"/>
      <c r="H1111" s="226" t="s">
        <v>1</v>
      </c>
      <c r="I1111" s="228"/>
      <c r="J1111" s="224"/>
      <c r="K1111" s="224"/>
      <c r="L1111" s="229"/>
      <c r="M1111" s="230"/>
      <c r="N1111" s="231"/>
      <c r="O1111" s="231"/>
      <c r="P1111" s="231"/>
      <c r="Q1111" s="231"/>
      <c r="R1111" s="231"/>
      <c r="S1111" s="231"/>
      <c r="T1111" s="232"/>
      <c r="AT1111" s="233" t="s">
        <v>198</v>
      </c>
      <c r="AU1111" s="233" t="s">
        <v>92</v>
      </c>
      <c r="AV1111" s="13" t="s">
        <v>90</v>
      </c>
      <c r="AW1111" s="13" t="s">
        <v>38</v>
      </c>
      <c r="AX1111" s="13" t="s">
        <v>83</v>
      </c>
      <c r="AY1111" s="233" t="s">
        <v>189</v>
      </c>
    </row>
    <row r="1112" spans="2:51" s="14" customFormat="1" ht="12">
      <c r="B1112" s="234"/>
      <c r="C1112" s="235"/>
      <c r="D1112" s="225" t="s">
        <v>198</v>
      </c>
      <c r="E1112" s="236" t="s">
        <v>1</v>
      </c>
      <c r="F1112" s="237" t="s">
        <v>2008</v>
      </c>
      <c r="G1112" s="235"/>
      <c r="H1112" s="238">
        <v>85.7</v>
      </c>
      <c r="I1112" s="239"/>
      <c r="J1112" s="235"/>
      <c r="K1112" s="235"/>
      <c r="L1112" s="240"/>
      <c r="M1112" s="241"/>
      <c r="N1112" s="242"/>
      <c r="O1112" s="242"/>
      <c r="P1112" s="242"/>
      <c r="Q1112" s="242"/>
      <c r="R1112" s="242"/>
      <c r="S1112" s="242"/>
      <c r="T1112" s="243"/>
      <c r="AT1112" s="244" t="s">
        <v>198</v>
      </c>
      <c r="AU1112" s="244" t="s">
        <v>92</v>
      </c>
      <c r="AV1112" s="14" t="s">
        <v>92</v>
      </c>
      <c r="AW1112" s="14" t="s">
        <v>38</v>
      </c>
      <c r="AX1112" s="14" t="s">
        <v>83</v>
      </c>
      <c r="AY1112" s="244" t="s">
        <v>189</v>
      </c>
    </row>
    <row r="1113" spans="2:51" s="14" customFormat="1" ht="12">
      <c r="B1113" s="234"/>
      <c r="C1113" s="235"/>
      <c r="D1113" s="225" t="s">
        <v>198</v>
      </c>
      <c r="E1113" s="236" t="s">
        <v>1</v>
      </c>
      <c r="F1113" s="237" t="s">
        <v>2009</v>
      </c>
      <c r="G1113" s="235"/>
      <c r="H1113" s="238">
        <v>39.6</v>
      </c>
      <c r="I1113" s="239"/>
      <c r="J1113" s="235"/>
      <c r="K1113" s="235"/>
      <c r="L1113" s="240"/>
      <c r="M1113" s="241"/>
      <c r="N1113" s="242"/>
      <c r="O1113" s="242"/>
      <c r="P1113" s="242"/>
      <c r="Q1113" s="242"/>
      <c r="R1113" s="242"/>
      <c r="S1113" s="242"/>
      <c r="T1113" s="243"/>
      <c r="AT1113" s="244" t="s">
        <v>198</v>
      </c>
      <c r="AU1113" s="244" t="s">
        <v>92</v>
      </c>
      <c r="AV1113" s="14" t="s">
        <v>92</v>
      </c>
      <c r="AW1113" s="14" t="s">
        <v>38</v>
      </c>
      <c r="AX1113" s="14" t="s">
        <v>83</v>
      </c>
      <c r="AY1113" s="244" t="s">
        <v>189</v>
      </c>
    </row>
    <row r="1114" spans="2:51" s="14" customFormat="1" ht="12">
      <c r="B1114" s="234"/>
      <c r="C1114" s="235"/>
      <c r="D1114" s="225" t="s">
        <v>198</v>
      </c>
      <c r="E1114" s="236" t="s">
        <v>1</v>
      </c>
      <c r="F1114" s="237" t="s">
        <v>2010</v>
      </c>
      <c r="G1114" s="235"/>
      <c r="H1114" s="238">
        <v>137.6</v>
      </c>
      <c r="I1114" s="239"/>
      <c r="J1114" s="235"/>
      <c r="K1114" s="235"/>
      <c r="L1114" s="240"/>
      <c r="M1114" s="241"/>
      <c r="N1114" s="242"/>
      <c r="O1114" s="242"/>
      <c r="P1114" s="242"/>
      <c r="Q1114" s="242"/>
      <c r="R1114" s="242"/>
      <c r="S1114" s="242"/>
      <c r="T1114" s="243"/>
      <c r="AT1114" s="244" t="s">
        <v>198</v>
      </c>
      <c r="AU1114" s="244" t="s">
        <v>92</v>
      </c>
      <c r="AV1114" s="14" t="s">
        <v>92</v>
      </c>
      <c r="AW1114" s="14" t="s">
        <v>38</v>
      </c>
      <c r="AX1114" s="14" t="s">
        <v>83</v>
      </c>
      <c r="AY1114" s="244" t="s">
        <v>189</v>
      </c>
    </row>
    <row r="1115" spans="2:51" s="14" customFormat="1" ht="12">
      <c r="B1115" s="234"/>
      <c r="C1115" s="235"/>
      <c r="D1115" s="225" t="s">
        <v>198</v>
      </c>
      <c r="E1115" s="236" t="s">
        <v>1</v>
      </c>
      <c r="F1115" s="237" t="s">
        <v>2011</v>
      </c>
      <c r="G1115" s="235"/>
      <c r="H1115" s="238">
        <v>19.3</v>
      </c>
      <c r="I1115" s="239"/>
      <c r="J1115" s="235"/>
      <c r="K1115" s="235"/>
      <c r="L1115" s="240"/>
      <c r="M1115" s="241"/>
      <c r="N1115" s="242"/>
      <c r="O1115" s="242"/>
      <c r="P1115" s="242"/>
      <c r="Q1115" s="242"/>
      <c r="R1115" s="242"/>
      <c r="S1115" s="242"/>
      <c r="T1115" s="243"/>
      <c r="AT1115" s="244" t="s">
        <v>198</v>
      </c>
      <c r="AU1115" s="244" t="s">
        <v>92</v>
      </c>
      <c r="AV1115" s="14" t="s">
        <v>92</v>
      </c>
      <c r="AW1115" s="14" t="s">
        <v>38</v>
      </c>
      <c r="AX1115" s="14" t="s">
        <v>83</v>
      </c>
      <c r="AY1115" s="244" t="s">
        <v>189</v>
      </c>
    </row>
    <row r="1116" spans="2:51" s="16" customFormat="1" ht="12">
      <c r="B1116" s="270"/>
      <c r="C1116" s="271"/>
      <c r="D1116" s="225" t="s">
        <v>198</v>
      </c>
      <c r="E1116" s="272" t="s">
        <v>1</v>
      </c>
      <c r="F1116" s="273" t="s">
        <v>488</v>
      </c>
      <c r="G1116" s="271"/>
      <c r="H1116" s="274">
        <v>282.2</v>
      </c>
      <c r="I1116" s="275"/>
      <c r="J1116" s="271"/>
      <c r="K1116" s="271"/>
      <c r="L1116" s="276"/>
      <c r="M1116" s="277"/>
      <c r="N1116" s="278"/>
      <c r="O1116" s="278"/>
      <c r="P1116" s="278"/>
      <c r="Q1116" s="278"/>
      <c r="R1116" s="278"/>
      <c r="S1116" s="278"/>
      <c r="T1116" s="279"/>
      <c r="AT1116" s="280" t="s">
        <v>198</v>
      </c>
      <c r="AU1116" s="280" t="s">
        <v>92</v>
      </c>
      <c r="AV1116" s="16" t="s">
        <v>99</v>
      </c>
      <c r="AW1116" s="16" t="s">
        <v>38</v>
      </c>
      <c r="AX1116" s="16" t="s">
        <v>83</v>
      </c>
      <c r="AY1116" s="280" t="s">
        <v>189</v>
      </c>
    </row>
    <row r="1117" spans="2:51" s="14" customFormat="1" ht="12">
      <c r="B1117" s="234"/>
      <c r="C1117" s="235"/>
      <c r="D1117" s="225" t="s">
        <v>198</v>
      </c>
      <c r="E1117" s="236" t="s">
        <v>1</v>
      </c>
      <c r="F1117" s="237" t="s">
        <v>2012</v>
      </c>
      <c r="G1117" s="235"/>
      <c r="H1117" s="238">
        <v>28.22</v>
      </c>
      <c r="I1117" s="239"/>
      <c r="J1117" s="235"/>
      <c r="K1117" s="235"/>
      <c r="L1117" s="240"/>
      <c r="M1117" s="241"/>
      <c r="N1117" s="242"/>
      <c r="O1117" s="242"/>
      <c r="P1117" s="242"/>
      <c r="Q1117" s="242"/>
      <c r="R1117" s="242"/>
      <c r="S1117" s="242"/>
      <c r="T1117" s="243"/>
      <c r="AT1117" s="244" t="s">
        <v>198</v>
      </c>
      <c r="AU1117" s="244" t="s">
        <v>92</v>
      </c>
      <c r="AV1117" s="14" t="s">
        <v>92</v>
      </c>
      <c r="AW1117" s="14" t="s">
        <v>38</v>
      </c>
      <c r="AX1117" s="14" t="s">
        <v>83</v>
      </c>
      <c r="AY1117" s="244" t="s">
        <v>189</v>
      </c>
    </row>
    <row r="1118" spans="2:51" s="15" customFormat="1" ht="12">
      <c r="B1118" s="245"/>
      <c r="C1118" s="246"/>
      <c r="D1118" s="225" t="s">
        <v>198</v>
      </c>
      <c r="E1118" s="247" t="s">
        <v>1</v>
      </c>
      <c r="F1118" s="248" t="s">
        <v>203</v>
      </c>
      <c r="G1118" s="246"/>
      <c r="H1118" s="249">
        <v>310.42</v>
      </c>
      <c r="I1118" s="250"/>
      <c r="J1118" s="246"/>
      <c r="K1118" s="246"/>
      <c r="L1118" s="251"/>
      <c r="M1118" s="252"/>
      <c r="N1118" s="253"/>
      <c r="O1118" s="253"/>
      <c r="P1118" s="253"/>
      <c r="Q1118" s="253"/>
      <c r="R1118" s="253"/>
      <c r="S1118" s="253"/>
      <c r="T1118" s="254"/>
      <c r="AT1118" s="255" t="s">
        <v>198</v>
      </c>
      <c r="AU1118" s="255" t="s">
        <v>92</v>
      </c>
      <c r="AV1118" s="15" t="s">
        <v>106</v>
      </c>
      <c r="AW1118" s="15" t="s">
        <v>38</v>
      </c>
      <c r="AX1118" s="15" t="s">
        <v>90</v>
      </c>
      <c r="AY1118" s="255" t="s">
        <v>189</v>
      </c>
    </row>
    <row r="1119" spans="1:65" s="2" customFormat="1" ht="16.5" customHeight="1">
      <c r="A1119" s="36"/>
      <c r="B1119" s="37"/>
      <c r="C1119" s="256" t="s">
        <v>2013</v>
      </c>
      <c r="D1119" s="256" t="s">
        <v>217</v>
      </c>
      <c r="E1119" s="257" t="s">
        <v>2014</v>
      </c>
      <c r="F1119" s="258" t="s">
        <v>2015</v>
      </c>
      <c r="G1119" s="259" t="s">
        <v>195</v>
      </c>
      <c r="H1119" s="260">
        <v>356.983</v>
      </c>
      <c r="I1119" s="261"/>
      <c r="J1119" s="262">
        <f>ROUND(I1119*H1119,2)</f>
        <v>0</v>
      </c>
      <c r="K1119" s="258" t="s">
        <v>281</v>
      </c>
      <c r="L1119" s="263"/>
      <c r="M1119" s="264" t="s">
        <v>1</v>
      </c>
      <c r="N1119" s="265" t="s">
        <v>48</v>
      </c>
      <c r="O1119" s="73"/>
      <c r="P1119" s="219">
        <f>O1119*H1119</f>
        <v>0</v>
      </c>
      <c r="Q1119" s="219">
        <v>0.0045</v>
      </c>
      <c r="R1119" s="219">
        <f>Q1119*H1119</f>
        <v>1.6064235</v>
      </c>
      <c r="S1119" s="219">
        <v>0</v>
      </c>
      <c r="T1119" s="220">
        <f>S1119*H1119</f>
        <v>0</v>
      </c>
      <c r="U1119" s="36"/>
      <c r="V1119" s="36"/>
      <c r="W1119" s="36"/>
      <c r="X1119" s="36"/>
      <c r="Y1119" s="36"/>
      <c r="Z1119" s="36"/>
      <c r="AA1119" s="36"/>
      <c r="AB1119" s="36"/>
      <c r="AC1119" s="36"/>
      <c r="AD1119" s="36"/>
      <c r="AE1119" s="36"/>
      <c r="AR1119" s="221" t="s">
        <v>351</v>
      </c>
      <c r="AT1119" s="221" t="s">
        <v>217</v>
      </c>
      <c r="AU1119" s="221" t="s">
        <v>92</v>
      </c>
      <c r="AY1119" s="18" t="s">
        <v>189</v>
      </c>
      <c r="BE1119" s="222">
        <f>IF(N1119="základní",J1119,0)</f>
        <v>0</v>
      </c>
      <c r="BF1119" s="222">
        <f>IF(N1119="snížená",J1119,0)</f>
        <v>0</v>
      </c>
      <c r="BG1119" s="222">
        <f>IF(N1119="zákl. přenesená",J1119,0)</f>
        <v>0</v>
      </c>
      <c r="BH1119" s="222">
        <f>IF(N1119="sníž. přenesená",J1119,0)</f>
        <v>0</v>
      </c>
      <c r="BI1119" s="222">
        <f>IF(N1119="nulová",J1119,0)</f>
        <v>0</v>
      </c>
      <c r="BJ1119" s="18" t="s">
        <v>90</v>
      </c>
      <c r="BK1119" s="222">
        <f>ROUND(I1119*H1119,2)</f>
        <v>0</v>
      </c>
      <c r="BL1119" s="18" t="s">
        <v>269</v>
      </c>
      <c r="BM1119" s="221" t="s">
        <v>2016</v>
      </c>
    </row>
    <row r="1120" spans="1:47" s="2" customFormat="1" ht="214.5">
      <c r="A1120" s="36"/>
      <c r="B1120" s="37"/>
      <c r="C1120" s="38"/>
      <c r="D1120" s="225" t="s">
        <v>305</v>
      </c>
      <c r="E1120" s="38"/>
      <c r="F1120" s="266" t="s">
        <v>2017</v>
      </c>
      <c r="G1120" s="38"/>
      <c r="H1120" s="38"/>
      <c r="I1120" s="125"/>
      <c r="J1120" s="38"/>
      <c r="K1120" s="38"/>
      <c r="L1120" s="41"/>
      <c r="M1120" s="267"/>
      <c r="N1120" s="268"/>
      <c r="O1120" s="73"/>
      <c r="P1120" s="73"/>
      <c r="Q1120" s="73"/>
      <c r="R1120" s="73"/>
      <c r="S1120" s="73"/>
      <c r="T1120" s="74"/>
      <c r="U1120" s="36"/>
      <c r="V1120" s="36"/>
      <c r="W1120" s="36"/>
      <c r="X1120" s="36"/>
      <c r="Y1120" s="36"/>
      <c r="Z1120" s="36"/>
      <c r="AA1120" s="36"/>
      <c r="AB1120" s="36"/>
      <c r="AC1120" s="36"/>
      <c r="AD1120" s="36"/>
      <c r="AE1120" s="36"/>
      <c r="AT1120" s="18" t="s">
        <v>305</v>
      </c>
      <c r="AU1120" s="18" t="s">
        <v>92</v>
      </c>
    </row>
    <row r="1121" spans="2:51" s="14" customFormat="1" ht="12">
      <c r="B1121" s="234"/>
      <c r="C1121" s="235"/>
      <c r="D1121" s="225" t="s">
        <v>198</v>
      </c>
      <c r="E1121" s="235"/>
      <c r="F1121" s="237" t="s">
        <v>2018</v>
      </c>
      <c r="G1121" s="235"/>
      <c r="H1121" s="238">
        <v>356.983</v>
      </c>
      <c r="I1121" s="239"/>
      <c r="J1121" s="235"/>
      <c r="K1121" s="235"/>
      <c r="L1121" s="240"/>
      <c r="M1121" s="241"/>
      <c r="N1121" s="242"/>
      <c r="O1121" s="242"/>
      <c r="P1121" s="242"/>
      <c r="Q1121" s="242"/>
      <c r="R1121" s="242"/>
      <c r="S1121" s="242"/>
      <c r="T1121" s="243"/>
      <c r="AT1121" s="244" t="s">
        <v>198</v>
      </c>
      <c r="AU1121" s="244" t="s">
        <v>92</v>
      </c>
      <c r="AV1121" s="14" t="s">
        <v>92</v>
      </c>
      <c r="AW1121" s="14" t="s">
        <v>4</v>
      </c>
      <c r="AX1121" s="14" t="s">
        <v>90</v>
      </c>
      <c r="AY1121" s="244" t="s">
        <v>189</v>
      </c>
    </row>
    <row r="1122" spans="1:65" s="2" customFormat="1" ht="16.5" customHeight="1">
      <c r="A1122" s="36"/>
      <c r="B1122" s="37"/>
      <c r="C1122" s="210" t="s">
        <v>2019</v>
      </c>
      <c r="D1122" s="210" t="s">
        <v>192</v>
      </c>
      <c r="E1122" s="211" t="s">
        <v>2020</v>
      </c>
      <c r="F1122" s="212" t="s">
        <v>2021</v>
      </c>
      <c r="G1122" s="213" t="s">
        <v>450</v>
      </c>
      <c r="H1122" s="269"/>
      <c r="I1122" s="215"/>
      <c r="J1122" s="216">
        <f>ROUND(I1122*H1122,2)</f>
        <v>0</v>
      </c>
      <c r="K1122" s="212" t="s">
        <v>196</v>
      </c>
      <c r="L1122" s="41"/>
      <c r="M1122" s="217" t="s">
        <v>1</v>
      </c>
      <c r="N1122" s="218" t="s">
        <v>48</v>
      </c>
      <c r="O1122" s="73"/>
      <c r="P1122" s="219">
        <f>O1122*H1122</f>
        <v>0</v>
      </c>
      <c r="Q1122" s="219">
        <v>0</v>
      </c>
      <c r="R1122" s="219">
        <f>Q1122*H1122</f>
        <v>0</v>
      </c>
      <c r="S1122" s="219">
        <v>0</v>
      </c>
      <c r="T1122" s="220">
        <f>S1122*H1122</f>
        <v>0</v>
      </c>
      <c r="U1122" s="36"/>
      <c r="V1122" s="36"/>
      <c r="W1122" s="36"/>
      <c r="X1122" s="36"/>
      <c r="Y1122" s="36"/>
      <c r="Z1122" s="36"/>
      <c r="AA1122" s="36"/>
      <c r="AB1122" s="36"/>
      <c r="AC1122" s="36"/>
      <c r="AD1122" s="36"/>
      <c r="AE1122" s="36"/>
      <c r="AR1122" s="221" t="s">
        <v>269</v>
      </c>
      <c r="AT1122" s="221" t="s">
        <v>192</v>
      </c>
      <c r="AU1122" s="221" t="s">
        <v>92</v>
      </c>
      <c r="AY1122" s="18" t="s">
        <v>189</v>
      </c>
      <c r="BE1122" s="222">
        <f>IF(N1122="základní",J1122,0)</f>
        <v>0</v>
      </c>
      <c r="BF1122" s="222">
        <f>IF(N1122="snížená",J1122,0)</f>
        <v>0</v>
      </c>
      <c r="BG1122" s="222">
        <f>IF(N1122="zákl. přenesená",J1122,0)</f>
        <v>0</v>
      </c>
      <c r="BH1122" s="222">
        <f>IF(N1122="sníž. přenesená",J1122,0)</f>
        <v>0</v>
      </c>
      <c r="BI1122" s="222">
        <f>IF(N1122="nulová",J1122,0)</f>
        <v>0</v>
      </c>
      <c r="BJ1122" s="18" t="s">
        <v>90</v>
      </c>
      <c r="BK1122" s="222">
        <f>ROUND(I1122*H1122,2)</f>
        <v>0</v>
      </c>
      <c r="BL1122" s="18" t="s">
        <v>269</v>
      </c>
      <c r="BM1122" s="221" t="s">
        <v>2022</v>
      </c>
    </row>
    <row r="1123" spans="2:63" s="12" customFormat="1" ht="22.9" customHeight="1">
      <c r="B1123" s="194"/>
      <c r="C1123" s="195"/>
      <c r="D1123" s="196" t="s">
        <v>82</v>
      </c>
      <c r="E1123" s="208" t="s">
        <v>2023</v>
      </c>
      <c r="F1123" s="208" t="s">
        <v>2024</v>
      </c>
      <c r="G1123" s="195"/>
      <c r="H1123" s="195"/>
      <c r="I1123" s="198"/>
      <c r="J1123" s="209">
        <f>BK1123</f>
        <v>0</v>
      </c>
      <c r="K1123" s="195"/>
      <c r="L1123" s="200"/>
      <c r="M1123" s="201"/>
      <c r="N1123" s="202"/>
      <c r="O1123" s="202"/>
      <c r="P1123" s="203">
        <f>SUM(P1124:P1137)</f>
        <v>0</v>
      </c>
      <c r="Q1123" s="202"/>
      <c r="R1123" s="203">
        <f>SUM(R1124:R1137)</f>
        <v>5.8400247</v>
      </c>
      <c r="S1123" s="202"/>
      <c r="T1123" s="204">
        <f>SUM(T1124:T1137)</f>
        <v>0</v>
      </c>
      <c r="AR1123" s="205" t="s">
        <v>92</v>
      </c>
      <c r="AT1123" s="206" t="s">
        <v>82</v>
      </c>
      <c r="AU1123" s="206" t="s">
        <v>90</v>
      </c>
      <c r="AY1123" s="205" t="s">
        <v>189</v>
      </c>
      <c r="BK1123" s="207">
        <f>SUM(BK1124:BK1137)</f>
        <v>0</v>
      </c>
    </row>
    <row r="1124" spans="1:65" s="2" customFormat="1" ht="16.5" customHeight="1">
      <c r="A1124" s="36"/>
      <c r="B1124" s="37"/>
      <c r="C1124" s="210" t="s">
        <v>2025</v>
      </c>
      <c r="D1124" s="210" t="s">
        <v>192</v>
      </c>
      <c r="E1124" s="211" t="s">
        <v>2026</v>
      </c>
      <c r="F1124" s="212" t="s">
        <v>2027</v>
      </c>
      <c r="G1124" s="213" t="s">
        <v>195</v>
      </c>
      <c r="H1124" s="214">
        <v>364.863</v>
      </c>
      <c r="I1124" s="215"/>
      <c r="J1124" s="216">
        <f>ROUND(I1124*H1124,2)</f>
        <v>0</v>
      </c>
      <c r="K1124" s="212" t="s">
        <v>196</v>
      </c>
      <c r="L1124" s="41"/>
      <c r="M1124" s="217" t="s">
        <v>1</v>
      </c>
      <c r="N1124" s="218" t="s">
        <v>48</v>
      </c>
      <c r="O1124" s="73"/>
      <c r="P1124" s="219">
        <f>O1124*H1124</f>
        <v>0</v>
      </c>
      <c r="Q1124" s="219">
        <v>0.003</v>
      </c>
      <c r="R1124" s="219">
        <f>Q1124*H1124</f>
        <v>1.094589</v>
      </c>
      <c r="S1124" s="219">
        <v>0</v>
      </c>
      <c r="T1124" s="220">
        <f>S1124*H1124</f>
        <v>0</v>
      </c>
      <c r="U1124" s="36"/>
      <c r="V1124" s="36"/>
      <c r="W1124" s="36"/>
      <c r="X1124" s="36"/>
      <c r="Y1124" s="36"/>
      <c r="Z1124" s="36"/>
      <c r="AA1124" s="36"/>
      <c r="AB1124" s="36"/>
      <c r="AC1124" s="36"/>
      <c r="AD1124" s="36"/>
      <c r="AE1124" s="36"/>
      <c r="AR1124" s="221" t="s">
        <v>269</v>
      </c>
      <c r="AT1124" s="221" t="s">
        <v>192</v>
      </c>
      <c r="AU1124" s="221" t="s">
        <v>92</v>
      </c>
      <c r="AY1124" s="18" t="s">
        <v>189</v>
      </c>
      <c r="BE1124" s="222">
        <f>IF(N1124="základní",J1124,0)</f>
        <v>0</v>
      </c>
      <c r="BF1124" s="222">
        <f>IF(N1124="snížená",J1124,0)</f>
        <v>0</v>
      </c>
      <c r="BG1124" s="222">
        <f>IF(N1124="zákl. přenesená",J1124,0)</f>
        <v>0</v>
      </c>
      <c r="BH1124" s="222">
        <f>IF(N1124="sníž. přenesená",J1124,0)</f>
        <v>0</v>
      </c>
      <c r="BI1124" s="222">
        <f>IF(N1124="nulová",J1124,0)</f>
        <v>0</v>
      </c>
      <c r="BJ1124" s="18" t="s">
        <v>90</v>
      </c>
      <c r="BK1124" s="222">
        <f>ROUND(I1124*H1124,2)</f>
        <v>0</v>
      </c>
      <c r="BL1124" s="18" t="s">
        <v>269</v>
      </c>
      <c r="BM1124" s="221" t="s">
        <v>2028</v>
      </c>
    </row>
    <row r="1125" spans="2:51" s="13" customFormat="1" ht="12">
      <c r="B1125" s="223"/>
      <c r="C1125" s="224"/>
      <c r="D1125" s="225" t="s">
        <v>198</v>
      </c>
      <c r="E1125" s="226" t="s">
        <v>1</v>
      </c>
      <c r="F1125" s="227" t="s">
        <v>199</v>
      </c>
      <c r="G1125" s="224"/>
      <c r="H1125" s="226" t="s">
        <v>1</v>
      </c>
      <c r="I1125" s="228"/>
      <c r="J1125" s="224"/>
      <c r="K1125" s="224"/>
      <c r="L1125" s="229"/>
      <c r="M1125" s="230"/>
      <c r="N1125" s="231"/>
      <c r="O1125" s="231"/>
      <c r="P1125" s="231"/>
      <c r="Q1125" s="231"/>
      <c r="R1125" s="231"/>
      <c r="S1125" s="231"/>
      <c r="T1125" s="232"/>
      <c r="AT1125" s="233" t="s">
        <v>198</v>
      </c>
      <c r="AU1125" s="233" t="s">
        <v>92</v>
      </c>
      <c r="AV1125" s="13" t="s">
        <v>90</v>
      </c>
      <c r="AW1125" s="13" t="s">
        <v>38</v>
      </c>
      <c r="AX1125" s="13" t="s">
        <v>83</v>
      </c>
      <c r="AY1125" s="233" t="s">
        <v>189</v>
      </c>
    </row>
    <row r="1126" spans="2:51" s="14" customFormat="1" ht="12">
      <c r="B1126" s="234"/>
      <c r="C1126" s="235"/>
      <c r="D1126" s="225" t="s">
        <v>198</v>
      </c>
      <c r="E1126" s="236" t="s">
        <v>1</v>
      </c>
      <c r="F1126" s="237" t="s">
        <v>2029</v>
      </c>
      <c r="G1126" s="235"/>
      <c r="H1126" s="238">
        <v>358.533</v>
      </c>
      <c r="I1126" s="239"/>
      <c r="J1126" s="235"/>
      <c r="K1126" s="235"/>
      <c r="L1126" s="240"/>
      <c r="M1126" s="241"/>
      <c r="N1126" s="242"/>
      <c r="O1126" s="242"/>
      <c r="P1126" s="242"/>
      <c r="Q1126" s="242"/>
      <c r="R1126" s="242"/>
      <c r="S1126" s="242"/>
      <c r="T1126" s="243"/>
      <c r="AT1126" s="244" t="s">
        <v>198</v>
      </c>
      <c r="AU1126" s="244" t="s">
        <v>92</v>
      </c>
      <c r="AV1126" s="14" t="s">
        <v>92</v>
      </c>
      <c r="AW1126" s="14" t="s">
        <v>38</v>
      </c>
      <c r="AX1126" s="14" t="s">
        <v>83</v>
      </c>
      <c r="AY1126" s="244" t="s">
        <v>189</v>
      </c>
    </row>
    <row r="1127" spans="2:51" s="14" customFormat="1" ht="12">
      <c r="B1127" s="234"/>
      <c r="C1127" s="235"/>
      <c r="D1127" s="225" t="s">
        <v>198</v>
      </c>
      <c r="E1127" s="236" t="s">
        <v>1</v>
      </c>
      <c r="F1127" s="237" t="s">
        <v>2030</v>
      </c>
      <c r="G1127" s="235"/>
      <c r="H1127" s="238">
        <v>6.33</v>
      </c>
      <c r="I1127" s="239"/>
      <c r="J1127" s="235"/>
      <c r="K1127" s="235"/>
      <c r="L1127" s="240"/>
      <c r="M1127" s="241"/>
      <c r="N1127" s="242"/>
      <c r="O1127" s="242"/>
      <c r="P1127" s="242"/>
      <c r="Q1127" s="242"/>
      <c r="R1127" s="242"/>
      <c r="S1127" s="242"/>
      <c r="T1127" s="243"/>
      <c r="AT1127" s="244" t="s">
        <v>198</v>
      </c>
      <c r="AU1127" s="244" t="s">
        <v>92</v>
      </c>
      <c r="AV1127" s="14" t="s">
        <v>92</v>
      </c>
      <c r="AW1127" s="14" t="s">
        <v>38</v>
      </c>
      <c r="AX1127" s="14" t="s">
        <v>83</v>
      </c>
      <c r="AY1127" s="244" t="s">
        <v>189</v>
      </c>
    </row>
    <row r="1128" spans="2:51" s="15" customFormat="1" ht="12">
      <c r="B1128" s="245"/>
      <c r="C1128" s="246"/>
      <c r="D1128" s="225" t="s">
        <v>198</v>
      </c>
      <c r="E1128" s="247" t="s">
        <v>1</v>
      </c>
      <c r="F1128" s="248" t="s">
        <v>203</v>
      </c>
      <c r="G1128" s="246"/>
      <c r="H1128" s="249">
        <v>364.863</v>
      </c>
      <c r="I1128" s="250"/>
      <c r="J1128" s="246"/>
      <c r="K1128" s="246"/>
      <c r="L1128" s="251"/>
      <c r="M1128" s="252"/>
      <c r="N1128" s="253"/>
      <c r="O1128" s="253"/>
      <c r="P1128" s="253"/>
      <c r="Q1128" s="253"/>
      <c r="R1128" s="253"/>
      <c r="S1128" s="253"/>
      <c r="T1128" s="254"/>
      <c r="AT1128" s="255" t="s">
        <v>198</v>
      </c>
      <c r="AU1128" s="255" t="s">
        <v>92</v>
      </c>
      <c r="AV1128" s="15" t="s">
        <v>106</v>
      </c>
      <c r="AW1128" s="15" t="s">
        <v>38</v>
      </c>
      <c r="AX1128" s="15" t="s">
        <v>90</v>
      </c>
      <c r="AY1128" s="255" t="s">
        <v>189</v>
      </c>
    </row>
    <row r="1129" spans="1:65" s="2" customFormat="1" ht="16.5" customHeight="1">
      <c r="A1129" s="36"/>
      <c r="B1129" s="37"/>
      <c r="C1129" s="256" t="s">
        <v>2031</v>
      </c>
      <c r="D1129" s="256" t="s">
        <v>217</v>
      </c>
      <c r="E1129" s="257" t="s">
        <v>2032</v>
      </c>
      <c r="F1129" s="258" t="s">
        <v>2033</v>
      </c>
      <c r="G1129" s="259" t="s">
        <v>195</v>
      </c>
      <c r="H1129" s="260">
        <v>401.349</v>
      </c>
      <c r="I1129" s="261"/>
      <c r="J1129" s="262">
        <f>ROUND(I1129*H1129,2)</f>
        <v>0</v>
      </c>
      <c r="K1129" s="258" t="s">
        <v>281</v>
      </c>
      <c r="L1129" s="263"/>
      <c r="M1129" s="264" t="s">
        <v>1</v>
      </c>
      <c r="N1129" s="265" t="s">
        <v>48</v>
      </c>
      <c r="O1129" s="73"/>
      <c r="P1129" s="219">
        <f>O1129*H1129</f>
        <v>0</v>
      </c>
      <c r="Q1129" s="219">
        <v>0.0118</v>
      </c>
      <c r="R1129" s="219">
        <f>Q1129*H1129</f>
        <v>4.7359181999999995</v>
      </c>
      <c r="S1129" s="219">
        <v>0</v>
      </c>
      <c r="T1129" s="220">
        <f>S1129*H1129</f>
        <v>0</v>
      </c>
      <c r="U1129" s="36"/>
      <c r="V1129" s="36"/>
      <c r="W1129" s="36"/>
      <c r="X1129" s="36"/>
      <c r="Y1129" s="36"/>
      <c r="Z1129" s="36"/>
      <c r="AA1129" s="36"/>
      <c r="AB1129" s="36"/>
      <c r="AC1129" s="36"/>
      <c r="AD1129" s="36"/>
      <c r="AE1129" s="36"/>
      <c r="AR1129" s="221" t="s">
        <v>351</v>
      </c>
      <c r="AT1129" s="221" t="s">
        <v>217</v>
      </c>
      <c r="AU1129" s="221" t="s">
        <v>92</v>
      </c>
      <c r="AY1129" s="18" t="s">
        <v>189</v>
      </c>
      <c r="BE1129" s="222">
        <f>IF(N1129="základní",J1129,0)</f>
        <v>0</v>
      </c>
      <c r="BF1129" s="222">
        <f>IF(N1129="snížená",J1129,0)</f>
        <v>0</v>
      </c>
      <c r="BG1129" s="222">
        <f>IF(N1129="zákl. přenesená",J1129,0)</f>
        <v>0</v>
      </c>
      <c r="BH1129" s="222">
        <f>IF(N1129="sníž. přenesená",J1129,0)</f>
        <v>0</v>
      </c>
      <c r="BI1129" s="222">
        <f>IF(N1129="nulová",J1129,0)</f>
        <v>0</v>
      </c>
      <c r="BJ1129" s="18" t="s">
        <v>90</v>
      </c>
      <c r="BK1129" s="222">
        <f>ROUND(I1129*H1129,2)</f>
        <v>0</v>
      </c>
      <c r="BL1129" s="18" t="s">
        <v>269</v>
      </c>
      <c r="BM1129" s="221" t="s">
        <v>2034</v>
      </c>
    </row>
    <row r="1130" spans="1:47" s="2" customFormat="1" ht="48.75">
      <c r="A1130" s="36"/>
      <c r="B1130" s="37"/>
      <c r="C1130" s="38"/>
      <c r="D1130" s="225" t="s">
        <v>305</v>
      </c>
      <c r="E1130" s="38"/>
      <c r="F1130" s="266" t="s">
        <v>2035</v>
      </c>
      <c r="G1130" s="38"/>
      <c r="H1130" s="38"/>
      <c r="I1130" s="125"/>
      <c r="J1130" s="38"/>
      <c r="K1130" s="38"/>
      <c r="L1130" s="41"/>
      <c r="M1130" s="267"/>
      <c r="N1130" s="268"/>
      <c r="O1130" s="73"/>
      <c r="P1130" s="73"/>
      <c r="Q1130" s="73"/>
      <c r="R1130" s="73"/>
      <c r="S1130" s="73"/>
      <c r="T1130" s="74"/>
      <c r="U1130" s="36"/>
      <c r="V1130" s="36"/>
      <c r="W1130" s="36"/>
      <c r="X1130" s="36"/>
      <c r="Y1130" s="36"/>
      <c r="Z1130" s="36"/>
      <c r="AA1130" s="36"/>
      <c r="AB1130" s="36"/>
      <c r="AC1130" s="36"/>
      <c r="AD1130" s="36"/>
      <c r="AE1130" s="36"/>
      <c r="AT1130" s="18" t="s">
        <v>305</v>
      </c>
      <c r="AU1130" s="18" t="s">
        <v>92</v>
      </c>
    </row>
    <row r="1131" spans="2:51" s="14" customFormat="1" ht="12">
      <c r="B1131" s="234"/>
      <c r="C1131" s="235"/>
      <c r="D1131" s="225" t="s">
        <v>198</v>
      </c>
      <c r="E1131" s="235"/>
      <c r="F1131" s="237" t="s">
        <v>2036</v>
      </c>
      <c r="G1131" s="235"/>
      <c r="H1131" s="238">
        <v>401.349</v>
      </c>
      <c r="I1131" s="239"/>
      <c r="J1131" s="235"/>
      <c r="K1131" s="235"/>
      <c r="L1131" s="240"/>
      <c r="M1131" s="241"/>
      <c r="N1131" s="242"/>
      <c r="O1131" s="242"/>
      <c r="P1131" s="242"/>
      <c r="Q1131" s="242"/>
      <c r="R1131" s="242"/>
      <c r="S1131" s="242"/>
      <c r="T1131" s="243"/>
      <c r="AT1131" s="244" t="s">
        <v>198</v>
      </c>
      <c r="AU1131" s="244" t="s">
        <v>92</v>
      </c>
      <c r="AV1131" s="14" t="s">
        <v>92</v>
      </c>
      <c r="AW1131" s="14" t="s">
        <v>4</v>
      </c>
      <c r="AX1131" s="14" t="s">
        <v>90</v>
      </c>
      <c r="AY1131" s="244" t="s">
        <v>189</v>
      </c>
    </row>
    <row r="1132" spans="1:65" s="2" customFormat="1" ht="16.5" customHeight="1">
      <c r="A1132" s="36"/>
      <c r="B1132" s="37"/>
      <c r="C1132" s="210" t="s">
        <v>2037</v>
      </c>
      <c r="D1132" s="210" t="s">
        <v>192</v>
      </c>
      <c r="E1132" s="211" t="s">
        <v>2038</v>
      </c>
      <c r="F1132" s="212" t="s">
        <v>2039</v>
      </c>
      <c r="G1132" s="213" t="s">
        <v>195</v>
      </c>
      <c r="H1132" s="214">
        <v>364.863</v>
      </c>
      <c r="I1132" s="215"/>
      <c r="J1132" s="216">
        <f>ROUND(I1132*H1132,2)</f>
        <v>0</v>
      </c>
      <c r="K1132" s="212" t="s">
        <v>196</v>
      </c>
      <c r="L1132" s="41"/>
      <c r="M1132" s="217" t="s">
        <v>1</v>
      </c>
      <c r="N1132" s="218" t="s">
        <v>48</v>
      </c>
      <c r="O1132" s="73"/>
      <c r="P1132" s="219">
        <f>O1132*H1132</f>
        <v>0</v>
      </c>
      <c r="Q1132" s="219">
        <v>0</v>
      </c>
      <c r="R1132" s="219">
        <f>Q1132*H1132</f>
        <v>0</v>
      </c>
      <c r="S1132" s="219">
        <v>0</v>
      </c>
      <c r="T1132" s="220">
        <f>S1132*H1132</f>
        <v>0</v>
      </c>
      <c r="U1132" s="36"/>
      <c r="V1132" s="36"/>
      <c r="W1132" s="36"/>
      <c r="X1132" s="36"/>
      <c r="Y1132" s="36"/>
      <c r="Z1132" s="36"/>
      <c r="AA1132" s="36"/>
      <c r="AB1132" s="36"/>
      <c r="AC1132" s="36"/>
      <c r="AD1132" s="36"/>
      <c r="AE1132" s="36"/>
      <c r="AR1132" s="221" t="s">
        <v>269</v>
      </c>
      <c r="AT1132" s="221" t="s">
        <v>192</v>
      </c>
      <c r="AU1132" s="221" t="s">
        <v>92</v>
      </c>
      <c r="AY1132" s="18" t="s">
        <v>189</v>
      </c>
      <c r="BE1132" s="222">
        <f>IF(N1132="základní",J1132,0)</f>
        <v>0</v>
      </c>
      <c r="BF1132" s="222">
        <f>IF(N1132="snížená",J1132,0)</f>
        <v>0</v>
      </c>
      <c r="BG1132" s="222">
        <f>IF(N1132="zákl. přenesená",J1132,0)</f>
        <v>0</v>
      </c>
      <c r="BH1132" s="222">
        <f>IF(N1132="sníž. přenesená",J1132,0)</f>
        <v>0</v>
      </c>
      <c r="BI1132" s="222">
        <f>IF(N1132="nulová",J1132,0)</f>
        <v>0</v>
      </c>
      <c r="BJ1132" s="18" t="s">
        <v>90</v>
      </c>
      <c r="BK1132" s="222">
        <f>ROUND(I1132*H1132,2)</f>
        <v>0</v>
      </c>
      <c r="BL1132" s="18" t="s">
        <v>269</v>
      </c>
      <c r="BM1132" s="221" t="s">
        <v>2040</v>
      </c>
    </row>
    <row r="1133" spans="1:65" s="2" customFormat="1" ht="16.5" customHeight="1">
      <c r="A1133" s="36"/>
      <c r="B1133" s="37"/>
      <c r="C1133" s="210" t="s">
        <v>2041</v>
      </c>
      <c r="D1133" s="210" t="s">
        <v>192</v>
      </c>
      <c r="E1133" s="211" t="s">
        <v>2042</v>
      </c>
      <c r="F1133" s="212" t="s">
        <v>2043</v>
      </c>
      <c r="G1133" s="213" t="s">
        <v>195</v>
      </c>
      <c r="H1133" s="214">
        <v>364.863</v>
      </c>
      <c r="I1133" s="215"/>
      <c r="J1133" s="216">
        <f>ROUND(I1133*H1133,2)</f>
        <v>0</v>
      </c>
      <c r="K1133" s="212" t="s">
        <v>196</v>
      </c>
      <c r="L1133" s="41"/>
      <c r="M1133" s="217" t="s">
        <v>1</v>
      </c>
      <c r="N1133" s="218" t="s">
        <v>48</v>
      </c>
      <c r="O1133" s="73"/>
      <c r="P1133" s="219">
        <f>O1133*H1133</f>
        <v>0</v>
      </c>
      <c r="Q1133" s="219">
        <v>0</v>
      </c>
      <c r="R1133" s="219">
        <f>Q1133*H1133</f>
        <v>0</v>
      </c>
      <c r="S1133" s="219">
        <v>0</v>
      </c>
      <c r="T1133" s="220">
        <f>S1133*H1133</f>
        <v>0</v>
      </c>
      <c r="U1133" s="36"/>
      <c r="V1133" s="36"/>
      <c r="W1133" s="36"/>
      <c r="X1133" s="36"/>
      <c r="Y1133" s="36"/>
      <c r="Z1133" s="36"/>
      <c r="AA1133" s="36"/>
      <c r="AB1133" s="36"/>
      <c r="AC1133" s="36"/>
      <c r="AD1133" s="36"/>
      <c r="AE1133" s="36"/>
      <c r="AR1133" s="221" t="s">
        <v>269</v>
      </c>
      <c r="AT1133" s="221" t="s">
        <v>192</v>
      </c>
      <c r="AU1133" s="221" t="s">
        <v>92</v>
      </c>
      <c r="AY1133" s="18" t="s">
        <v>189</v>
      </c>
      <c r="BE1133" s="222">
        <f>IF(N1133="základní",J1133,0)</f>
        <v>0</v>
      </c>
      <c r="BF1133" s="222">
        <f>IF(N1133="snížená",J1133,0)</f>
        <v>0</v>
      </c>
      <c r="BG1133" s="222">
        <f>IF(N1133="zákl. přenesená",J1133,0)</f>
        <v>0</v>
      </c>
      <c r="BH1133" s="222">
        <f>IF(N1133="sníž. přenesená",J1133,0)</f>
        <v>0</v>
      </c>
      <c r="BI1133" s="222">
        <f>IF(N1133="nulová",J1133,0)</f>
        <v>0</v>
      </c>
      <c r="BJ1133" s="18" t="s">
        <v>90</v>
      </c>
      <c r="BK1133" s="222">
        <f>ROUND(I1133*H1133,2)</f>
        <v>0</v>
      </c>
      <c r="BL1133" s="18" t="s">
        <v>269</v>
      </c>
      <c r="BM1133" s="221" t="s">
        <v>2044</v>
      </c>
    </row>
    <row r="1134" spans="1:65" s="2" customFormat="1" ht="16.5" customHeight="1">
      <c r="A1134" s="36"/>
      <c r="B1134" s="37"/>
      <c r="C1134" s="210" t="s">
        <v>2045</v>
      </c>
      <c r="D1134" s="210" t="s">
        <v>192</v>
      </c>
      <c r="E1134" s="211" t="s">
        <v>2046</v>
      </c>
      <c r="F1134" s="212" t="s">
        <v>2047</v>
      </c>
      <c r="G1134" s="213" t="s">
        <v>195</v>
      </c>
      <c r="H1134" s="214">
        <v>364.863</v>
      </c>
      <c r="I1134" s="215"/>
      <c r="J1134" s="216">
        <f>ROUND(I1134*H1134,2)</f>
        <v>0</v>
      </c>
      <c r="K1134" s="212" t="s">
        <v>281</v>
      </c>
      <c r="L1134" s="41"/>
      <c r="M1134" s="217" t="s">
        <v>1</v>
      </c>
      <c r="N1134" s="218" t="s">
        <v>48</v>
      </c>
      <c r="O1134" s="73"/>
      <c r="P1134" s="219">
        <f>O1134*H1134</f>
        <v>0</v>
      </c>
      <c r="Q1134" s="219">
        <v>0</v>
      </c>
      <c r="R1134" s="219">
        <f>Q1134*H1134</f>
        <v>0</v>
      </c>
      <c r="S1134" s="219">
        <v>0</v>
      </c>
      <c r="T1134" s="220">
        <f>S1134*H1134</f>
        <v>0</v>
      </c>
      <c r="U1134" s="36"/>
      <c r="V1134" s="36"/>
      <c r="W1134" s="36"/>
      <c r="X1134" s="36"/>
      <c r="Y1134" s="36"/>
      <c r="Z1134" s="36"/>
      <c r="AA1134" s="36"/>
      <c r="AB1134" s="36"/>
      <c r="AC1134" s="36"/>
      <c r="AD1134" s="36"/>
      <c r="AE1134" s="36"/>
      <c r="AR1134" s="221" t="s">
        <v>269</v>
      </c>
      <c r="AT1134" s="221" t="s">
        <v>192</v>
      </c>
      <c r="AU1134" s="221" t="s">
        <v>92</v>
      </c>
      <c r="AY1134" s="18" t="s">
        <v>189</v>
      </c>
      <c r="BE1134" s="222">
        <f>IF(N1134="základní",J1134,0)</f>
        <v>0</v>
      </c>
      <c r="BF1134" s="222">
        <f>IF(N1134="snížená",J1134,0)</f>
        <v>0</v>
      </c>
      <c r="BG1134" s="222">
        <f>IF(N1134="zákl. přenesená",J1134,0)</f>
        <v>0</v>
      </c>
      <c r="BH1134" s="222">
        <f>IF(N1134="sníž. přenesená",J1134,0)</f>
        <v>0</v>
      </c>
      <c r="BI1134" s="222">
        <f>IF(N1134="nulová",J1134,0)</f>
        <v>0</v>
      </c>
      <c r="BJ1134" s="18" t="s">
        <v>90</v>
      </c>
      <c r="BK1134" s="222">
        <f>ROUND(I1134*H1134,2)</f>
        <v>0</v>
      </c>
      <c r="BL1134" s="18" t="s">
        <v>269</v>
      </c>
      <c r="BM1134" s="221" t="s">
        <v>2048</v>
      </c>
    </row>
    <row r="1135" spans="1:47" s="2" customFormat="1" ht="39">
      <c r="A1135" s="36"/>
      <c r="B1135" s="37"/>
      <c r="C1135" s="38"/>
      <c r="D1135" s="225" t="s">
        <v>305</v>
      </c>
      <c r="E1135" s="38"/>
      <c r="F1135" s="266" t="s">
        <v>1944</v>
      </c>
      <c r="G1135" s="38"/>
      <c r="H1135" s="38"/>
      <c r="I1135" s="125"/>
      <c r="J1135" s="38"/>
      <c r="K1135" s="38"/>
      <c r="L1135" s="41"/>
      <c r="M1135" s="267"/>
      <c r="N1135" s="268"/>
      <c r="O1135" s="73"/>
      <c r="P1135" s="73"/>
      <c r="Q1135" s="73"/>
      <c r="R1135" s="73"/>
      <c r="S1135" s="73"/>
      <c r="T1135" s="74"/>
      <c r="U1135" s="36"/>
      <c r="V1135" s="36"/>
      <c r="W1135" s="36"/>
      <c r="X1135" s="36"/>
      <c r="Y1135" s="36"/>
      <c r="Z1135" s="36"/>
      <c r="AA1135" s="36"/>
      <c r="AB1135" s="36"/>
      <c r="AC1135" s="36"/>
      <c r="AD1135" s="36"/>
      <c r="AE1135" s="36"/>
      <c r="AT1135" s="18" t="s">
        <v>305</v>
      </c>
      <c r="AU1135" s="18" t="s">
        <v>92</v>
      </c>
    </row>
    <row r="1136" spans="1:65" s="2" customFormat="1" ht="16.5" customHeight="1">
      <c r="A1136" s="36"/>
      <c r="B1136" s="37"/>
      <c r="C1136" s="210" t="s">
        <v>2049</v>
      </c>
      <c r="D1136" s="210" t="s">
        <v>192</v>
      </c>
      <c r="E1136" s="211" t="s">
        <v>2050</v>
      </c>
      <c r="F1136" s="212" t="s">
        <v>2051</v>
      </c>
      <c r="G1136" s="213" t="s">
        <v>225</v>
      </c>
      <c r="H1136" s="214">
        <v>317.25</v>
      </c>
      <c r="I1136" s="215"/>
      <c r="J1136" s="216">
        <f>ROUND(I1136*H1136,2)</f>
        <v>0</v>
      </c>
      <c r="K1136" s="212" t="s">
        <v>196</v>
      </c>
      <c r="L1136" s="41"/>
      <c r="M1136" s="217" t="s">
        <v>1</v>
      </c>
      <c r="N1136" s="218" t="s">
        <v>48</v>
      </c>
      <c r="O1136" s="73"/>
      <c r="P1136" s="219">
        <f>O1136*H1136</f>
        <v>0</v>
      </c>
      <c r="Q1136" s="219">
        <v>3E-05</v>
      </c>
      <c r="R1136" s="219">
        <f>Q1136*H1136</f>
        <v>0.0095175</v>
      </c>
      <c r="S1136" s="219">
        <v>0</v>
      </c>
      <c r="T1136" s="220">
        <f>S1136*H1136</f>
        <v>0</v>
      </c>
      <c r="U1136" s="36"/>
      <c r="V1136" s="36"/>
      <c r="W1136" s="36"/>
      <c r="X1136" s="36"/>
      <c r="Y1136" s="36"/>
      <c r="Z1136" s="36"/>
      <c r="AA1136" s="36"/>
      <c r="AB1136" s="36"/>
      <c r="AC1136" s="36"/>
      <c r="AD1136" s="36"/>
      <c r="AE1136" s="36"/>
      <c r="AR1136" s="221" t="s">
        <v>269</v>
      </c>
      <c r="AT1136" s="221" t="s">
        <v>192</v>
      </c>
      <c r="AU1136" s="221" t="s">
        <v>92</v>
      </c>
      <c r="AY1136" s="18" t="s">
        <v>189</v>
      </c>
      <c r="BE1136" s="222">
        <f>IF(N1136="základní",J1136,0)</f>
        <v>0</v>
      </c>
      <c r="BF1136" s="222">
        <f>IF(N1136="snížená",J1136,0)</f>
        <v>0</v>
      </c>
      <c r="BG1136" s="222">
        <f>IF(N1136="zákl. přenesená",J1136,0)</f>
        <v>0</v>
      </c>
      <c r="BH1136" s="222">
        <f>IF(N1136="sníž. přenesená",J1136,0)</f>
        <v>0</v>
      </c>
      <c r="BI1136" s="222">
        <f>IF(N1136="nulová",J1136,0)</f>
        <v>0</v>
      </c>
      <c r="BJ1136" s="18" t="s">
        <v>90</v>
      </c>
      <c r="BK1136" s="222">
        <f>ROUND(I1136*H1136,2)</f>
        <v>0</v>
      </c>
      <c r="BL1136" s="18" t="s">
        <v>269</v>
      </c>
      <c r="BM1136" s="221" t="s">
        <v>2052</v>
      </c>
    </row>
    <row r="1137" spans="1:65" s="2" customFormat="1" ht="16.5" customHeight="1">
      <c r="A1137" s="36"/>
      <c r="B1137" s="37"/>
      <c r="C1137" s="210" t="s">
        <v>2053</v>
      </c>
      <c r="D1137" s="210" t="s">
        <v>192</v>
      </c>
      <c r="E1137" s="211" t="s">
        <v>2054</v>
      </c>
      <c r="F1137" s="212" t="s">
        <v>2055</v>
      </c>
      <c r="G1137" s="213" t="s">
        <v>450</v>
      </c>
      <c r="H1137" s="269"/>
      <c r="I1137" s="215"/>
      <c r="J1137" s="216">
        <f>ROUND(I1137*H1137,2)</f>
        <v>0</v>
      </c>
      <c r="K1137" s="212" t="s">
        <v>196</v>
      </c>
      <c r="L1137" s="41"/>
      <c r="M1137" s="217" t="s">
        <v>1</v>
      </c>
      <c r="N1137" s="218" t="s">
        <v>48</v>
      </c>
      <c r="O1137" s="73"/>
      <c r="P1137" s="219">
        <f>O1137*H1137</f>
        <v>0</v>
      </c>
      <c r="Q1137" s="219">
        <v>0</v>
      </c>
      <c r="R1137" s="219">
        <f>Q1137*H1137</f>
        <v>0</v>
      </c>
      <c r="S1137" s="219">
        <v>0</v>
      </c>
      <c r="T1137" s="220">
        <f>S1137*H1137</f>
        <v>0</v>
      </c>
      <c r="U1137" s="36"/>
      <c r="V1137" s="36"/>
      <c r="W1137" s="36"/>
      <c r="X1137" s="36"/>
      <c r="Y1137" s="36"/>
      <c r="Z1137" s="36"/>
      <c r="AA1137" s="36"/>
      <c r="AB1137" s="36"/>
      <c r="AC1137" s="36"/>
      <c r="AD1137" s="36"/>
      <c r="AE1137" s="36"/>
      <c r="AR1137" s="221" t="s">
        <v>269</v>
      </c>
      <c r="AT1137" s="221" t="s">
        <v>192</v>
      </c>
      <c r="AU1137" s="221" t="s">
        <v>92</v>
      </c>
      <c r="AY1137" s="18" t="s">
        <v>189</v>
      </c>
      <c r="BE1137" s="222">
        <f>IF(N1137="základní",J1137,0)</f>
        <v>0</v>
      </c>
      <c r="BF1137" s="222">
        <f>IF(N1137="snížená",J1137,0)</f>
        <v>0</v>
      </c>
      <c r="BG1137" s="222">
        <f>IF(N1137="zákl. přenesená",J1137,0)</f>
        <v>0</v>
      </c>
      <c r="BH1137" s="222">
        <f>IF(N1137="sníž. přenesená",J1137,0)</f>
        <v>0</v>
      </c>
      <c r="BI1137" s="222">
        <f>IF(N1137="nulová",J1137,0)</f>
        <v>0</v>
      </c>
      <c r="BJ1137" s="18" t="s">
        <v>90</v>
      </c>
      <c r="BK1137" s="222">
        <f>ROUND(I1137*H1137,2)</f>
        <v>0</v>
      </c>
      <c r="BL1137" s="18" t="s">
        <v>269</v>
      </c>
      <c r="BM1137" s="221" t="s">
        <v>2056</v>
      </c>
    </row>
    <row r="1138" spans="2:63" s="12" customFormat="1" ht="22.9" customHeight="1">
      <c r="B1138" s="194"/>
      <c r="C1138" s="195"/>
      <c r="D1138" s="196" t="s">
        <v>82</v>
      </c>
      <c r="E1138" s="208" t="s">
        <v>2057</v>
      </c>
      <c r="F1138" s="208" t="s">
        <v>2058</v>
      </c>
      <c r="G1138" s="195"/>
      <c r="H1138" s="195"/>
      <c r="I1138" s="198"/>
      <c r="J1138" s="209">
        <f>BK1138</f>
        <v>0</v>
      </c>
      <c r="K1138" s="195"/>
      <c r="L1138" s="200"/>
      <c r="M1138" s="201"/>
      <c r="N1138" s="202"/>
      <c r="O1138" s="202"/>
      <c r="P1138" s="203">
        <f>SUM(P1139:P1158)</f>
        <v>0</v>
      </c>
      <c r="Q1138" s="202"/>
      <c r="R1138" s="203">
        <f>SUM(R1139:R1158)</f>
        <v>21.32815461</v>
      </c>
      <c r="S1138" s="202"/>
      <c r="T1138" s="204">
        <f>SUM(T1139:T1158)</f>
        <v>0</v>
      </c>
      <c r="AR1138" s="205" t="s">
        <v>92</v>
      </c>
      <c r="AT1138" s="206" t="s">
        <v>82</v>
      </c>
      <c r="AU1138" s="206" t="s">
        <v>90</v>
      </c>
      <c r="AY1138" s="205" t="s">
        <v>189</v>
      </c>
      <c r="BK1138" s="207">
        <f>SUM(BK1139:BK1158)</f>
        <v>0</v>
      </c>
    </row>
    <row r="1139" spans="1:65" s="2" customFormat="1" ht="16.5" customHeight="1">
      <c r="A1139" s="36"/>
      <c r="B1139" s="37"/>
      <c r="C1139" s="210" t="s">
        <v>2059</v>
      </c>
      <c r="D1139" s="210" t="s">
        <v>192</v>
      </c>
      <c r="E1139" s="211" t="s">
        <v>2060</v>
      </c>
      <c r="F1139" s="212" t="s">
        <v>2061</v>
      </c>
      <c r="G1139" s="213" t="s">
        <v>195</v>
      </c>
      <c r="H1139" s="214">
        <v>71.911</v>
      </c>
      <c r="I1139" s="215"/>
      <c r="J1139" s="216">
        <f>ROUND(I1139*H1139,2)</f>
        <v>0</v>
      </c>
      <c r="K1139" s="212" t="s">
        <v>196</v>
      </c>
      <c r="L1139" s="41"/>
      <c r="M1139" s="217" t="s">
        <v>1</v>
      </c>
      <c r="N1139" s="218" t="s">
        <v>48</v>
      </c>
      <c r="O1139" s="73"/>
      <c r="P1139" s="219">
        <f>O1139*H1139</f>
        <v>0</v>
      </c>
      <c r="Q1139" s="219">
        <v>0.0105</v>
      </c>
      <c r="R1139" s="219">
        <f>Q1139*H1139</f>
        <v>0.7550655000000001</v>
      </c>
      <c r="S1139" s="219">
        <v>0</v>
      </c>
      <c r="T1139" s="220">
        <f>S1139*H1139</f>
        <v>0</v>
      </c>
      <c r="U1139" s="36"/>
      <c r="V1139" s="36"/>
      <c r="W1139" s="36"/>
      <c r="X1139" s="36"/>
      <c r="Y1139" s="36"/>
      <c r="Z1139" s="36"/>
      <c r="AA1139" s="36"/>
      <c r="AB1139" s="36"/>
      <c r="AC1139" s="36"/>
      <c r="AD1139" s="36"/>
      <c r="AE1139" s="36"/>
      <c r="AR1139" s="221" t="s">
        <v>269</v>
      </c>
      <c r="AT1139" s="221" t="s">
        <v>192</v>
      </c>
      <c r="AU1139" s="221" t="s">
        <v>92</v>
      </c>
      <c r="AY1139" s="18" t="s">
        <v>189</v>
      </c>
      <c r="BE1139" s="222">
        <f>IF(N1139="základní",J1139,0)</f>
        <v>0</v>
      </c>
      <c r="BF1139" s="222">
        <f>IF(N1139="snížená",J1139,0)</f>
        <v>0</v>
      </c>
      <c r="BG1139" s="222">
        <f>IF(N1139="zákl. přenesená",J1139,0)</f>
        <v>0</v>
      </c>
      <c r="BH1139" s="222">
        <f>IF(N1139="sníž. přenesená",J1139,0)</f>
        <v>0</v>
      </c>
      <c r="BI1139" s="222">
        <f>IF(N1139="nulová",J1139,0)</f>
        <v>0</v>
      </c>
      <c r="BJ1139" s="18" t="s">
        <v>90</v>
      </c>
      <c r="BK1139" s="222">
        <f>ROUND(I1139*H1139,2)</f>
        <v>0</v>
      </c>
      <c r="BL1139" s="18" t="s">
        <v>269</v>
      </c>
      <c r="BM1139" s="221" t="s">
        <v>2062</v>
      </c>
    </row>
    <row r="1140" spans="1:47" s="2" customFormat="1" ht="19.5">
      <c r="A1140" s="36"/>
      <c r="B1140" s="37"/>
      <c r="C1140" s="38"/>
      <c r="D1140" s="225" t="s">
        <v>305</v>
      </c>
      <c r="E1140" s="38"/>
      <c r="F1140" s="266" t="s">
        <v>2063</v>
      </c>
      <c r="G1140" s="38"/>
      <c r="H1140" s="38"/>
      <c r="I1140" s="125"/>
      <c r="J1140" s="38"/>
      <c r="K1140" s="38"/>
      <c r="L1140" s="41"/>
      <c r="M1140" s="267"/>
      <c r="N1140" s="268"/>
      <c r="O1140" s="73"/>
      <c r="P1140" s="73"/>
      <c r="Q1140" s="73"/>
      <c r="R1140" s="73"/>
      <c r="S1140" s="73"/>
      <c r="T1140" s="74"/>
      <c r="U1140" s="36"/>
      <c r="V1140" s="36"/>
      <c r="W1140" s="36"/>
      <c r="X1140" s="36"/>
      <c r="Y1140" s="36"/>
      <c r="Z1140" s="36"/>
      <c r="AA1140" s="36"/>
      <c r="AB1140" s="36"/>
      <c r="AC1140" s="36"/>
      <c r="AD1140" s="36"/>
      <c r="AE1140" s="36"/>
      <c r="AT1140" s="18" t="s">
        <v>305</v>
      </c>
      <c r="AU1140" s="18" t="s">
        <v>92</v>
      </c>
    </row>
    <row r="1141" spans="2:51" s="13" customFormat="1" ht="12">
      <c r="B1141" s="223"/>
      <c r="C1141" s="224"/>
      <c r="D1141" s="225" t="s">
        <v>198</v>
      </c>
      <c r="E1141" s="226" t="s">
        <v>1</v>
      </c>
      <c r="F1141" s="227" t="s">
        <v>199</v>
      </c>
      <c r="G1141" s="224"/>
      <c r="H1141" s="226" t="s">
        <v>1</v>
      </c>
      <c r="I1141" s="228"/>
      <c r="J1141" s="224"/>
      <c r="K1141" s="224"/>
      <c r="L1141" s="229"/>
      <c r="M1141" s="230"/>
      <c r="N1141" s="231"/>
      <c r="O1141" s="231"/>
      <c r="P1141" s="231"/>
      <c r="Q1141" s="231"/>
      <c r="R1141" s="231"/>
      <c r="S1141" s="231"/>
      <c r="T1141" s="232"/>
      <c r="AT1141" s="233" t="s">
        <v>198</v>
      </c>
      <c r="AU1141" s="233" t="s">
        <v>92</v>
      </c>
      <c r="AV1141" s="13" t="s">
        <v>90</v>
      </c>
      <c r="AW1141" s="13" t="s">
        <v>38</v>
      </c>
      <c r="AX1141" s="13" t="s">
        <v>83</v>
      </c>
      <c r="AY1141" s="233" t="s">
        <v>189</v>
      </c>
    </row>
    <row r="1142" spans="2:51" s="14" customFormat="1" ht="12">
      <c r="B1142" s="234"/>
      <c r="C1142" s="235"/>
      <c r="D1142" s="225" t="s">
        <v>198</v>
      </c>
      <c r="E1142" s="236" t="s">
        <v>1</v>
      </c>
      <c r="F1142" s="237" t="s">
        <v>207</v>
      </c>
      <c r="G1142" s="235"/>
      <c r="H1142" s="238">
        <v>65.374</v>
      </c>
      <c r="I1142" s="239"/>
      <c r="J1142" s="235"/>
      <c r="K1142" s="235"/>
      <c r="L1142" s="240"/>
      <c r="M1142" s="241"/>
      <c r="N1142" s="242"/>
      <c r="O1142" s="242"/>
      <c r="P1142" s="242"/>
      <c r="Q1142" s="242"/>
      <c r="R1142" s="242"/>
      <c r="S1142" s="242"/>
      <c r="T1142" s="243"/>
      <c r="AT1142" s="244" t="s">
        <v>198</v>
      </c>
      <c r="AU1142" s="244" t="s">
        <v>92</v>
      </c>
      <c r="AV1142" s="14" t="s">
        <v>92</v>
      </c>
      <c r="AW1142" s="14" t="s">
        <v>38</v>
      </c>
      <c r="AX1142" s="14" t="s">
        <v>83</v>
      </c>
      <c r="AY1142" s="244" t="s">
        <v>189</v>
      </c>
    </row>
    <row r="1143" spans="2:51" s="14" customFormat="1" ht="12">
      <c r="B1143" s="234"/>
      <c r="C1143" s="235"/>
      <c r="D1143" s="225" t="s">
        <v>198</v>
      </c>
      <c r="E1143" s="236" t="s">
        <v>1</v>
      </c>
      <c r="F1143" s="237" t="s">
        <v>2064</v>
      </c>
      <c r="G1143" s="235"/>
      <c r="H1143" s="238">
        <v>6.537</v>
      </c>
      <c r="I1143" s="239"/>
      <c r="J1143" s="235"/>
      <c r="K1143" s="235"/>
      <c r="L1143" s="240"/>
      <c r="M1143" s="241"/>
      <c r="N1143" s="242"/>
      <c r="O1143" s="242"/>
      <c r="P1143" s="242"/>
      <c r="Q1143" s="242"/>
      <c r="R1143" s="242"/>
      <c r="S1143" s="242"/>
      <c r="T1143" s="243"/>
      <c r="AT1143" s="244" t="s">
        <v>198</v>
      </c>
      <c r="AU1143" s="244" t="s">
        <v>92</v>
      </c>
      <c r="AV1143" s="14" t="s">
        <v>92</v>
      </c>
      <c r="AW1143" s="14" t="s">
        <v>38</v>
      </c>
      <c r="AX1143" s="14" t="s">
        <v>83</v>
      </c>
      <c r="AY1143" s="244" t="s">
        <v>189</v>
      </c>
    </row>
    <row r="1144" spans="2:51" s="15" customFormat="1" ht="12">
      <c r="B1144" s="245"/>
      <c r="C1144" s="246"/>
      <c r="D1144" s="225" t="s">
        <v>198</v>
      </c>
      <c r="E1144" s="247" t="s">
        <v>1</v>
      </c>
      <c r="F1144" s="248" t="s">
        <v>203</v>
      </c>
      <c r="G1144" s="246"/>
      <c r="H1144" s="249">
        <v>71.911</v>
      </c>
      <c r="I1144" s="250"/>
      <c r="J1144" s="246"/>
      <c r="K1144" s="246"/>
      <c r="L1144" s="251"/>
      <c r="M1144" s="252"/>
      <c r="N1144" s="253"/>
      <c r="O1144" s="253"/>
      <c r="P1144" s="253"/>
      <c r="Q1144" s="253"/>
      <c r="R1144" s="253"/>
      <c r="S1144" s="253"/>
      <c r="T1144" s="254"/>
      <c r="AT1144" s="255" t="s">
        <v>198</v>
      </c>
      <c r="AU1144" s="255" t="s">
        <v>92</v>
      </c>
      <c r="AV1144" s="15" t="s">
        <v>106</v>
      </c>
      <c r="AW1144" s="15" t="s">
        <v>38</v>
      </c>
      <c r="AX1144" s="15" t="s">
        <v>90</v>
      </c>
      <c r="AY1144" s="255" t="s">
        <v>189</v>
      </c>
    </row>
    <row r="1145" spans="1:65" s="2" customFormat="1" ht="16.5" customHeight="1">
      <c r="A1145" s="36"/>
      <c r="B1145" s="37"/>
      <c r="C1145" s="256" t="s">
        <v>2065</v>
      </c>
      <c r="D1145" s="256" t="s">
        <v>217</v>
      </c>
      <c r="E1145" s="257" t="s">
        <v>2066</v>
      </c>
      <c r="F1145" s="258" t="s">
        <v>2067</v>
      </c>
      <c r="G1145" s="259" t="s">
        <v>195</v>
      </c>
      <c r="H1145" s="260">
        <v>79.102</v>
      </c>
      <c r="I1145" s="261"/>
      <c r="J1145" s="262">
        <f>ROUND(I1145*H1145,2)</f>
        <v>0</v>
      </c>
      <c r="K1145" s="258" t="s">
        <v>281</v>
      </c>
      <c r="L1145" s="263"/>
      <c r="M1145" s="264" t="s">
        <v>1</v>
      </c>
      <c r="N1145" s="265" t="s">
        <v>48</v>
      </c>
      <c r="O1145" s="73"/>
      <c r="P1145" s="219">
        <f>O1145*H1145</f>
        <v>0</v>
      </c>
      <c r="Q1145" s="219">
        <v>0.081</v>
      </c>
      <c r="R1145" s="219">
        <f>Q1145*H1145</f>
        <v>6.407262</v>
      </c>
      <c r="S1145" s="219">
        <v>0</v>
      </c>
      <c r="T1145" s="220">
        <f>S1145*H1145</f>
        <v>0</v>
      </c>
      <c r="U1145" s="36"/>
      <c r="V1145" s="36"/>
      <c r="W1145" s="36"/>
      <c r="X1145" s="36"/>
      <c r="Y1145" s="36"/>
      <c r="Z1145" s="36"/>
      <c r="AA1145" s="36"/>
      <c r="AB1145" s="36"/>
      <c r="AC1145" s="36"/>
      <c r="AD1145" s="36"/>
      <c r="AE1145" s="36"/>
      <c r="AR1145" s="221" t="s">
        <v>351</v>
      </c>
      <c r="AT1145" s="221" t="s">
        <v>217</v>
      </c>
      <c r="AU1145" s="221" t="s">
        <v>92</v>
      </c>
      <c r="AY1145" s="18" t="s">
        <v>189</v>
      </c>
      <c r="BE1145" s="222">
        <f>IF(N1145="základní",J1145,0)</f>
        <v>0</v>
      </c>
      <c r="BF1145" s="222">
        <f>IF(N1145="snížená",J1145,0)</f>
        <v>0</v>
      </c>
      <c r="BG1145" s="222">
        <f>IF(N1145="zákl. přenesená",J1145,0)</f>
        <v>0</v>
      </c>
      <c r="BH1145" s="222">
        <f>IF(N1145="sníž. přenesená",J1145,0)</f>
        <v>0</v>
      </c>
      <c r="BI1145" s="222">
        <f>IF(N1145="nulová",J1145,0)</f>
        <v>0</v>
      </c>
      <c r="BJ1145" s="18" t="s">
        <v>90</v>
      </c>
      <c r="BK1145" s="222">
        <f>ROUND(I1145*H1145,2)</f>
        <v>0</v>
      </c>
      <c r="BL1145" s="18" t="s">
        <v>269</v>
      </c>
      <c r="BM1145" s="221" t="s">
        <v>2068</v>
      </c>
    </row>
    <row r="1146" spans="1:47" s="2" customFormat="1" ht="19.5">
      <c r="A1146" s="36"/>
      <c r="B1146" s="37"/>
      <c r="C1146" s="38"/>
      <c r="D1146" s="225" t="s">
        <v>305</v>
      </c>
      <c r="E1146" s="38"/>
      <c r="F1146" s="266" t="s">
        <v>2069</v>
      </c>
      <c r="G1146" s="38"/>
      <c r="H1146" s="38"/>
      <c r="I1146" s="125"/>
      <c r="J1146" s="38"/>
      <c r="K1146" s="38"/>
      <c r="L1146" s="41"/>
      <c r="M1146" s="267"/>
      <c r="N1146" s="268"/>
      <c r="O1146" s="73"/>
      <c r="P1146" s="73"/>
      <c r="Q1146" s="73"/>
      <c r="R1146" s="73"/>
      <c r="S1146" s="73"/>
      <c r="T1146" s="74"/>
      <c r="U1146" s="36"/>
      <c r="V1146" s="36"/>
      <c r="W1146" s="36"/>
      <c r="X1146" s="36"/>
      <c r="Y1146" s="36"/>
      <c r="Z1146" s="36"/>
      <c r="AA1146" s="36"/>
      <c r="AB1146" s="36"/>
      <c r="AC1146" s="36"/>
      <c r="AD1146" s="36"/>
      <c r="AE1146" s="36"/>
      <c r="AT1146" s="18" t="s">
        <v>305</v>
      </c>
      <c r="AU1146" s="18" t="s">
        <v>92</v>
      </c>
    </row>
    <row r="1147" spans="2:51" s="14" customFormat="1" ht="12">
      <c r="B1147" s="234"/>
      <c r="C1147" s="235"/>
      <c r="D1147" s="225" t="s">
        <v>198</v>
      </c>
      <c r="E1147" s="235"/>
      <c r="F1147" s="237" t="s">
        <v>2070</v>
      </c>
      <c r="G1147" s="235"/>
      <c r="H1147" s="238">
        <v>79.102</v>
      </c>
      <c r="I1147" s="239"/>
      <c r="J1147" s="235"/>
      <c r="K1147" s="235"/>
      <c r="L1147" s="240"/>
      <c r="M1147" s="241"/>
      <c r="N1147" s="242"/>
      <c r="O1147" s="242"/>
      <c r="P1147" s="242"/>
      <c r="Q1147" s="242"/>
      <c r="R1147" s="242"/>
      <c r="S1147" s="242"/>
      <c r="T1147" s="243"/>
      <c r="AT1147" s="244" t="s">
        <v>198</v>
      </c>
      <c r="AU1147" s="244" t="s">
        <v>92</v>
      </c>
      <c r="AV1147" s="14" t="s">
        <v>92</v>
      </c>
      <c r="AW1147" s="14" t="s">
        <v>4</v>
      </c>
      <c r="AX1147" s="14" t="s">
        <v>90</v>
      </c>
      <c r="AY1147" s="244" t="s">
        <v>189</v>
      </c>
    </row>
    <row r="1148" spans="1:65" s="2" customFormat="1" ht="16.5" customHeight="1">
      <c r="A1148" s="36"/>
      <c r="B1148" s="37"/>
      <c r="C1148" s="210" t="s">
        <v>2071</v>
      </c>
      <c r="D1148" s="210" t="s">
        <v>192</v>
      </c>
      <c r="E1148" s="211" t="s">
        <v>2072</v>
      </c>
      <c r="F1148" s="212" t="s">
        <v>2073</v>
      </c>
      <c r="G1148" s="213" t="s">
        <v>195</v>
      </c>
      <c r="H1148" s="214">
        <v>137.5</v>
      </c>
      <c r="I1148" s="215"/>
      <c r="J1148" s="216">
        <f>ROUND(I1148*H1148,2)</f>
        <v>0</v>
      </c>
      <c r="K1148" s="212" t="s">
        <v>196</v>
      </c>
      <c r="L1148" s="41"/>
      <c r="M1148" s="217" t="s">
        <v>1</v>
      </c>
      <c r="N1148" s="218" t="s">
        <v>48</v>
      </c>
      <c r="O1148" s="73"/>
      <c r="P1148" s="219">
        <f>O1148*H1148</f>
        <v>0</v>
      </c>
      <c r="Q1148" s="219">
        <v>0.0083</v>
      </c>
      <c r="R1148" s="219">
        <f>Q1148*H1148</f>
        <v>1.14125</v>
      </c>
      <c r="S1148" s="219">
        <v>0</v>
      </c>
      <c r="T1148" s="220">
        <f>S1148*H1148</f>
        <v>0</v>
      </c>
      <c r="U1148" s="36"/>
      <c r="V1148" s="36"/>
      <c r="W1148" s="36"/>
      <c r="X1148" s="36"/>
      <c r="Y1148" s="36"/>
      <c r="Z1148" s="36"/>
      <c r="AA1148" s="36"/>
      <c r="AB1148" s="36"/>
      <c r="AC1148" s="36"/>
      <c r="AD1148" s="36"/>
      <c r="AE1148" s="36"/>
      <c r="AR1148" s="221" t="s">
        <v>269</v>
      </c>
      <c r="AT1148" s="221" t="s">
        <v>192</v>
      </c>
      <c r="AU1148" s="221" t="s">
        <v>92</v>
      </c>
      <c r="AY1148" s="18" t="s">
        <v>189</v>
      </c>
      <c r="BE1148" s="222">
        <f>IF(N1148="základní",J1148,0)</f>
        <v>0</v>
      </c>
      <c r="BF1148" s="222">
        <f>IF(N1148="snížená",J1148,0)</f>
        <v>0</v>
      </c>
      <c r="BG1148" s="222">
        <f>IF(N1148="zákl. přenesená",J1148,0)</f>
        <v>0</v>
      </c>
      <c r="BH1148" s="222">
        <f>IF(N1148="sníž. přenesená",J1148,0)</f>
        <v>0</v>
      </c>
      <c r="BI1148" s="222">
        <f>IF(N1148="nulová",J1148,0)</f>
        <v>0</v>
      </c>
      <c r="BJ1148" s="18" t="s">
        <v>90</v>
      </c>
      <c r="BK1148" s="222">
        <f>ROUND(I1148*H1148,2)</f>
        <v>0</v>
      </c>
      <c r="BL1148" s="18" t="s">
        <v>269</v>
      </c>
      <c r="BM1148" s="221" t="s">
        <v>2074</v>
      </c>
    </row>
    <row r="1149" spans="1:47" s="2" customFormat="1" ht="19.5">
      <c r="A1149" s="36"/>
      <c r="B1149" s="37"/>
      <c r="C1149" s="38"/>
      <c r="D1149" s="225" t="s">
        <v>305</v>
      </c>
      <c r="E1149" s="38"/>
      <c r="F1149" s="266" t="s">
        <v>2063</v>
      </c>
      <c r="G1149" s="38"/>
      <c r="H1149" s="38"/>
      <c r="I1149" s="125"/>
      <c r="J1149" s="38"/>
      <c r="K1149" s="38"/>
      <c r="L1149" s="41"/>
      <c r="M1149" s="267"/>
      <c r="N1149" s="268"/>
      <c r="O1149" s="73"/>
      <c r="P1149" s="73"/>
      <c r="Q1149" s="73"/>
      <c r="R1149" s="73"/>
      <c r="S1149" s="73"/>
      <c r="T1149" s="74"/>
      <c r="U1149" s="36"/>
      <c r="V1149" s="36"/>
      <c r="W1149" s="36"/>
      <c r="X1149" s="36"/>
      <c r="Y1149" s="36"/>
      <c r="Z1149" s="36"/>
      <c r="AA1149" s="36"/>
      <c r="AB1149" s="36"/>
      <c r="AC1149" s="36"/>
      <c r="AD1149" s="36"/>
      <c r="AE1149" s="36"/>
      <c r="AT1149" s="18" t="s">
        <v>305</v>
      </c>
      <c r="AU1149" s="18" t="s">
        <v>92</v>
      </c>
    </row>
    <row r="1150" spans="2:51" s="13" customFormat="1" ht="12">
      <c r="B1150" s="223"/>
      <c r="C1150" s="224"/>
      <c r="D1150" s="225" t="s">
        <v>198</v>
      </c>
      <c r="E1150" s="226" t="s">
        <v>1</v>
      </c>
      <c r="F1150" s="227" t="s">
        <v>199</v>
      </c>
      <c r="G1150" s="224"/>
      <c r="H1150" s="226" t="s">
        <v>1</v>
      </c>
      <c r="I1150" s="228"/>
      <c r="J1150" s="224"/>
      <c r="K1150" s="224"/>
      <c r="L1150" s="229"/>
      <c r="M1150" s="230"/>
      <c r="N1150" s="231"/>
      <c r="O1150" s="231"/>
      <c r="P1150" s="231"/>
      <c r="Q1150" s="231"/>
      <c r="R1150" s="231"/>
      <c r="S1150" s="231"/>
      <c r="T1150" s="232"/>
      <c r="AT1150" s="233" t="s">
        <v>198</v>
      </c>
      <c r="AU1150" s="233" t="s">
        <v>92</v>
      </c>
      <c r="AV1150" s="13" t="s">
        <v>90</v>
      </c>
      <c r="AW1150" s="13" t="s">
        <v>38</v>
      </c>
      <c r="AX1150" s="13" t="s">
        <v>83</v>
      </c>
      <c r="AY1150" s="233" t="s">
        <v>189</v>
      </c>
    </row>
    <row r="1151" spans="2:51" s="14" customFormat="1" ht="12">
      <c r="B1151" s="234"/>
      <c r="C1151" s="235"/>
      <c r="D1151" s="225" t="s">
        <v>198</v>
      </c>
      <c r="E1151" s="236" t="s">
        <v>1</v>
      </c>
      <c r="F1151" s="237" t="s">
        <v>1387</v>
      </c>
      <c r="G1151" s="235"/>
      <c r="H1151" s="238">
        <v>125</v>
      </c>
      <c r="I1151" s="239"/>
      <c r="J1151" s="235"/>
      <c r="K1151" s="235"/>
      <c r="L1151" s="240"/>
      <c r="M1151" s="241"/>
      <c r="N1151" s="242"/>
      <c r="O1151" s="242"/>
      <c r="P1151" s="242"/>
      <c r="Q1151" s="242"/>
      <c r="R1151" s="242"/>
      <c r="S1151" s="242"/>
      <c r="T1151" s="243"/>
      <c r="AT1151" s="244" t="s">
        <v>198</v>
      </c>
      <c r="AU1151" s="244" t="s">
        <v>92</v>
      </c>
      <c r="AV1151" s="14" t="s">
        <v>92</v>
      </c>
      <c r="AW1151" s="14" t="s">
        <v>38</v>
      </c>
      <c r="AX1151" s="14" t="s">
        <v>83</v>
      </c>
      <c r="AY1151" s="244" t="s">
        <v>189</v>
      </c>
    </row>
    <row r="1152" spans="2:51" s="14" customFormat="1" ht="12">
      <c r="B1152" s="234"/>
      <c r="C1152" s="235"/>
      <c r="D1152" s="225" t="s">
        <v>198</v>
      </c>
      <c r="E1152" s="236" t="s">
        <v>1</v>
      </c>
      <c r="F1152" s="237" t="s">
        <v>2075</v>
      </c>
      <c r="G1152" s="235"/>
      <c r="H1152" s="238">
        <v>12.5</v>
      </c>
      <c r="I1152" s="239"/>
      <c r="J1152" s="235"/>
      <c r="K1152" s="235"/>
      <c r="L1152" s="240"/>
      <c r="M1152" s="241"/>
      <c r="N1152" s="242"/>
      <c r="O1152" s="242"/>
      <c r="P1152" s="242"/>
      <c r="Q1152" s="242"/>
      <c r="R1152" s="242"/>
      <c r="S1152" s="242"/>
      <c r="T1152" s="243"/>
      <c r="AT1152" s="244" t="s">
        <v>198</v>
      </c>
      <c r="AU1152" s="244" t="s">
        <v>92</v>
      </c>
      <c r="AV1152" s="14" t="s">
        <v>92</v>
      </c>
      <c r="AW1152" s="14" t="s">
        <v>38</v>
      </c>
      <c r="AX1152" s="14" t="s">
        <v>83</v>
      </c>
      <c r="AY1152" s="244" t="s">
        <v>189</v>
      </c>
    </row>
    <row r="1153" spans="2:51" s="15" customFormat="1" ht="12">
      <c r="B1153" s="245"/>
      <c r="C1153" s="246"/>
      <c r="D1153" s="225" t="s">
        <v>198</v>
      </c>
      <c r="E1153" s="247" t="s">
        <v>1</v>
      </c>
      <c r="F1153" s="248" t="s">
        <v>203</v>
      </c>
      <c r="G1153" s="246"/>
      <c r="H1153" s="249">
        <v>137.5</v>
      </c>
      <c r="I1153" s="250"/>
      <c r="J1153" s="246"/>
      <c r="K1153" s="246"/>
      <c r="L1153" s="251"/>
      <c r="M1153" s="252"/>
      <c r="N1153" s="253"/>
      <c r="O1153" s="253"/>
      <c r="P1153" s="253"/>
      <c r="Q1153" s="253"/>
      <c r="R1153" s="253"/>
      <c r="S1153" s="253"/>
      <c r="T1153" s="254"/>
      <c r="AT1153" s="255" t="s">
        <v>198</v>
      </c>
      <c r="AU1153" s="255" t="s">
        <v>92</v>
      </c>
      <c r="AV1153" s="15" t="s">
        <v>106</v>
      </c>
      <c r="AW1153" s="15" t="s">
        <v>38</v>
      </c>
      <c r="AX1153" s="15" t="s">
        <v>90</v>
      </c>
      <c r="AY1153" s="255" t="s">
        <v>189</v>
      </c>
    </row>
    <row r="1154" spans="1:65" s="2" customFormat="1" ht="16.5" customHeight="1">
      <c r="A1154" s="36"/>
      <c r="B1154" s="37"/>
      <c r="C1154" s="256" t="s">
        <v>2076</v>
      </c>
      <c r="D1154" s="256" t="s">
        <v>217</v>
      </c>
      <c r="E1154" s="257" t="s">
        <v>2077</v>
      </c>
      <c r="F1154" s="258" t="s">
        <v>2078</v>
      </c>
      <c r="G1154" s="259" t="s">
        <v>195</v>
      </c>
      <c r="H1154" s="260">
        <v>158.125</v>
      </c>
      <c r="I1154" s="261"/>
      <c r="J1154" s="262">
        <f>ROUND(I1154*H1154,2)</f>
        <v>0</v>
      </c>
      <c r="K1154" s="258" t="s">
        <v>281</v>
      </c>
      <c r="L1154" s="263"/>
      <c r="M1154" s="264" t="s">
        <v>1</v>
      </c>
      <c r="N1154" s="265" t="s">
        <v>48</v>
      </c>
      <c r="O1154" s="73"/>
      <c r="P1154" s="219">
        <f>O1154*H1154</f>
        <v>0</v>
      </c>
      <c r="Q1154" s="219">
        <v>0.081</v>
      </c>
      <c r="R1154" s="219">
        <f>Q1154*H1154</f>
        <v>12.808125</v>
      </c>
      <c r="S1154" s="219">
        <v>0</v>
      </c>
      <c r="T1154" s="220">
        <f>S1154*H1154</f>
        <v>0</v>
      </c>
      <c r="U1154" s="36"/>
      <c r="V1154" s="36"/>
      <c r="W1154" s="36"/>
      <c r="X1154" s="36"/>
      <c r="Y1154" s="36"/>
      <c r="Z1154" s="36"/>
      <c r="AA1154" s="36"/>
      <c r="AB1154" s="36"/>
      <c r="AC1154" s="36"/>
      <c r="AD1154" s="36"/>
      <c r="AE1154" s="36"/>
      <c r="AR1154" s="221" t="s">
        <v>351</v>
      </c>
      <c r="AT1154" s="221" t="s">
        <v>217</v>
      </c>
      <c r="AU1154" s="221" t="s">
        <v>92</v>
      </c>
      <c r="AY1154" s="18" t="s">
        <v>189</v>
      </c>
      <c r="BE1154" s="222">
        <f>IF(N1154="základní",J1154,0)</f>
        <v>0</v>
      </c>
      <c r="BF1154" s="222">
        <f>IF(N1154="snížená",J1154,0)</f>
        <v>0</v>
      </c>
      <c r="BG1154" s="222">
        <f>IF(N1154="zákl. přenesená",J1154,0)</f>
        <v>0</v>
      </c>
      <c r="BH1154" s="222">
        <f>IF(N1154="sníž. přenesená",J1154,0)</f>
        <v>0</v>
      </c>
      <c r="BI1154" s="222">
        <f>IF(N1154="nulová",J1154,0)</f>
        <v>0</v>
      </c>
      <c r="BJ1154" s="18" t="s">
        <v>90</v>
      </c>
      <c r="BK1154" s="222">
        <f>ROUND(I1154*H1154,2)</f>
        <v>0</v>
      </c>
      <c r="BL1154" s="18" t="s">
        <v>269</v>
      </c>
      <c r="BM1154" s="221" t="s">
        <v>2079</v>
      </c>
    </row>
    <row r="1155" spans="1:47" s="2" customFormat="1" ht="19.5">
      <c r="A1155" s="36"/>
      <c r="B1155" s="37"/>
      <c r="C1155" s="38"/>
      <c r="D1155" s="225" t="s">
        <v>305</v>
      </c>
      <c r="E1155" s="38"/>
      <c r="F1155" s="266" t="s">
        <v>2069</v>
      </c>
      <c r="G1155" s="38"/>
      <c r="H1155" s="38"/>
      <c r="I1155" s="125"/>
      <c r="J1155" s="38"/>
      <c r="K1155" s="38"/>
      <c r="L1155" s="41"/>
      <c r="M1155" s="267"/>
      <c r="N1155" s="268"/>
      <c r="O1155" s="73"/>
      <c r="P1155" s="73"/>
      <c r="Q1155" s="73"/>
      <c r="R1155" s="73"/>
      <c r="S1155" s="73"/>
      <c r="T1155" s="74"/>
      <c r="U1155" s="36"/>
      <c r="V1155" s="36"/>
      <c r="W1155" s="36"/>
      <c r="X1155" s="36"/>
      <c r="Y1155" s="36"/>
      <c r="Z1155" s="36"/>
      <c r="AA1155" s="36"/>
      <c r="AB1155" s="36"/>
      <c r="AC1155" s="36"/>
      <c r="AD1155" s="36"/>
      <c r="AE1155" s="36"/>
      <c r="AT1155" s="18" t="s">
        <v>305</v>
      </c>
      <c r="AU1155" s="18" t="s">
        <v>92</v>
      </c>
    </row>
    <row r="1156" spans="2:51" s="14" customFormat="1" ht="12">
      <c r="B1156" s="234"/>
      <c r="C1156" s="235"/>
      <c r="D1156" s="225" t="s">
        <v>198</v>
      </c>
      <c r="E1156" s="235"/>
      <c r="F1156" s="237" t="s">
        <v>2080</v>
      </c>
      <c r="G1156" s="235"/>
      <c r="H1156" s="238">
        <v>158.125</v>
      </c>
      <c r="I1156" s="239"/>
      <c r="J1156" s="235"/>
      <c r="K1156" s="235"/>
      <c r="L1156" s="240"/>
      <c r="M1156" s="241"/>
      <c r="N1156" s="242"/>
      <c r="O1156" s="242"/>
      <c r="P1156" s="242"/>
      <c r="Q1156" s="242"/>
      <c r="R1156" s="242"/>
      <c r="S1156" s="242"/>
      <c r="T1156" s="243"/>
      <c r="AT1156" s="244" t="s">
        <v>198</v>
      </c>
      <c r="AU1156" s="244" t="s">
        <v>92</v>
      </c>
      <c r="AV1156" s="14" t="s">
        <v>92</v>
      </c>
      <c r="AW1156" s="14" t="s">
        <v>4</v>
      </c>
      <c r="AX1156" s="14" t="s">
        <v>90</v>
      </c>
      <c r="AY1156" s="244" t="s">
        <v>189</v>
      </c>
    </row>
    <row r="1157" spans="1:65" s="2" customFormat="1" ht="16.5" customHeight="1">
      <c r="A1157" s="36"/>
      <c r="B1157" s="37"/>
      <c r="C1157" s="210" t="s">
        <v>2081</v>
      </c>
      <c r="D1157" s="210" t="s">
        <v>192</v>
      </c>
      <c r="E1157" s="211" t="s">
        <v>2082</v>
      </c>
      <c r="F1157" s="212" t="s">
        <v>2083</v>
      </c>
      <c r="G1157" s="213" t="s">
        <v>195</v>
      </c>
      <c r="H1157" s="214">
        <v>71.911</v>
      </c>
      <c r="I1157" s="215"/>
      <c r="J1157" s="216">
        <f>ROUND(I1157*H1157,2)</f>
        <v>0</v>
      </c>
      <c r="K1157" s="212" t="s">
        <v>196</v>
      </c>
      <c r="L1157" s="41"/>
      <c r="M1157" s="217" t="s">
        <v>1</v>
      </c>
      <c r="N1157" s="218" t="s">
        <v>48</v>
      </c>
      <c r="O1157" s="73"/>
      <c r="P1157" s="219">
        <f>O1157*H1157</f>
        <v>0</v>
      </c>
      <c r="Q1157" s="219">
        <v>0.00301</v>
      </c>
      <c r="R1157" s="219">
        <f>Q1157*H1157</f>
        <v>0.21645211</v>
      </c>
      <c r="S1157" s="219">
        <v>0</v>
      </c>
      <c r="T1157" s="220">
        <f>S1157*H1157</f>
        <v>0</v>
      </c>
      <c r="U1157" s="36"/>
      <c r="V1157" s="36"/>
      <c r="W1157" s="36"/>
      <c r="X1157" s="36"/>
      <c r="Y1157" s="36"/>
      <c r="Z1157" s="36"/>
      <c r="AA1157" s="36"/>
      <c r="AB1157" s="36"/>
      <c r="AC1157" s="36"/>
      <c r="AD1157" s="36"/>
      <c r="AE1157" s="36"/>
      <c r="AR1157" s="221" t="s">
        <v>269</v>
      </c>
      <c r="AT1157" s="221" t="s">
        <v>192</v>
      </c>
      <c r="AU1157" s="221" t="s">
        <v>92</v>
      </c>
      <c r="AY1157" s="18" t="s">
        <v>189</v>
      </c>
      <c r="BE1157" s="222">
        <f>IF(N1157="základní",J1157,0)</f>
        <v>0</v>
      </c>
      <c r="BF1157" s="222">
        <f>IF(N1157="snížená",J1157,0)</f>
        <v>0</v>
      </c>
      <c r="BG1157" s="222">
        <f>IF(N1157="zákl. přenesená",J1157,0)</f>
        <v>0</v>
      </c>
      <c r="BH1157" s="222">
        <f>IF(N1157="sníž. přenesená",J1157,0)</f>
        <v>0</v>
      </c>
      <c r="BI1157" s="222">
        <f>IF(N1157="nulová",J1157,0)</f>
        <v>0</v>
      </c>
      <c r="BJ1157" s="18" t="s">
        <v>90</v>
      </c>
      <c r="BK1157" s="222">
        <f>ROUND(I1157*H1157,2)</f>
        <v>0</v>
      </c>
      <c r="BL1157" s="18" t="s">
        <v>269</v>
      </c>
      <c r="BM1157" s="221" t="s">
        <v>2084</v>
      </c>
    </row>
    <row r="1158" spans="1:65" s="2" customFormat="1" ht="16.5" customHeight="1">
      <c r="A1158" s="36"/>
      <c r="B1158" s="37"/>
      <c r="C1158" s="210" t="s">
        <v>2085</v>
      </c>
      <c r="D1158" s="210" t="s">
        <v>192</v>
      </c>
      <c r="E1158" s="211" t="s">
        <v>2086</v>
      </c>
      <c r="F1158" s="212" t="s">
        <v>2087</v>
      </c>
      <c r="G1158" s="213" t="s">
        <v>450</v>
      </c>
      <c r="H1158" s="269"/>
      <c r="I1158" s="215"/>
      <c r="J1158" s="216">
        <f>ROUND(I1158*H1158,2)</f>
        <v>0</v>
      </c>
      <c r="K1158" s="212" t="s">
        <v>196</v>
      </c>
      <c r="L1158" s="41"/>
      <c r="M1158" s="217" t="s">
        <v>1</v>
      </c>
      <c r="N1158" s="218" t="s">
        <v>48</v>
      </c>
      <c r="O1158" s="73"/>
      <c r="P1158" s="219">
        <f>O1158*H1158</f>
        <v>0</v>
      </c>
      <c r="Q1158" s="219">
        <v>0</v>
      </c>
      <c r="R1158" s="219">
        <f>Q1158*H1158</f>
        <v>0</v>
      </c>
      <c r="S1158" s="219">
        <v>0</v>
      </c>
      <c r="T1158" s="220">
        <f>S1158*H1158</f>
        <v>0</v>
      </c>
      <c r="U1158" s="36"/>
      <c r="V1158" s="36"/>
      <c r="W1158" s="36"/>
      <c r="X1158" s="36"/>
      <c r="Y1158" s="36"/>
      <c r="Z1158" s="36"/>
      <c r="AA1158" s="36"/>
      <c r="AB1158" s="36"/>
      <c r="AC1158" s="36"/>
      <c r="AD1158" s="36"/>
      <c r="AE1158" s="36"/>
      <c r="AR1158" s="221" t="s">
        <v>269</v>
      </c>
      <c r="AT1158" s="221" t="s">
        <v>192</v>
      </c>
      <c r="AU1158" s="221" t="s">
        <v>92</v>
      </c>
      <c r="AY1158" s="18" t="s">
        <v>189</v>
      </c>
      <c r="BE1158" s="222">
        <f>IF(N1158="základní",J1158,0)</f>
        <v>0</v>
      </c>
      <c r="BF1158" s="222">
        <f>IF(N1158="snížená",J1158,0)</f>
        <v>0</v>
      </c>
      <c r="BG1158" s="222">
        <f>IF(N1158="zákl. přenesená",J1158,0)</f>
        <v>0</v>
      </c>
      <c r="BH1158" s="222">
        <f>IF(N1158="sníž. přenesená",J1158,0)</f>
        <v>0</v>
      </c>
      <c r="BI1158" s="222">
        <f>IF(N1158="nulová",J1158,0)</f>
        <v>0</v>
      </c>
      <c r="BJ1158" s="18" t="s">
        <v>90</v>
      </c>
      <c r="BK1158" s="222">
        <f>ROUND(I1158*H1158,2)</f>
        <v>0</v>
      </c>
      <c r="BL1158" s="18" t="s">
        <v>269</v>
      </c>
      <c r="BM1158" s="221" t="s">
        <v>2088</v>
      </c>
    </row>
    <row r="1159" spans="2:63" s="12" customFormat="1" ht="22.9" customHeight="1">
      <c r="B1159" s="194"/>
      <c r="C1159" s="195"/>
      <c r="D1159" s="196" t="s">
        <v>82</v>
      </c>
      <c r="E1159" s="208" t="s">
        <v>698</v>
      </c>
      <c r="F1159" s="208" t="s">
        <v>699</v>
      </c>
      <c r="G1159" s="195"/>
      <c r="H1159" s="195"/>
      <c r="I1159" s="198"/>
      <c r="J1159" s="209">
        <f>BK1159</f>
        <v>0</v>
      </c>
      <c r="K1159" s="195"/>
      <c r="L1159" s="200"/>
      <c r="M1159" s="201"/>
      <c r="N1159" s="202"/>
      <c r="O1159" s="202"/>
      <c r="P1159" s="203">
        <f>SUM(P1160:P1176)</f>
        <v>0</v>
      </c>
      <c r="Q1159" s="202"/>
      <c r="R1159" s="203">
        <f>SUM(R1160:R1176)</f>
        <v>0.5011102000000001</v>
      </c>
      <c r="S1159" s="202"/>
      <c r="T1159" s="204">
        <f>SUM(T1160:T1176)</f>
        <v>0</v>
      </c>
      <c r="AR1159" s="205" t="s">
        <v>92</v>
      </c>
      <c r="AT1159" s="206" t="s">
        <v>82</v>
      </c>
      <c r="AU1159" s="206" t="s">
        <v>90</v>
      </c>
      <c r="AY1159" s="205" t="s">
        <v>189</v>
      </c>
      <c r="BK1159" s="207">
        <f>SUM(BK1160:BK1176)</f>
        <v>0</v>
      </c>
    </row>
    <row r="1160" spans="1:65" s="2" customFormat="1" ht="16.5" customHeight="1">
      <c r="A1160" s="36"/>
      <c r="B1160" s="37"/>
      <c r="C1160" s="210" t="s">
        <v>2089</v>
      </c>
      <c r="D1160" s="210" t="s">
        <v>192</v>
      </c>
      <c r="E1160" s="211" t="s">
        <v>701</v>
      </c>
      <c r="F1160" s="212" t="s">
        <v>702</v>
      </c>
      <c r="G1160" s="213" t="s">
        <v>225</v>
      </c>
      <c r="H1160" s="214">
        <v>57.66</v>
      </c>
      <c r="I1160" s="215"/>
      <c r="J1160" s="216">
        <f>ROUND(I1160*H1160,2)</f>
        <v>0</v>
      </c>
      <c r="K1160" s="212" t="s">
        <v>196</v>
      </c>
      <c r="L1160" s="41"/>
      <c r="M1160" s="217" t="s">
        <v>1</v>
      </c>
      <c r="N1160" s="218" t="s">
        <v>48</v>
      </c>
      <c r="O1160" s="73"/>
      <c r="P1160" s="219">
        <f>O1160*H1160</f>
        <v>0</v>
      </c>
      <c r="Q1160" s="219">
        <v>7E-05</v>
      </c>
      <c r="R1160" s="219">
        <f>Q1160*H1160</f>
        <v>0.004036199999999999</v>
      </c>
      <c r="S1160" s="219">
        <v>0</v>
      </c>
      <c r="T1160" s="220">
        <f>S1160*H1160</f>
        <v>0</v>
      </c>
      <c r="U1160" s="36"/>
      <c r="V1160" s="36"/>
      <c r="W1160" s="36"/>
      <c r="X1160" s="36"/>
      <c r="Y1160" s="36"/>
      <c r="Z1160" s="36"/>
      <c r="AA1160" s="36"/>
      <c r="AB1160" s="36"/>
      <c r="AC1160" s="36"/>
      <c r="AD1160" s="36"/>
      <c r="AE1160" s="36"/>
      <c r="AR1160" s="221" t="s">
        <v>269</v>
      </c>
      <c r="AT1160" s="221" t="s">
        <v>192</v>
      </c>
      <c r="AU1160" s="221" t="s">
        <v>92</v>
      </c>
      <c r="AY1160" s="18" t="s">
        <v>189</v>
      </c>
      <c r="BE1160" s="222">
        <f>IF(N1160="základní",J1160,0)</f>
        <v>0</v>
      </c>
      <c r="BF1160" s="222">
        <f>IF(N1160="snížená",J1160,0)</f>
        <v>0</v>
      </c>
      <c r="BG1160" s="222">
        <f>IF(N1160="zákl. přenesená",J1160,0)</f>
        <v>0</v>
      </c>
      <c r="BH1160" s="222">
        <f>IF(N1160="sníž. přenesená",J1160,0)</f>
        <v>0</v>
      </c>
      <c r="BI1160" s="222">
        <f>IF(N1160="nulová",J1160,0)</f>
        <v>0</v>
      </c>
      <c r="BJ1160" s="18" t="s">
        <v>90</v>
      </c>
      <c r="BK1160" s="222">
        <f>ROUND(I1160*H1160,2)</f>
        <v>0</v>
      </c>
      <c r="BL1160" s="18" t="s">
        <v>269</v>
      </c>
      <c r="BM1160" s="221" t="s">
        <v>2090</v>
      </c>
    </row>
    <row r="1161" spans="2:51" s="13" customFormat="1" ht="12">
      <c r="B1161" s="223"/>
      <c r="C1161" s="224"/>
      <c r="D1161" s="225" t="s">
        <v>198</v>
      </c>
      <c r="E1161" s="226" t="s">
        <v>1</v>
      </c>
      <c r="F1161" s="227" t="s">
        <v>199</v>
      </c>
      <c r="G1161" s="224"/>
      <c r="H1161" s="226" t="s">
        <v>1</v>
      </c>
      <c r="I1161" s="228"/>
      <c r="J1161" s="224"/>
      <c r="K1161" s="224"/>
      <c r="L1161" s="229"/>
      <c r="M1161" s="230"/>
      <c r="N1161" s="231"/>
      <c r="O1161" s="231"/>
      <c r="P1161" s="231"/>
      <c r="Q1161" s="231"/>
      <c r="R1161" s="231"/>
      <c r="S1161" s="231"/>
      <c r="T1161" s="232"/>
      <c r="AT1161" s="233" t="s">
        <v>198</v>
      </c>
      <c r="AU1161" s="233" t="s">
        <v>92</v>
      </c>
      <c r="AV1161" s="13" t="s">
        <v>90</v>
      </c>
      <c r="AW1161" s="13" t="s">
        <v>38</v>
      </c>
      <c r="AX1161" s="13" t="s">
        <v>83</v>
      </c>
      <c r="AY1161" s="233" t="s">
        <v>189</v>
      </c>
    </row>
    <row r="1162" spans="2:51" s="14" customFormat="1" ht="12">
      <c r="B1162" s="234"/>
      <c r="C1162" s="235"/>
      <c r="D1162" s="225" t="s">
        <v>198</v>
      </c>
      <c r="E1162" s="236" t="s">
        <v>1</v>
      </c>
      <c r="F1162" s="237" t="s">
        <v>2091</v>
      </c>
      <c r="G1162" s="235"/>
      <c r="H1162" s="238">
        <v>57.66</v>
      </c>
      <c r="I1162" s="239"/>
      <c r="J1162" s="235"/>
      <c r="K1162" s="235"/>
      <c r="L1162" s="240"/>
      <c r="M1162" s="241"/>
      <c r="N1162" s="242"/>
      <c r="O1162" s="242"/>
      <c r="P1162" s="242"/>
      <c r="Q1162" s="242"/>
      <c r="R1162" s="242"/>
      <c r="S1162" s="242"/>
      <c r="T1162" s="243"/>
      <c r="AT1162" s="244" t="s">
        <v>198</v>
      </c>
      <c r="AU1162" s="244" t="s">
        <v>92</v>
      </c>
      <c r="AV1162" s="14" t="s">
        <v>92</v>
      </c>
      <c r="AW1162" s="14" t="s">
        <v>38</v>
      </c>
      <c r="AX1162" s="14" t="s">
        <v>83</v>
      </c>
      <c r="AY1162" s="244" t="s">
        <v>189</v>
      </c>
    </row>
    <row r="1163" spans="2:51" s="15" customFormat="1" ht="12">
      <c r="B1163" s="245"/>
      <c r="C1163" s="246"/>
      <c r="D1163" s="225" t="s">
        <v>198</v>
      </c>
      <c r="E1163" s="247" t="s">
        <v>1</v>
      </c>
      <c r="F1163" s="248" t="s">
        <v>203</v>
      </c>
      <c r="G1163" s="246"/>
      <c r="H1163" s="249">
        <v>57.66</v>
      </c>
      <c r="I1163" s="250"/>
      <c r="J1163" s="246"/>
      <c r="K1163" s="246"/>
      <c r="L1163" s="251"/>
      <c r="M1163" s="252"/>
      <c r="N1163" s="253"/>
      <c r="O1163" s="253"/>
      <c r="P1163" s="253"/>
      <c r="Q1163" s="253"/>
      <c r="R1163" s="253"/>
      <c r="S1163" s="253"/>
      <c r="T1163" s="254"/>
      <c r="AT1163" s="255" t="s">
        <v>198</v>
      </c>
      <c r="AU1163" s="255" t="s">
        <v>92</v>
      </c>
      <c r="AV1163" s="15" t="s">
        <v>106</v>
      </c>
      <c r="AW1163" s="15" t="s">
        <v>38</v>
      </c>
      <c r="AX1163" s="15" t="s">
        <v>90</v>
      </c>
      <c r="AY1163" s="255" t="s">
        <v>189</v>
      </c>
    </row>
    <row r="1164" spans="1:65" s="2" customFormat="1" ht="16.5" customHeight="1">
      <c r="A1164" s="36"/>
      <c r="B1164" s="37"/>
      <c r="C1164" s="256" t="s">
        <v>2092</v>
      </c>
      <c r="D1164" s="256" t="s">
        <v>217</v>
      </c>
      <c r="E1164" s="257" t="s">
        <v>2093</v>
      </c>
      <c r="F1164" s="258" t="s">
        <v>2094</v>
      </c>
      <c r="G1164" s="259" t="s">
        <v>225</v>
      </c>
      <c r="H1164" s="260">
        <v>63.426</v>
      </c>
      <c r="I1164" s="261"/>
      <c r="J1164" s="262">
        <f>ROUND(I1164*H1164,2)</f>
        <v>0</v>
      </c>
      <c r="K1164" s="258" t="s">
        <v>281</v>
      </c>
      <c r="L1164" s="263"/>
      <c r="M1164" s="264" t="s">
        <v>1</v>
      </c>
      <c r="N1164" s="265" t="s">
        <v>48</v>
      </c>
      <c r="O1164" s="73"/>
      <c r="P1164" s="219">
        <f>O1164*H1164</f>
        <v>0</v>
      </c>
      <c r="Q1164" s="219">
        <v>0.003</v>
      </c>
      <c r="R1164" s="219">
        <f>Q1164*H1164</f>
        <v>0.190278</v>
      </c>
      <c r="S1164" s="219">
        <v>0</v>
      </c>
      <c r="T1164" s="220">
        <f>S1164*H1164</f>
        <v>0</v>
      </c>
      <c r="U1164" s="36"/>
      <c r="V1164" s="36"/>
      <c r="W1164" s="36"/>
      <c r="X1164" s="36"/>
      <c r="Y1164" s="36"/>
      <c r="Z1164" s="36"/>
      <c r="AA1164" s="36"/>
      <c r="AB1164" s="36"/>
      <c r="AC1164" s="36"/>
      <c r="AD1164" s="36"/>
      <c r="AE1164" s="36"/>
      <c r="AR1164" s="221" t="s">
        <v>351</v>
      </c>
      <c r="AT1164" s="221" t="s">
        <v>217</v>
      </c>
      <c r="AU1164" s="221" t="s">
        <v>92</v>
      </c>
      <c r="AY1164" s="18" t="s">
        <v>189</v>
      </c>
      <c r="BE1164" s="222">
        <f>IF(N1164="základní",J1164,0)</f>
        <v>0</v>
      </c>
      <c r="BF1164" s="222">
        <f>IF(N1164="snížená",J1164,0)</f>
        <v>0</v>
      </c>
      <c r="BG1164" s="222">
        <f>IF(N1164="zákl. přenesená",J1164,0)</f>
        <v>0</v>
      </c>
      <c r="BH1164" s="222">
        <f>IF(N1164="sníž. přenesená",J1164,0)</f>
        <v>0</v>
      </c>
      <c r="BI1164" s="222">
        <f>IF(N1164="nulová",J1164,0)</f>
        <v>0</v>
      </c>
      <c r="BJ1164" s="18" t="s">
        <v>90</v>
      </c>
      <c r="BK1164" s="222">
        <f>ROUND(I1164*H1164,2)</f>
        <v>0</v>
      </c>
      <c r="BL1164" s="18" t="s">
        <v>269</v>
      </c>
      <c r="BM1164" s="221" t="s">
        <v>2095</v>
      </c>
    </row>
    <row r="1165" spans="2:51" s="14" customFormat="1" ht="12">
      <c r="B1165" s="234"/>
      <c r="C1165" s="235"/>
      <c r="D1165" s="225" t="s">
        <v>198</v>
      </c>
      <c r="E1165" s="235"/>
      <c r="F1165" s="237" t="s">
        <v>2096</v>
      </c>
      <c r="G1165" s="235"/>
      <c r="H1165" s="238">
        <v>63.426</v>
      </c>
      <c r="I1165" s="239"/>
      <c r="J1165" s="235"/>
      <c r="K1165" s="235"/>
      <c r="L1165" s="240"/>
      <c r="M1165" s="241"/>
      <c r="N1165" s="242"/>
      <c r="O1165" s="242"/>
      <c r="P1165" s="242"/>
      <c r="Q1165" s="242"/>
      <c r="R1165" s="242"/>
      <c r="S1165" s="242"/>
      <c r="T1165" s="243"/>
      <c r="AT1165" s="244" t="s">
        <v>198</v>
      </c>
      <c r="AU1165" s="244" t="s">
        <v>92</v>
      </c>
      <c r="AV1165" s="14" t="s">
        <v>92</v>
      </c>
      <c r="AW1165" s="14" t="s">
        <v>4</v>
      </c>
      <c r="AX1165" s="14" t="s">
        <v>90</v>
      </c>
      <c r="AY1165" s="244" t="s">
        <v>189</v>
      </c>
    </row>
    <row r="1166" spans="1:65" s="2" customFormat="1" ht="16.5" customHeight="1">
      <c r="A1166" s="36"/>
      <c r="B1166" s="37"/>
      <c r="C1166" s="210" t="s">
        <v>2097</v>
      </c>
      <c r="D1166" s="210" t="s">
        <v>192</v>
      </c>
      <c r="E1166" s="211" t="s">
        <v>2098</v>
      </c>
      <c r="F1166" s="212" t="s">
        <v>2099</v>
      </c>
      <c r="G1166" s="213" t="s">
        <v>195</v>
      </c>
      <c r="H1166" s="214">
        <v>102.4</v>
      </c>
      <c r="I1166" s="215"/>
      <c r="J1166" s="216">
        <f>ROUND(I1166*H1166,2)</f>
        <v>0</v>
      </c>
      <c r="K1166" s="212" t="s">
        <v>196</v>
      </c>
      <c r="L1166" s="41"/>
      <c r="M1166" s="217" t="s">
        <v>1</v>
      </c>
      <c r="N1166" s="218" t="s">
        <v>48</v>
      </c>
      <c r="O1166" s="73"/>
      <c r="P1166" s="219">
        <f>O1166*H1166</f>
        <v>0</v>
      </c>
      <c r="Q1166" s="219">
        <v>0.00021</v>
      </c>
      <c r="R1166" s="219">
        <f>Q1166*H1166</f>
        <v>0.021504000000000002</v>
      </c>
      <c r="S1166" s="219">
        <v>0</v>
      </c>
      <c r="T1166" s="220">
        <f>S1166*H1166</f>
        <v>0</v>
      </c>
      <c r="U1166" s="36"/>
      <c r="V1166" s="36"/>
      <c r="W1166" s="36"/>
      <c r="X1166" s="36"/>
      <c r="Y1166" s="36"/>
      <c r="Z1166" s="36"/>
      <c r="AA1166" s="36"/>
      <c r="AB1166" s="36"/>
      <c r="AC1166" s="36"/>
      <c r="AD1166" s="36"/>
      <c r="AE1166" s="36"/>
      <c r="AR1166" s="221" t="s">
        <v>269</v>
      </c>
      <c r="AT1166" s="221" t="s">
        <v>192</v>
      </c>
      <c r="AU1166" s="221" t="s">
        <v>92</v>
      </c>
      <c r="AY1166" s="18" t="s">
        <v>189</v>
      </c>
      <c r="BE1166" s="222">
        <f>IF(N1166="základní",J1166,0)</f>
        <v>0</v>
      </c>
      <c r="BF1166" s="222">
        <f>IF(N1166="snížená",J1166,0)</f>
        <v>0</v>
      </c>
      <c r="BG1166" s="222">
        <f>IF(N1166="zákl. přenesená",J1166,0)</f>
        <v>0</v>
      </c>
      <c r="BH1166" s="222">
        <f>IF(N1166="sníž. přenesená",J1166,0)</f>
        <v>0</v>
      </c>
      <c r="BI1166" s="222">
        <f>IF(N1166="nulová",J1166,0)</f>
        <v>0</v>
      </c>
      <c r="BJ1166" s="18" t="s">
        <v>90</v>
      </c>
      <c r="BK1166" s="222">
        <f>ROUND(I1166*H1166,2)</f>
        <v>0</v>
      </c>
      <c r="BL1166" s="18" t="s">
        <v>269</v>
      </c>
      <c r="BM1166" s="221" t="s">
        <v>2100</v>
      </c>
    </row>
    <row r="1167" spans="2:51" s="13" customFormat="1" ht="12">
      <c r="B1167" s="223"/>
      <c r="C1167" s="224"/>
      <c r="D1167" s="225" t="s">
        <v>198</v>
      </c>
      <c r="E1167" s="226" t="s">
        <v>1</v>
      </c>
      <c r="F1167" s="227" t="s">
        <v>199</v>
      </c>
      <c r="G1167" s="224"/>
      <c r="H1167" s="226" t="s">
        <v>1</v>
      </c>
      <c r="I1167" s="228"/>
      <c r="J1167" s="224"/>
      <c r="K1167" s="224"/>
      <c r="L1167" s="229"/>
      <c r="M1167" s="230"/>
      <c r="N1167" s="231"/>
      <c r="O1167" s="231"/>
      <c r="P1167" s="231"/>
      <c r="Q1167" s="231"/>
      <c r="R1167" s="231"/>
      <c r="S1167" s="231"/>
      <c r="T1167" s="232"/>
      <c r="AT1167" s="233" t="s">
        <v>198</v>
      </c>
      <c r="AU1167" s="233" t="s">
        <v>92</v>
      </c>
      <c r="AV1167" s="13" t="s">
        <v>90</v>
      </c>
      <c r="AW1167" s="13" t="s">
        <v>38</v>
      </c>
      <c r="AX1167" s="13" t="s">
        <v>83</v>
      </c>
      <c r="AY1167" s="233" t="s">
        <v>189</v>
      </c>
    </row>
    <row r="1168" spans="2:51" s="13" customFormat="1" ht="12">
      <c r="B1168" s="223"/>
      <c r="C1168" s="224"/>
      <c r="D1168" s="225" t="s">
        <v>198</v>
      </c>
      <c r="E1168" s="226" t="s">
        <v>1</v>
      </c>
      <c r="F1168" s="227" t="s">
        <v>1367</v>
      </c>
      <c r="G1168" s="224"/>
      <c r="H1168" s="226" t="s">
        <v>1</v>
      </c>
      <c r="I1168" s="228"/>
      <c r="J1168" s="224"/>
      <c r="K1168" s="224"/>
      <c r="L1168" s="229"/>
      <c r="M1168" s="230"/>
      <c r="N1168" s="231"/>
      <c r="O1168" s="231"/>
      <c r="P1168" s="231"/>
      <c r="Q1168" s="231"/>
      <c r="R1168" s="231"/>
      <c r="S1168" s="231"/>
      <c r="T1168" s="232"/>
      <c r="AT1168" s="233" t="s">
        <v>198</v>
      </c>
      <c r="AU1168" s="233" t="s">
        <v>92</v>
      </c>
      <c r="AV1168" s="13" t="s">
        <v>90</v>
      </c>
      <c r="AW1168" s="13" t="s">
        <v>38</v>
      </c>
      <c r="AX1168" s="13" t="s">
        <v>83</v>
      </c>
      <c r="AY1168" s="233" t="s">
        <v>189</v>
      </c>
    </row>
    <row r="1169" spans="2:51" s="14" customFormat="1" ht="12">
      <c r="B1169" s="234"/>
      <c r="C1169" s="235"/>
      <c r="D1169" s="225" t="s">
        <v>198</v>
      </c>
      <c r="E1169" s="236" t="s">
        <v>1</v>
      </c>
      <c r="F1169" s="237" t="s">
        <v>1368</v>
      </c>
      <c r="G1169" s="235"/>
      <c r="H1169" s="238">
        <v>102.4</v>
      </c>
      <c r="I1169" s="239"/>
      <c r="J1169" s="235"/>
      <c r="K1169" s="235"/>
      <c r="L1169" s="240"/>
      <c r="M1169" s="241"/>
      <c r="N1169" s="242"/>
      <c r="O1169" s="242"/>
      <c r="P1169" s="242"/>
      <c r="Q1169" s="242"/>
      <c r="R1169" s="242"/>
      <c r="S1169" s="242"/>
      <c r="T1169" s="243"/>
      <c r="AT1169" s="244" t="s">
        <v>198</v>
      </c>
      <c r="AU1169" s="244" t="s">
        <v>92</v>
      </c>
      <c r="AV1169" s="14" t="s">
        <v>92</v>
      </c>
      <c r="AW1169" s="14" t="s">
        <v>38</v>
      </c>
      <c r="AX1169" s="14" t="s">
        <v>83</v>
      </c>
      <c r="AY1169" s="244" t="s">
        <v>189</v>
      </c>
    </row>
    <row r="1170" spans="2:51" s="15" customFormat="1" ht="12">
      <c r="B1170" s="245"/>
      <c r="C1170" s="246"/>
      <c r="D1170" s="225" t="s">
        <v>198</v>
      </c>
      <c r="E1170" s="247" t="s">
        <v>1</v>
      </c>
      <c r="F1170" s="248" t="s">
        <v>203</v>
      </c>
      <c r="G1170" s="246"/>
      <c r="H1170" s="249">
        <v>102.4</v>
      </c>
      <c r="I1170" s="250"/>
      <c r="J1170" s="246"/>
      <c r="K1170" s="246"/>
      <c r="L1170" s="251"/>
      <c r="M1170" s="252"/>
      <c r="N1170" s="253"/>
      <c r="O1170" s="253"/>
      <c r="P1170" s="253"/>
      <c r="Q1170" s="253"/>
      <c r="R1170" s="253"/>
      <c r="S1170" s="253"/>
      <c r="T1170" s="254"/>
      <c r="AT1170" s="255" t="s">
        <v>198</v>
      </c>
      <c r="AU1170" s="255" t="s">
        <v>92</v>
      </c>
      <c r="AV1170" s="15" t="s">
        <v>106</v>
      </c>
      <c r="AW1170" s="15" t="s">
        <v>38</v>
      </c>
      <c r="AX1170" s="15" t="s">
        <v>90</v>
      </c>
      <c r="AY1170" s="255" t="s">
        <v>189</v>
      </c>
    </row>
    <row r="1171" spans="1:65" s="2" customFormat="1" ht="16.5" customHeight="1">
      <c r="A1171" s="36"/>
      <c r="B1171" s="37"/>
      <c r="C1171" s="210" t="s">
        <v>2101</v>
      </c>
      <c r="D1171" s="210" t="s">
        <v>192</v>
      </c>
      <c r="E1171" s="211" t="s">
        <v>2102</v>
      </c>
      <c r="F1171" s="212" t="s">
        <v>2103</v>
      </c>
      <c r="G1171" s="213" t="s">
        <v>195</v>
      </c>
      <c r="H1171" s="214">
        <v>1006</v>
      </c>
      <c r="I1171" s="215"/>
      <c r="J1171" s="216">
        <f>ROUND(I1171*H1171,2)</f>
        <v>0</v>
      </c>
      <c r="K1171" s="212" t="s">
        <v>196</v>
      </c>
      <c r="L1171" s="41"/>
      <c r="M1171" s="217" t="s">
        <v>1</v>
      </c>
      <c r="N1171" s="218" t="s">
        <v>48</v>
      </c>
      <c r="O1171" s="73"/>
      <c r="P1171" s="219">
        <f>O1171*H1171</f>
        <v>0</v>
      </c>
      <c r="Q1171" s="219">
        <v>0.00025</v>
      </c>
      <c r="R1171" s="219">
        <f>Q1171*H1171</f>
        <v>0.2515</v>
      </c>
      <c r="S1171" s="219">
        <v>0</v>
      </c>
      <c r="T1171" s="220">
        <f>S1171*H1171</f>
        <v>0</v>
      </c>
      <c r="U1171" s="36"/>
      <c r="V1171" s="36"/>
      <c r="W1171" s="36"/>
      <c r="X1171" s="36"/>
      <c r="Y1171" s="36"/>
      <c r="Z1171" s="36"/>
      <c r="AA1171" s="36"/>
      <c r="AB1171" s="36"/>
      <c r="AC1171" s="36"/>
      <c r="AD1171" s="36"/>
      <c r="AE1171" s="36"/>
      <c r="AR1171" s="221" t="s">
        <v>269</v>
      </c>
      <c r="AT1171" s="221" t="s">
        <v>192</v>
      </c>
      <c r="AU1171" s="221" t="s">
        <v>92</v>
      </c>
      <c r="AY1171" s="18" t="s">
        <v>189</v>
      </c>
      <c r="BE1171" s="222">
        <f>IF(N1171="základní",J1171,0)</f>
        <v>0</v>
      </c>
      <c r="BF1171" s="222">
        <f>IF(N1171="snížená",J1171,0)</f>
        <v>0</v>
      </c>
      <c r="BG1171" s="222">
        <f>IF(N1171="zákl. přenesená",J1171,0)</f>
        <v>0</v>
      </c>
      <c r="BH1171" s="222">
        <f>IF(N1171="sníž. přenesená",J1171,0)</f>
        <v>0</v>
      </c>
      <c r="BI1171" s="222">
        <f>IF(N1171="nulová",J1171,0)</f>
        <v>0</v>
      </c>
      <c r="BJ1171" s="18" t="s">
        <v>90</v>
      </c>
      <c r="BK1171" s="222">
        <f>ROUND(I1171*H1171,2)</f>
        <v>0</v>
      </c>
      <c r="BL1171" s="18" t="s">
        <v>269</v>
      </c>
      <c r="BM1171" s="221" t="s">
        <v>2104</v>
      </c>
    </row>
    <row r="1172" spans="2:51" s="13" customFormat="1" ht="12">
      <c r="B1172" s="223"/>
      <c r="C1172" s="224"/>
      <c r="D1172" s="225" t="s">
        <v>198</v>
      </c>
      <c r="E1172" s="226" t="s">
        <v>1</v>
      </c>
      <c r="F1172" s="227" t="s">
        <v>199</v>
      </c>
      <c r="G1172" s="224"/>
      <c r="H1172" s="226" t="s">
        <v>1</v>
      </c>
      <c r="I1172" s="228"/>
      <c r="J1172" s="224"/>
      <c r="K1172" s="224"/>
      <c r="L1172" s="229"/>
      <c r="M1172" s="230"/>
      <c r="N1172" s="231"/>
      <c r="O1172" s="231"/>
      <c r="P1172" s="231"/>
      <c r="Q1172" s="231"/>
      <c r="R1172" s="231"/>
      <c r="S1172" s="231"/>
      <c r="T1172" s="232"/>
      <c r="AT1172" s="233" t="s">
        <v>198</v>
      </c>
      <c r="AU1172" s="233" t="s">
        <v>92</v>
      </c>
      <c r="AV1172" s="13" t="s">
        <v>90</v>
      </c>
      <c r="AW1172" s="13" t="s">
        <v>38</v>
      </c>
      <c r="AX1172" s="13" t="s">
        <v>83</v>
      </c>
      <c r="AY1172" s="233" t="s">
        <v>189</v>
      </c>
    </row>
    <row r="1173" spans="2:51" s="13" customFormat="1" ht="12">
      <c r="B1173" s="223"/>
      <c r="C1173" s="224"/>
      <c r="D1173" s="225" t="s">
        <v>198</v>
      </c>
      <c r="E1173" s="226" t="s">
        <v>1</v>
      </c>
      <c r="F1173" s="227" t="s">
        <v>1129</v>
      </c>
      <c r="G1173" s="224"/>
      <c r="H1173" s="226" t="s">
        <v>1</v>
      </c>
      <c r="I1173" s="228"/>
      <c r="J1173" s="224"/>
      <c r="K1173" s="224"/>
      <c r="L1173" s="229"/>
      <c r="M1173" s="230"/>
      <c r="N1173" s="231"/>
      <c r="O1173" s="231"/>
      <c r="P1173" s="231"/>
      <c r="Q1173" s="231"/>
      <c r="R1173" s="231"/>
      <c r="S1173" s="231"/>
      <c r="T1173" s="232"/>
      <c r="AT1173" s="233" t="s">
        <v>198</v>
      </c>
      <c r="AU1173" s="233" t="s">
        <v>92</v>
      </c>
      <c r="AV1173" s="13" t="s">
        <v>90</v>
      </c>
      <c r="AW1173" s="13" t="s">
        <v>38</v>
      </c>
      <c r="AX1173" s="13" t="s">
        <v>83</v>
      </c>
      <c r="AY1173" s="233" t="s">
        <v>189</v>
      </c>
    </row>
    <row r="1174" spans="2:51" s="14" customFormat="1" ht="12">
      <c r="B1174" s="234"/>
      <c r="C1174" s="235"/>
      <c r="D1174" s="225" t="s">
        <v>198</v>
      </c>
      <c r="E1174" s="236" t="s">
        <v>1</v>
      </c>
      <c r="F1174" s="237" t="s">
        <v>2105</v>
      </c>
      <c r="G1174" s="235"/>
      <c r="H1174" s="238">
        <v>1006</v>
      </c>
      <c r="I1174" s="239"/>
      <c r="J1174" s="235"/>
      <c r="K1174" s="235"/>
      <c r="L1174" s="240"/>
      <c r="M1174" s="241"/>
      <c r="N1174" s="242"/>
      <c r="O1174" s="242"/>
      <c r="P1174" s="242"/>
      <c r="Q1174" s="242"/>
      <c r="R1174" s="242"/>
      <c r="S1174" s="242"/>
      <c r="T1174" s="243"/>
      <c r="AT1174" s="244" t="s">
        <v>198</v>
      </c>
      <c r="AU1174" s="244" t="s">
        <v>92</v>
      </c>
      <c r="AV1174" s="14" t="s">
        <v>92</v>
      </c>
      <c r="AW1174" s="14" t="s">
        <v>38</v>
      </c>
      <c r="AX1174" s="14" t="s">
        <v>83</v>
      </c>
      <c r="AY1174" s="244" t="s">
        <v>189</v>
      </c>
    </row>
    <row r="1175" spans="2:51" s="15" customFormat="1" ht="12">
      <c r="B1175" s="245"/>
      <c r="C1175" s="246"/>
      <c r="D1175" s="225" t="s">
        <v>198</v>
      </c>
      <c r="E1175" s="247" t="s">
        <v>1</v>
      </c>
      <c r="F1175" s="248" t="s">
        <v>203</v>
      </c>
      <c r="G1175" s="246"/>
      <c r="H1175" s="249">
        <v>1006</v>
      </c>
      <c r="I1175" s="250"/>
      <c r="J1175" s="246"/>
      <c r="K1175" s="246"/>
      <c r="L1175" s="251"/>
      <c r="M1175" s="252"/>
      <c r="N1175" s="253"/>
      <c r="O1175" s="253"/>
      <c r="P1175" s="253"/>
      <c r="Q1175" s="253"/>
      <c r="R1175" s="253"/>
      <c r="S1175" s="253"/>
      <c r="T1175" s="254"/>
      <c r="AT1175" s="255" t="s">
        <v>198</v>
      </c>
      <c r="AU1175" s="255" t="s">
        <v>92</v>
      </c>
      <c r="AV1175" s="15" t="s">
        <v>106</v>
      </c>
      <c r="AW1175" s="15" t="s">
        <v>38</v>
      </c>
      <c r="AX1175" s="15" t="s">
        <v>90</v>
      </c>
      <c r="AY1175" s="255" t="s">
        <v>189</v>
      </c>
    </row>
    <row r="1176" spans="1:65" s="2" customFormat="1" ht="16.5" customHeight="1">
      <c r="A1176" s="36"/>
      <c r="B1176" s="37"/>
      <c r="C1176" s="210" t="s">
        <v>2106</v>
      </c>
      <c r="D1176" s="210" t="s">
        <v>192</v>
      </c>
      <c r="E1176" s="211" t="s">
        <v>2107</v>
      </c>
      <c r="F1176" s="212" t="s">
        <v>2108</v>
      </c>
      <c r="G1176" s="213" t="s">
        <v>195</v>
      </c>
      <c r="H1176" s="214">
        <v>102.4</v>
      </c>
      <c r="I1176" s="215"/>
      <c r="J1176" s="216">
        <f>ROUND(I1176*H1176,2)</f>
        <v>0</v>
      </c>
      <c r="K1176" s="212" t="s">
        <v>196</v>
      </c>
      <c r="L1176" s="41"/>
      <c r="M1176" s="217" t="s">
        <v>1</v>
      </c>
      <c r="N1176" s="218" t="s">
        <v>48</v>
      </c>
      <c r="O1176" s="73"/>
      <c r="P1176" s="219">
        <f>O1176*H1176</f>
        <v>0</v>
      </c>
      <c r="Q1176" s="219">
        <v>0.00033</v>
      </c>
      <c r="R1176" s="219">
        <f>Q1176*H1176</f>
        <v>0.033792</v>
      </c>
      <c r="S1176" s="219">
        <v>0</v>
      </c>
      <c r="T1176" s="220">
        <f>S1176*H1176</f>
        <v>0</v>
      </c>
      <c r="U1176" s="36"/>
      <c r="V1176" s="36"/>
      <c r="W1176" s="36"/>
      <c r="X1176" s="36"/>
      <c r="Y1176" s="36"/>
      <c r="Z1176" s="36"/>
      <c r="AA1176" s="36"/>
      <c r="AB1176" s="36"/>
      <c r="AC1176" s="36"/>
      <c r="AD1176" s="36"/>
      <c r="AE1176" s="36"/>
      <c r="AR1176" s="221" t="s">
        <v>269</v>
      </c>
      <c r="AT1176" s="221" t="s">
        <v>192</v>
      </c>
      <c r="AU1176" s="221" t="s">
        <v>92</v>
      </c>
      <c r="AY1176" s="18" t="s">
        <v>189</v>
      </c>
      <c r="BE1176" s="222">
        <f>IF(N1176="základní",J1176,0)</f>
        <v>0</v>
      </c>
      <c r="BF1176" s="222">
        <f>IF(N1176="snížená",J1176,0)</f>
        <v>0</v>
      </c>
      <c r="BG1176" s="222">
        <f>IF(N1176="zákl. přenesená",J1176,0)</f>
        <v>0</v>
      </c>
      <c r="BH1176" s="222">
        <f>IF(N1176="sníž. přenesená",J1176,0)</f>
        <v>0</v>
      </c>
      <c r="BI1176" s="222">
        <f>IF(N1176="nulová",J1176,0)</f>
        <v>0</v>
      </c>
      <c r="BJ1176" s="18" t="s">
        <v>90</v>
      </c>
      <c r="BK1176" s="222">
        <f>ROUND(I1176*H1176,2)</f>
        <v>0</v>
      </c>
      <c r="BL1176" s="18" t="s">
        <v>269</v>
      </c>
      <c r="BM1176" s="221" t="s">
        <v>2109</v>
      </c>
    </row>
    <row r="1177" spans="2:63" s="12" customFormat="1" ht="22.9" customHeight="1">
      <c r="B1177" s="194"/>
      <c r="C1177" s="195"/>
      <c r="D1177" s="196" t="s">
        <v>82</v>
      </c>
      <c r="E1177" s="208" t="s">
        <v>2110</v>
      </c>
      <c r="F1177" s="208" t="s">
        <v>2111</v>
      </c>
      <c r="G1177" s="195"/>
      <c r="H1177" s="195"/>
      <c r="I1177" s="198"/>
      <c r="J1177" s="209">
        <f>BK1177</f>
        <v>0</v>
      </c>
      <c r="K1177" s="195"/>
      <c r="L1177" s="200"/>
      <c r="M1177" s="201"/>
      <c r="N1177" s="202"/>
      <c r="O1177" s="202"/>
      <c r="P1177" s="203">
        <f>SUM(P1178:P1179)</f>
        <v>0</v>
      </c>
      <c r="Q1177" s="202"/>
      <c r="R1177" s="203">
        <f>SUM(R1178:R1179)</f>
        <v>2.08571636</v>
      </c>
      <c r="S1177" s="202"/>
      <c r="T1177" s="204">
        <f>SUM(T1178:T1179)</f>
        <v>0</v>
      </c>
      <c r="AR1177" s="205" t="s">
        <v>92</v>
      </c>
      <c r="AT1177" s="206" t="s">
        <v>82</v>
      </c>
      <c r="AU1177" s="206" t="s">
        <v>90</v>
      </c>
      <c r="AY1177" s="205" t="s">
        <v>189</v>
      </c>
      <c r="BK1177" s="207">
        <f>SUM(BK1178:BK1179)</f>
        <v>0</v>
      </c>
    </row>
    <row r="1178" spans="1:65" s="2" customFormat="1" ht="16.5" customHeight="1">
      <c r="A1178" s="36"/>
      <c r="B1178" s="37"/>
      <c r="C1178" s="210" t="s">
        <v>2112</v>
      </c>
      <c r="D1178" s="210" t="s">
        <v>192</v>
      </c>
      <c r="E1178" s="211" t="s">
        <v>2113</v>
      </c>
      <c r="F1178" s="212" t="s">
        <v>2114</v>
      </c>
      <c r="G1178" s="213" t="s">
        <v>195</v>
      </c>
      <c r="H1178" s="214">
        <v>4256.564</v>
      </c>
      <c r="I1178" s="215"/>
      <c r="J1178" s="216">
        <f>ROUND(I1178*H1178,2)</f>
        <v>0</v>
      </c>
      <c r="K1178" s="212" t="s">
        <v>196</v>
      </c>
      <c r="L1178" s="41"/>
      <c r="M1178" s="217" t="s">
        <v>1</v>
      </c>
      <c r="N1178" s="218" t="s">
        <v>48</v>
      </c>
      <c r="O1178" s="73"/>
      <c r="P1178" s="219">
        <f>O1178*H1178</f>
        <v>0</v>
      </c>
      <c r="Q1178" s="219">
        <v>0.0002</v>
      </c>
      <c r="R1178" s="219">
        <f>Q1178*H1178</f>
        <v>0.8513128000000001</v>
      </c>
      <c r="S1178" s="219">
        <v>0</v>
      </c>
      <c r="T1178" s="220">
        <f>S1178*H1178</f>
        <v>0</v>
      </c>
      <c r="U1178" s="36"/>
      <c r="V1178" s="36"/>
      <c r="W1178" s="36"/>
      <c r="X1178" s="36"/>
      <c r="Y1178" s="36"/>
      <c r="Z1178" s="36"/>
      <c r="AA1178" s="36"/>
      <c r="AB1178" s="36"/>
      <c r="AC1178" s="36"/>
      <c r="AD1178" s="36"/>
      <c r="AE1178" s="36"/>
      <c r="AR1178" s="221" t="s">
        <v>269</v>
      </c>
      <c r="AT1178" s="221" t="s">
        <v>192</v>
      </c>
      <c r="AU1178" s="221" t="s">
        <v>92</v>
      </c>
      <c r="AY1178" s="18" t="s">
        <v>189</v>
      </c>
      <c r="BE1178" s="222">
        <f>IF(N1178="základní",J1178,0)</f>
        <v>0</v>
      </c>
      <c r="BF1178" s="222">
        <f>IF(N1178="snížená",J1178,0)</f>
        <v>0</v>
      </c>
      <c r="BG1178" s="222">
        <f>IF(N1178="zákl. přenesená",J1178,0)</f>
        <v>0</v>
      </c>
      <c r="BH1178" s="222">
        <f>IF(N1178="sníž. přenesená",J1178,0)</f>
        <v>0</v>
      </c>
      <c r="BI1178" s="222">
        <f>IF(N1178="nulová",J1178,0)</f>
        <v>0</v>
      </c>
      <c r="BJ1178" s="18" t="s">
        <v>90</v>
      </c>
      <c r="BK1178" s="222">
        <f>ROUND(I1178*H1178,2)</f>
        <v>0</v>
      </c>
      <c r="BL1178" s="18" t="s">
        <v>269</v>
      </c>
      <c r="BM1178" s="221" t="s">
        <v>2115</v>
      </c>
    </row>
    <row r="1179" spans="1:65" s="2" customFormat="1" ht="16.5" customHeight="1">
      <c r="A1179" s="36"/>
      <c r="B1179" s="37"/>
      <c r="C1179" s="210" t="s">
        <v>2116</v>
      </c>
      <c r="D1179" s="210" t="s">
        <v>192</v>
      </c>
      <c r="E1179" s="211" t="s">
        <v>2117</v>
      </c>
      <c r="F1179" s="212" t="s">
        <v>2118</v>
      </c>
      <c r="G1179" s="213" t="s">
        <v>195</v>
      </c>
      <c r="H1179" s="214">
        <v>4256.564</v>
      </c>
      <c r="I1179" s="215"/>
      <c r="J1179" s="216">
        <f>ROUND(I1179*H1179,2)</f>
        <v>0</v>
      </c>
      <c r="K1179" s="212" t="s">
        <v>196</v>
      </c>
      <c r="L1179" s="41"/>
      <c r="M1179" s="217" t="s">
        <v>1</v>
      </c>
      <c r="N1179" s="218" t="s">
        <v>48</v>
      </c>
      <c r="O1179" s="73"/>
      <c r="P1179" s="219">
        <f>O1179*H1179</f>
        <v>0</v>
      </c>
      <c r="Q1179" s="219">
        <v>0.00029</v>
      </c>
      <c r="R1179" s="219">
        <f>Q1179*H1179</f>
        <v>1.23440356</v>
      </c>
      <c r="S1179" s="219">
        <v>0</v>
      </c>
      <c r="T1179" s="220">
        <f>S1179*H1179</f>
        <v>0</v>
      </c>
      <c r="U1179" s="36"/>
      <c r="V1179" s="36"/>
      <c r="W1179" s="36"/>
      <c r="X1179" s="36"/>
      <c r="Y1179" s="36"/>
      <c r="Z1179" s="36"/>
      <c r="AA1179" s="36"/>
      <c r="AB1179" s="36"/>
      <c r="AC1179" s="36"/>
      <c r="AD1179" s="36"/>
      <c r="AE1179" s="36"/>
      <c r="AR1179" s="221" t="s">
        <v>269</v>
      </c>
      <c r="AT1179" s="221" t="s">
        <v>192</v>
      </c>
      <c r="AU1179" s="221" t="s">
        <v>92</v>
      </c>
      <c r="AY1179" s="18" t="s">
        <v>189</v>
      </c>
      <c r="BE1179" s="222">
        <f>IF(N1179="základní",J1179,0)</f>
        <v>0</v>
      </c>
      <c r="BF1179" s="222">
        <f>IF(N1179="snížená",J1179,0)</f>
        <v>0</v>
      </c>
      <c r="BG1179" s="222">
        <f>IF(N1179="zákl. přenesená",J1179,0)</f>
        <v>0</v>
      </c>
      <c r="BH1179" s="222">
        <f>IF(N1179="sníž. přenesená",J1179,0)</f>
        <v>0</v>
      </c>
      <c r="BI1179" s="222">
        <f>IF(N1179="nulová",J1179,0)</f>
        <v>0</v>
      </c>
      <c r="BJ1179" s="18" t="s">
        <v>90</v>
      </c>
      <c r="BK1179" s="222">
        <f>ROUND(I1179*H1179,2)</f>
        <v>0</v>
      </c>
      <c r="BL1179" s="18" t="s">
        <v>269</v>
      </c>
      <c r="BM1179" s="221" t="s">
        <v>2119</v>
      </c>
    </row>
    <row r="1180" spans="2:63" s="12" customFormat="1" ht="25.9" customHeight="1">
      <c r="B1180" s="194"/>
      <c r="C1180" s="195"/>
      <c r="D1180" s="196" t="s">
        <v>82</v>
      </c>
      <c r="E1180" s="197" t="s">
        <v>217</v>
      </c>
      <c r="F1180" s="197" t="s">
        <v>2120</v>
      </c>
      <c r="G1180" s="195"/>
      <c r="H1180" s="195"/>
      <c r="I1180" s="198"/>
      <c r="J1180" s="199">
        <f>BK1180</f>
        <v>0</v>
      </c>
      <c r="K1180" s="195"/>
      <c r="L1180" s="200"/>
      <c r="M1180" s="201"/>
      <c r="N1180" s="202"/>
      <c r="O1180" s="202"/>
      <c r="P1180" s="203">
        <f>P1181</f>
        <v>0</v>
      </c>
      <c r="Q1180" s="202"/>
      <c r="R1180" s="203">
        <f>R1181</f>
        <v>0</v>
      </c>
      <c r="S1180" s="202"/>
      <c r="T1180" s="204">
        <f>T1181</f>
        <v>0</v>
      </c>
      <c r="AR1180" s="205" t="s">
        <v>99</v>
      </c>
      <c r="AT1180" s="206" t="s">
        <v>82</v>
      </c>
      <c r="AU1180" s="206" t="s">
        <v>83</v>
      </c>
      <c r="AY1180" s="205" t="s">
        <v>189</v>
      </c>
      <c r="BK1180" s="207">
        <f>BK1181</f>
        <v>0</v>
      </c>
    </row>
    <row r="1181" spans="2:63" s="12" customFormat="1" ht="22.9" customHeight="1">
      <c r="B1181" s="194"/>
      <c r="C1181" s="195"/>
      <c r="D1181" s="196" t="s">
        <v>82</v>
      </c>
      <c r="E1181" s="208" t="s">
        <v>2121</v>
      </c>
      <c r="F1181" s="208" t="s">
        <v>2122</v>
      </c>
      <c r="G1181" s="195"/>
      <c r="H1181" s="195"/>
      <c r="I1181" s="198"/>
      <c r="J1181" s="209">
        <f>BK1181</f>
        <v>0</v>
      </c>
      <c r="K1181" s="195"/>
      <c r="L1181" s="200"/>
      <c r="M1181" s="201"/>
      <c r="N1181" s="202"/>
      <c r="O1181" s="202"/>
      <c r="P1181" s="203">
        <f>SUM(P1182:P1189)</f>
        <v>0</v>
      </c>
      <c r="Q1181" s="202"/>
      <c r="R1181" s="203">
        <f>SUM(R1182:R1189)</f>
        <v>0</v>
      </c>
      <c r="S1181" s="202"/>
      <c r="T1181" s="204">
        <f>SUM(T1182:T1189)</f>
        <v>0</v>
      </c>
      <c r="AR1181" s="205" t="s">
        <v>99</v>
      </c>
      <c r="AT1181" s="206" t="s">
        <v>82</v>
      </c>
      <c r="AU1181" s="206" t="s">
        <v>90</v>
      </c>
      <c r="AY1181" s="205" t="s">
        <v>189</v>
      </c>
      <c r="BK1181" s="207">
        <f>SUM(BK1182:BK1189)</f>
        <v>0</v>
      </c>
    </row>
    <row r="1182" spans="1:65" s="2" customFormat="1" ht="16.5" customHeight="1">
      <c r="A1182" s="36"/>
      <c r="B1182" s="37"/>
      <c r="C1182" s="210" t="s">
        <v>2123</v>
      </c>
      <c r="D1182" s="210" t="s">
        <v>192</v>
      </c>
      <c r="E1182" s="211" t="s">
        <v>2124</v>
      </c>
      <c r="F1182" s="212" t="s">
        <v>2125</v>
      </c>
      <c r="G1182" s="213" t="s">
        <v>2126</v>
      </c>
      <c r="H1182" s="214">
        <v>1</v>
      </c>
      <c r="I1182" s="215"/>
      <c r="J1182" s="216">
        <f>ROUND(I1182*H1182,2)</f>
        <v>0</v>
      </c>
      <c r="K1182" s="212" t="s">
        <v>281</v>
      </c>
      <c r="L1182" s="41"/>
      <c r="M1182" s="217" t="s">
        <v>1</v>
      </c>
      <c r="N1182" s="218" t="s">
        <v>48</v>
      </c>
      <c r="O1182" s="73"/>
      <c r="P1182" s="219">
        <f>O1182*H1182</f>
        <v>0</v>
      </c>
      <c r="Q1182" s="219">
        <v>0</v>
      </c>
      <c r="R1182" s="219">
        <f>Q1182*H1182</f>
        <v>0</v>
      </c>
      <c r="S1182" s="219">
        <v>0</v>
      </c>
      <c r="T1182" s="220">
        <f>S1182*H1182</f>
        <v>0</v>
      </c>
      <c r="U1182" s="36"/>
      <c r="V1182" s="36"/>
      <c r="W1182" s="36"/>
      <c r="X1182" s="36"/>
      <c r="Y1182" s="36"/>
      <c r="Z1182" s="36"/>
      <c r="AA1182" s="36"/>
      <c r="AB1182" s="36"/>
      <c r="AC1182" s="36"/>
      <c r="AD1182" s="36"/>
      <c r="AE1182" s="36"/>
      <c r="AR1182" s="221" t="s">
        <v>505</v>
      </c>
      <c r="AT1182" s="221" t="s">
        <v>192</v>
      </c>
      <c r="AU1182" s="221" t="s">
        <v>92</v>
      </c>
      <c r="AY1182" s="18" t="s">
        <v>189</v>
      </c>
      <c r="BE1182" s="222">
        <f>IF(N1182="základní",J1182,0)</f>
        <v>0</v>
      </c>
      <c r="BF1182" s="222">
        <f>IF(N1182="snížená",J1182,0)</f>
        <v>0</v>
      </c>
      <c r="BG1182" s="222">
        <f>IF(N1182="zákl. přenesená",J1182,0)</f>
        <v>0</v>
      </c>
      <c r="BH1182" s="222">
        <f>IF(N1182="sníž. přenesená",J1182,0)</f>
        <v>0</v>
      </c>
      <c r="BI1182" s="222">
        <f>IF(N1182="nulová",J1182,0)</f>
        <v>0</v>
      </c>
      <c r="BJ1182" s="18" t="s">
        <v>90</v>
      </c>
      <c r="BK1182" s="222">
        <f>ROUND(I1182*H1182,2)</f>
        <v>0</v>
      </c>
      <c r="BL1182" s="18" t="s">
        <v>505</v>
      </c>
      <c r="BM1182" s="221" t="s">
        <v>2127</v>
      </c>
    </row>
    <row r="1183" spans="1:47" s="2" customFormat="1" ht="29.25">
      <c r="A1183" s="36"/>
      <c r="B1183" s="37"/>
      <c r="C1183" s="38"/>
      <c r="D1183" s="225" t="s">
        <v>305</v>
      </c>
      <c r="E1183" s="38"/>
      <c r="F1183" s="266" t="s">
        <v>2128</v>
      </c>
      <c r="G1183" s="38"/>
      <c r="H1183" s="38"/>
      <c r="I1183" s="125"/>
      <c r="J1183" s="38"/>
      <c r="K1183" s="38"/>
      <c r="L1183" s="41"/>
      <c r="M1183" s="267"/>
      <c r="N1183" s="268"/>
      <c r="O1183" s="73"/>
      <c r="P1183" s="73"/>
      <c r="Q1183" s="73"/>
      <c r="R1183" s="73"/>
      <c r="S1183" s="73"/>
      <c r="T1183" s="74"/>
      <c r="U1183" s="36"/>
      <c r="V1183" s="36"/>
      <c r="W1183" s="36"/>
      <c r="X1183" s="36"/>
      <c r="Y1183" s="36"/>
      <c r="Z1183" s="36"/>
      <c r="AA1183" s="36"/>
      <c r="AB1183" s="36"/>
      <c r="AC1183" s="36"/>
      <c r="AD1183" s="36"/>
      <c r="AE1183" s="36"/>
      <c r="AT1183" s="18" t="s">
        <v>305</v>
      </c>
      <c r="AU1183" s="18" t="s">
        <v>92</v>
      </c>
    </row>
    <row r="1184" spans="1:65" s="2" customFormat="1" ht="16.5" customHeight="1">
      <c r="A1184" s="36"/>
      <c r="B1184" s="37"/>
      <c r="C1184" s="210" t="s">
        <v>2129</v>
      </c>
      <c r="D1184" s="210" t="s">
        <v>192</v>
      </c>
      <c r="E1184" s="211" t="s">
        <v>2130</v>
      </c>
      <c r="F1184" s="212" t="s">
        <v>2131</v>
      </c>
      <c r="G1184" s="213" t="s">
        <v>2126</v>
      </c>
      <c r="H1184" s="214">
        <v>1</v>
      </c>
      <c r="I1184" s="215"/>
      <c r="J1184" s="216">
        <f>ROUND(I1184*H1184,2)</f>
        <v>0</v>
      </c>
      <c r="K1184" s="212" t="s">
        <v>281</v>
      </c>
      <c r="L1184" s="41"/>
      <c r="M1184" s="217" t="s">
        <v>1</v>
      </c>
      <c r="N1184" s="218" t="s">
        <v>48</v>
      </c>
      <c r="O1184" s="73"/>
      <c r="P1184" s="219">
        <f>O1184*H1184</f>
        <v>0</v>
      </c>
      <c r="Q1184" s="219">
        <v>0</v>
      </c>
      <c r="R1184" s="219">
        <f>Q1184*H1184</f>
        <v>0</v>
      </c>
      <c r="S1184" s="219">
        <v>0</v>
      </c>
      <c r="T1184" s="220">
        <f>S1184*H1184</f>
        <v>0</v>
      </c>
      <c r="U1184" s="36"/>
      <c r="V1184" s="36"/>
      <c r="W1184" s="36"/>
      <c r="X1184" s="36"/>
      <c r="Y1184" s="36"/>
      <c r="Z1184" s="36"/>
      <c r="AA1184" s="36"/>
      <c r="AB1184" s="36"/>
      <c r="AC1184" s="36"/>
      <c r="AD1184" s="36"/>
      <c r="AE1184" s="36"/>
      <c r="AR1184" s="221" t="s">
        <v>505</v>
      </c>
      <c r="AT1184" s="221" t="s">
        <v>192</v>
      </c>
      <c r="AU1184" s="221" t="s">
        <v>92</v>
      </c>
      <c r="AY1184" s="18" t="s">
        <v>189</v>
      </c>
      <c r="BE1184" s="222">
        <f>IF(N1184="základní",J1184,0)</f>
        <v>0</v>
      </c>
      <c r="BF1184" s="222">
        <f>IF(N1184="snížená",J1184,0)</f>
        <v>0</v>
      </c>
      <c r="BG1184" s="222">
        <f>IF(N1184="zákl. přenesená",J1184,0)</f>
        <v>0</v>
      </c>
      <c r="BH1184" s="222">
        <f>IF(N1184="sníž. přenesená",J1184,0)</f>
        <v>0</v>
      </c>
      <c r="BI1184" s="222">
        <f>IF(N1184="nulová",J1184,0)</f>
        <v>0</v>
      </c>
      <c r="BJ1184" s="18" t="s">
        <v>90</v>
      </c>
      <c r="BK1184" s="222">
        <f>ROUND(I1184*H1184,2)</f>
        <v>0</v>
      </c>
      <c r="BL1184" s="18" t="s">
        <v>505</v>
      </c>
      <c r="BM1184" s="221" t="s">
        <v>2132</v>
      </c>
    </row>
    <row r="1185" spans="1:47" s="2" customFormat="1" ht="29.25">
      <c r="A1185" s="36"/>
      <c r="B1185" s="37"/>
      <c r="C1185" s="38"/>
      <c r="D1185" s="225" t="s">
        <v>305</v>
      </c>
      <c r="E1185" s="38"/>
      <c r="F1185" s="266" t="s">
        <v>2128</v>
      </c>
      <c r="G1185" s="38"/>
      <c r="H1185" s="38"/>
      <c r="I1185" s="125"/>
      <c r="J1185" s="38"/>
      <c r="K1185" s="38"/>
      <c r="L1185" s="41"/>
      <c r="M1185" s="267"/>
      <c r="N1185" s="268"/>
      <c r="O1185" s="73"/>
      <c r="P1185" s="73"/>
      <c r="Q1185" s="73"/>
      <c r="R1185" s="73"/>
      <c r="S1185" s="73"/>
      <c r="T1185" s="74"/>
      <c r="U1185" s="36"/>
      <c r="V1185" s="36"/>
      <c r="W1185" s="36"/>
      <c r="X1185" s="36"/>
      <c r="Y1185" s="36"/>
      <c r="Z1185" s="36"/>
      <c r="AA1185" s="36"/>
      <c r="AB1185" s="36"/>
      <c r="AC1185" s="36"/>
      <c r="AD1185" s="36"/>
      <c r="AE1185" s="36"/>
      <c r="AT1185" s="18" t="s">
        <v>305</v>
      </c>
      <c r="AU1185" s="18" t="s">
        <v>92</v>
      </c>
    </row>
    <row r="1186" spans="1:65" s="2" customFormat="1" ht="16.5" customHeight="1">
      <c r="A1186" s="36"/>
      <c r="B1186" s="37"/>
      <c r="C1186" s="210" t="s">
        <v>2133</v>
      </c>
      <c r="D1186" s="210" t="s">
        <v>192</v>
      </c>
      <c r="E1186" s="211" t="s">
        <v>2134</v>
      </c>
      <c r="F1186" s="212" t="s">
        <v>2135</v>
      </c>
      <c r="G1186" s="213" t="s">
        <v>2126</v>
      </c>
      <c r="H1186" s="214">
        <v>1</v>
      </c>
      <c r="I1186" s="215"/>
      <c r="J1186" s="216">
        <f>ROUND(I1186*H1186,2)</f>
        <v>0</v>
      </c>
      <c r="K1186" s="212" t="s">
        <v>281</v>
      </c>
      <c r="L1186" s="41"/>
      <c r="M1186" s="217" t="s">
        <v>1</v>
      </c>
      <c r="N1186" s="218" t="s">
        <v>48</v>
      </c>
      <c r="O1186" s="73"/>
      <c r="P1186" s="219">
        <f>O1186*H1186</f>
        <v>0</v>
      </c>
      <c r="Q1186" s="219">
        <v>0</v>
      </c>
      <c r="R1186" s="219">
        <f>Q1186*H1186</f>
        <v>0</v>
      </c>
      <c r="S1186" s="219">
        <v>0</v>
      </c>
      <c r="T1186" s="220">
        <f>S1186*H1186</f>
        <v>0</v>
      </c>
      <c r="U1186" s="36"/>
      <c r="V1186" s="36"/>
      <c r="W1186" s="36"/>
      <c r="X1186" s="36"/>
      <c r="Y1186" s="36"/>
      <c r="Z1186" s="36"/>
      <c r="AA1186" s="36"/>
      <c r="AB1186" s="36"/>
      <c r="AC1186" s="36"/>
      <c r="AD1186" s="36"/>
      <c r="AE1186" s="36"/>
      <c r="AR1186" s="221" t="s">
        <v>505</v>
      </c>
      <c r="AT1186" s="221" t="s">
        <v>192</v>
      </c>
      <c r="AU1186" s="221" t="s">
        <v>92</v>
      </c>
      <c r="AY1186" s="18" t="s">
        <v>189</v>
      </c>
      <c r="BE1186" s="222">
        <f>IF(N1186="základní",J1186,0)</f>
        <v>0</v>
      </c>
      <c r="BF1186" s="222">
        <f>IF(N1186="snížená",J1186,0)</f>
        <v>0</v>
      </c>
      <c r="BG1186" s="222">
        <f>IF(N1186="zákl. přenesená",J1186,0)</f>
        <v>0</v>
      </c>
      <c r="BH1186" s="222">
        <f>IF(N1186="sníž. přenesená",J1186,0)</f>
        <v>0</v>
      </c>
      <c r="BI1186" s="222">
        <f>IF(N1186="nulová",J1186,0)</f>
        <v>0</v>
      </c>
      <c r="BJ1186" s="18" t="s">
        <v>90</v>
      </c>
      <c r="BK1186" s="222">
        <f>ROUND(I1186*H1186,2)</f>
        <v>0</v>
      </c>
      <c r="BL1186" s="18" t="s">
        <v>505</v>
      </c>
      <c r="BM1186" s="221" t="s">
        <v>2136</v>
      </c>
    </row>
    <row r="1187" spans="1:47" s="2" customFormat="1" ht="185.25">
      <c r="A1187" s="36"/>
      <c r="B1187" s="37"/>
      <c r="C1187" s="38"/>
      <c r="D1187" s="225" t="s">
        <v>305</v>
      </c>
      <c r="E1187" s="38"/>
      <c r="F1187" s="266" t="s">
        <v>2137</v>
      </c>
      <c r="G1187" s="38"/>
      <c r="H1187" s="38"/>
      <c r="I1187" s="125"/>
      <c r="J1187" s="38"/>
      <c r="K1187" s="38"/>
      <c r="L1187" s="41"/>
      <c r="M1187" s="267"/>
      <c r="N1187" s="268"/>
      <c r="O1187" s="73"/>
      <c r="P1187" s="73"/>
      <c r="Q1187" s="73"/>
      <c r="R1187" s="73"/>
      <c r="S1187" s="73"/>
      <c r="T1187" s="74"/>
      <c r="U1187" s="36"/>
      <c r="V1187" s="36"/>
      <c r="W1187" s="36"/>
      <c r="X1187" s="36"/>
      <c r="Y1187" s="36"/>
      <c r="Z1187" s="36"/>
      <c r="AA1187" s="36"/>
      <c r="AB1187" s="36"/>
      <c r="AC1187" s="36"/>
      <c r="AD1187" s="36"/>
      <c r="AE1187" s="36"/>
      <c r="AT1187" s="18" t="s">
        <v>305</v>
      </c>
      <c r="AU1187" s="18" t="s">
        <v>92</v>
      </c>
    </row>
    <row r="1188" spans="1:65" s="2" customFormat="1" ht="16.5" customHeight="1">
      <c r="A1188" s="36"/>
      <c r="B1188" s="37"/>
      <c r="C1188" s="210" t="s">
        <v>2138</v>
      </c>
      <c r="D1188" s="210" t="s">
        <v>192</v>
      </c>
      <c r="E1188" s="211" t="s">
        <v>2139</v>
      </c>
      <c r="F1188" s="212" t="s">
        <v>2140</v>
      </c>
      <c r="G1188" s="213" t="s">
        <v>2126</v>
      </c>
      <c r="H1188" s="214">
        <v>1</v>
      </c>
      <c r="I1188" s="215"/>
      <c r="J1188" s="216">
        <f>ROUND(I1188*H1188,2)</f>
        <v>0</v>
      </c>
      <c r="K1188" s="212" t="s">
        <v>281</v>
      </c>
      <c r="L1188" s="41"/>
      <c r="M1188" s="217" t="s">
        <v>1</v>
      </c>
      <c r="N1188" s="218" t="s">
        <v>48</v>
      </c>
      <c r="O1188" s="73"/>
      <c r="P1188" s="219">
        <f>O1188*H1188</f>
        <v>0</v>
      </c>
      <c r="Q1188" s="219">
        <v>0</v>
      </c>
      <c r="R1188" s="219">
        <f>Q1188*H1188</f>
        <v>0</v>
      </c>
      <c r="S1188" s="219">
        <v>0</v>
      </c>
      <c r="T1188" s="220">
        <f>S1188*H1188</f>
        <v>0</v>
      </c>
      <c r="U1188" s="36"/>
      <c r="V1188" s="36"/>
      <c r="W1188" s="36"/>
      <c r="X1188" s="36"/>
      <c r="Y1188" s="36"/>
      <c r="Z1188" s="36"/>
      <c r="AA1188" s="36"/>
      <c r="AB1188" s="36"/>
      <c r="AC1188" s="36"/>
      <c r="AD1188" s="36"/>
      <c r="AE1188" s="36"/>
      <c r="AR1188" s="221" t="s">
        <v>505</v>
      </c>
      <c r="AT1188" s="221" t="s">
        <v>192</v>
      </c>
      <c r="AU1188" s="221" t="s">
        <v>92</v>
      </c>
      <c r="AY1188" s="18" t="s">
        <v>189</v>
      </c>
      <c r="BE1188" s="222">
        <f>IF(N1188="základní",J1188,0)</f>
        <v>0</v>
      </c>
      <c r="BF1188" s="222">
        <f>IF(N1188="snížená",J1188,0)</f>
        <v>0</v>
      </c>
      <c r="BG1188" s="222">
        <f>IF(N1188="zákl. přenesená",J1188,0)</f>
        <v>0</v>
      </c>
      <c r="BH1188" s="222">
        <f>IF(N1188="sníž. přenesená",J1188,0)</f>
        <v>0</v>
      </c>
      <c r="BI1188" s="222">
        <f>IF(N1188="nulová",J1188,0)</f>
        <v>0</v>
      </c>
      <c r="BJ1188" s="18" t="s">
        <v>90</v>
      </c>
      <c r="BK1188" s="222">
        <f>ROUND(I1188*H1188,2)</f>
        <v>0</v>
      </c>
      <c r="BL1188" s="18" t="s">
        <v>505</v>
      </c>
      <c r="BM1188" s="221" t="s">
        <v>2141</v>
      </c>
    </row>
    <row r="1189" spans="1:47" s="2" customFormat="1" ht="185.25">
      <c r="A1189" s="36"/>
      <c r="B1189" s="37"/>
      <c r="C1189" s="38"/>
      <c r="D1189" s="225" t="s">
        <v>305</v>
      </c>
      <c r="E1189" s="38"/>
      <c r="F1189" s="266" t="s">
        <v>2142</v>
      </c>
      <c r="G1189" s="38"/>
      <c r="H1189" s="38"/>
      <c r="I1189" s="125"/>
      <c r="J1189" s="38"/>
      <c r="K1189" s="38"/>
      <c r="L1189" s="41"/>
      <c r="M1189" s="267"/>
      <c r="N1189" s="268"/>
      <c r="O1189" s="73"/>
      <c r="P1189" s="73"/>
      <c r="Q1189" s="73"/>
      <c r="R1189" s="73"/>
      <c r="S1189" s="73"/>
      <c r="T1189" s="74"/>
      <c r="U1189" s="36"/>
      <c r="V1189" s="36"/>
      <c r="W1189" s="36"/>
      <c r="X1189" s="36"/>
      <c r="Y1189" s="36"/>
      <c r="Z1189" s="36"/>
      <c r="AA1189" s="36"/>
      <c r="AB1189" s="36"/>
      <c r="AC1189" s="36"/>
      <c r="AD1189" s="36"/>
      <c r="AE1189" s="36"/>
      <c r="AT1189" s="18" t="s">
        <v>305</v>
      </c>
      <c r="AU1189" s="18" t="s">
        <v>92</v>
      </c>
    </row>
    <row r="1190" spans="2:63" s="12" customFormat="1" ht="25.9" customHeight="1">
      <c r="B1190" s="194"/>
      <c r="C1190" s="195"/>
      <c r="D1190" s="196" t="s">
        <v>82</v>
      </c>
      <c r="E1190" s="197" t="s">
        <v>713</v>
      </c>
      <c r="F1190" s="197" t="s">
        <v>2143</v>
      </c>
      <c r="G1190" s="195"/>
      <c r="H1190" s="195"/>
      <c r="I1190" s="198"/>
      <c r="J1190" s="199">
        <f>BK1190</f>
        <v>0</v>
      </c>
      <c r="K1190" s="195"/>
      <c r="L1190" s="200"/>
      <c r="M1190" s="201"/>
      <c r="N1190" s="202"/>
      <c r="O1190" s="202"/>
      <c r="P1190" s="203">
        <f>SUM(P1191:P1198)</f>
        <v>0</v>
      </c>
      <c r="Q1190" s="202"/>
      <c r="R1190" s="203">
        <f>SUM(R1191:R1198)</f>
        <v>0</v>
      </c>
      <c r="S1190" s="202"/>
      <c r="T1190" s="204">
        <f>SUM(T1191:T1198)</f>
        <v>0</v>
      </c>
      <c r="AR1190" s="205" t="s">
        <v>106</v>
      </c>
      <c r="AT1190" s="206" t="s">
        <v>82</v>
      </c>
      <c r="AU1190" s="206" t="s">
        <v>83</v>
      </c>
      <c r="AY1190" s="205" t="s">
        <v>189</v>
      </c>
      <c r="BK1190" s="207">
        <f>SUM(BK1191:BK1198)</f>
        <v>0</v>
      </c>
    </row>
    <row r="1191" spans="1:65" s="2" customFormat="1" ht="21.75" customHeight="1">
      <c r="A1191" s="36"/>
      <c r="B1191" s="37"/>
      <c r="C1191" s="210" t="s">
        <v>2144</v>
      </c>
      <c r="D1191" s="210" t="s">
        <v>192</v>
      </c>
      <c r="E1191" s="211" t="s">
        <v>2145</v>
      </c>
      <c r="F1191" s="212" t="s">
        <v>2146</v>
      </c>
      <c r="G1191" s="213" t="s">
        <v>195</v>
      </c>
      <c r="H1191" s="214">
        <v>191.28</v>
      </c>
      <c r="I1191" s="215"/>
      <c r="J1191" s="216">
        <f>ROUND(I1191*H1191,2)</f>
        <v>0</v>
      </c>
      <c r="K1191" s="212" t="s">
        <v>281</v>
      </c>
      <c r="L1191" s="41"/>
      <c r="M1191" s="217" t="s">
        <v>1</v>
      </c>
      <c r="N1191" s="218" t="s">
        <v>48</v>
      </c>
      <c r="O1191" s="73"/>
      <c r="P1191" s="219">
        <f>O1191*H1191</f>
        <v>0</v>
      </c>
      <c r="Q1191" s="219">
        <v>0</v>
      </c>
      <c r="R1191" s="219">
        <f>Q1191*H1191</f>
        <v>0</v>
      </c>
      <c r="S1191" s="219">
        <v>0</v>
      </c>
      <c r="T1191" s="220">
        <f>S1191*H1191</f>
        <v>0</v>
      </c>
      <c r="U1191" s="36"/>
      <c r="V1191" s="36"/>
      <c r="W1191" s="36"/>
      <c r="X1191" s="36"/>
      <c r="Y1191" s="36"/>
      <c r="Z1191" s="36"/>
      <c r="AA1191" s="36"/>
      <c r="AB1191" s="36"/>
      <c r="AC1191" s="36"/>
      <c r="AD1191" s="36"/>
      <c r="AE1191" s="36"/>
      <c r="AR1191" s="221" t="s">
        <v>717</v>
      </c>
      <c r="AT1191" s="221" t="s">
        <v>192</v>
      </c>
      <c r="AU1191" s="221" t="s">
        <v>90</v>
      </c>
      <c r="AY1191" s="18" t="s">
        <v>189</v>
      </c>
      <c r="BE1191" s="222">
        <f>IF(N1191="základní",J1191,0)</f>
        <v>0</v>
      </c>
      <c r="BF1191" s="222">
        <f>IF(N1191="snížená",J1191,0)</f>
        <v>0</v>
      </c>
      <c r="BG1191" s="222">
        <f>IF(N1191="zákl. přenesená",J1191,0)</f>
        <v>0</v>
      </c>
      <c r="BH1191" s="222">
        <f>IF(N1191="sníž. přenesená",J1191,0)</f>
        <v>0</v>
      </c>
      <c r="BI1191" s="222">
        <f>IF(N1191="nulová",J1191,0)</f>
        <v>0</v>
      </c>
      <c r="BJ1191" s="18" t="s">
        <v>90</v>
      </c>
      <c r="BK1191" s="222">
        <f>ROUND(I1191*H1191,2)</f>
        <v>0</v>
      </c>
      <c r="BL1191" s="18" t="s">
        <v>717</v>
      </c>
      <c r="BM1191" s="221" t="s">
        <v>2147</v>
      </c>
    </row>
    <row r="1192" spans="1:47" s="2" customFormat="1" ht="39">
      <c r="A1192" s="36"/>
      <c r="B1192" s="37"/>
      <c r="C1192" s="38"/>
      <c r="D1192" s="225" t="s">
        <v>305</v>
      </c>
      <c r="E1192" s="38"/>
      <c r="F1192" s="266" t="s">
        <v>2148</v>
      </c>
      <c r="G1192" s="38"/>
      <c r="H1192" s="38"/>
      <c r="I1192" s="125"/>
      <c r="J1192" s="38"/>
      <c r="K1192" s="38"/>
      <c r="L1192" s="41"/>
      <c r="M1192" s="267"/>
      <c r="N1192" s="268"/>
      <c r="O1192" s="73"/>
      <c r="P1192" s="73"/>
      <c r="Q1192" s="73"/>
      <c r="R1192" s="73"/>
      <c r="S1192" s="73"/>
      <c r="T1192" s="74"/>
      <c r="U1192" s="36"/>
      <c r="V1192" s="36"/>
      <c r="W1192" s="36"/>
      <c r="X1192" s="36"/>
      <c r="Y1192" s="36"/>
      <c r="Z1192" s="36"/>
      <c r="AA1192" s="36"/>
      <c r="AB1192" s="36"/>
      <c r="AC1192" s="36"/>
      <c r="AD1192" s="36"/>
      <c r="AE1192" s="36"/>
      <c r="AT1192" s="18" t="s">
        <v>305</v>
      </c>
      <c r="AU1192" s="18" t="s">
        <v>90</v>
      </c>
    </row>
    <row r="1193" spans="2:51" s="14" customFormat="1" ht="12">
      <c r="B1193" s="234"/>
      <c r="C1193" s="235"/>
      <c r="D1193" s="225" t="s">
        <v>198</v>
      </c>
      <c r="E1193" s="236" t="s">
        <v>1</v>
      </c>
      <c r="F1193" s="237" t="s">
        <v>2149</v>
      </c>
      <c r="G1193" s="235"/>
      <c r="H1193" s="238">
        <v>191.28</v>
      </c>
      <c r="I1193" s="239"/>
      <c r="J1193" s="235"/>
      <c r="K1193" s="235"/>
      <c r="L1193" s="240"/>
      <c r="M1193" s="241"/>
      <c r="N1193" s="242"/>
      <c r="O1193" s="242"/>
      <c r="P1193" s="242"/>
      <c r="Q1193" s="242"/>
      <c r="R1193" s="242"/>
      <c r="S1193" s="242"/>
      <c r="T1193" s="243"/>
      <c r="AT1193" s="244" t="s">
        <v>198</v>
      </c>
      <c r="AU1193" s="244" t="s">
        <v>90</v>
      </c>
      <c r="AV1193" s="14" t="s">
        <v>92</v>
      </c>
      <c r="AW1193" s="14" t="s">
        <v>38</v>
      </c>
      <c r="AX1193" s="14" t="s">
        <v>83</v>
      </c>
      <c r="AY1193" s="244" t="s">
        <v>189</v>
      </c>
    </row>
    <row r="1194" spans="2:51" s="15" customFormat="1" ht="12">
      <c r="B1194" s="245"/>
      <c r="C1194" s="246"/>
      <c r="D1194" s="225" t="s">
        <v>198</v>
      </c>
      <c r="E1194" s="247" t="s">
        <v>1</v>
      </c>
      <c r="F1194" s="248" t="s">
        <v>203</v>
      </c>
      <c r="G1194" s="246"/>
      <c r="H1194" s="249">
        <v>191.28</v>
      </c>
      <c r="I1194" s="250"/>
      <c r="J1194" s="246"/>
      <c r="K1194" s="246"/>
      <c r="L1194" s="251"/>
      <c r="M1194" s="252"/>
      <c r="N1194" s="253"/>
      <c r="O1194" s="253"/>
      <c r="P1194" s="253"/>
      <c r="Q1194" s="253"/>
      <c r="R1194" s="253"/>
      <c r="S1194" s="253"/>
      <c r="T1194" s="254"/>
      <c r="AT1194" s="255" t="s">
        <v>198</v>
      </c>
      <c r="AU1194" s="255" t="s">
        <v>90</v>
      </c>
      <c r="AV1194" s="15" t="s">
        <v>106</v>
      </c>
      <c r="AW1194" s="15" t="s">
        <v>38</v>
      </c>
      <c r="AX1194" s="15" t="s">
        <v>90</v>
      </c>
      <c r="AY1194" s="255" t="s">
        <v>189</v>
      </c>
    </row>
    <row r="1195" spans="1:65" s="2" customFormat="1" ht="21.75" customHeight="1">
      <c r="A1195" s="36"/>
      <c r="B1195" s="37"/>
      <c r="C1195" s="210" t="s">
        <v>2150</v>
      </c>
      <c r="D1195" s="210" t="s">
        <v>192</v>
      </c>
      <c r="E1195" s="211" t="s">
        <v>2151</v>
      </c>
      <c r="F1195" s="212" t="s">
        <v>2152</v>
      </c>
      <c r="G1195" s="213" t="s">
        <v>195</v>
      </c>
      <c r="H1195" s="214">
        <v>130.637</v>
      </c>
      <c r="I1195" s="215"/>
      <c r="J1195" s="216">
        <f>ROUND(I1195*H1195,2)</f>
        <v>0</v>
      </c>
      <c r="K1195" s="212" t="s">
        <v>281</v>
      </c>
      <c r="L1195" s="41"/>
      <c r="M1195" s="217" t="s">
        <v>1</v>
      </c>
      <c r="N1195" s="218" t="s">
        <v>48</v>
      </c>
      <c r="O1195" s="73"/>
      <c r="P1195" s="219">
        <f>O1195*H1195</f>
        <v>0</v>
      </c>
      <c r="Q1195" s="219">
        <v>0</v>
      </c>
      <c r="R1195" s="219">
        <f>Q1195*H1195</f>
        <v>0</v>
      </c>
      <c r="S1195" s="219">
        <v>0</v>
      </c>
      <c r="T1195" s="220">
        <f>S1195*H1195</f>
        <v>0</v>
      </c>
      <c r="U1195" s="36"/>
      <c r="V1195" s="36"/>
      <c r="W1195" s="36"/>
      <c r="X1195" s="36"/>
      <c r="Y1195" s="36"/>
      <c r="Z1195" s="36"/>
      <c r="AA1195" s="36"/>
      <c r="AB1195" s="36"/>
      <c r="AC1195" s="36"/>
      <c r="AD1195" s="36"/>
      <c r="AE1195" s="36"/>
      <c r="AR1195" s="221" t="s">
        <v>717</v>
      </c>
      <c r="AT1195" s="221" t="s">
        <v>192</v>
      </c>
      <c r="AU1195" s="221" t="s">
        <v>90</v>
      </c>
      <c r="AY1195" s="18" t="s">
        <v>189</v>
      </c>
      <c r="BE1195" s="222">
        <f>IF(N1195="základní",J1195,0)</f>
        <v>0</v>
      </c>
      <c r="BF1195" s="222">
        <f>IF(N1195="snížená",J1195,0)</f>
        <v>0</v>
      </c>
      <c r="BG1195" s="222">
        <f>IF(N1195="zákl. přenesená",J1195,0)</f>
        <v>0</v>
      </c>
      <c r="BH1195" s="222">
        <f>IF(N1195="sníž. přenesená",J1195,0)</f>
        <v>0</v>
      </c>
      <c r="BI1195" s="222">
        <f>IF(N1195="nulová",J1195,0)</f>
        <v>0</v>
      </c>
      <c r="BJ1195" s="18" t="s">
        <v>90</v>
      </c>
      <c r="BK1195" s="222">
        <f>ROUND(I1195*H1195,2)</f>
        <v>0</v>
      </c>
      <c r="BL1195" s="18" t="s">
        <v>717</v>
      </c>
      <c r="BM1195" s="221" t="s">
        <v>2153</v>
      </c>
    </row>
    <row r="1196" spans="1:47" s="2" customFormat="1" ht="39">
      <c r="A1196" s="36"/>
      <c r="B1196" s="37"/>
      <c r="C1196" s="38"/>
      <c r="D1196" s="225" t="s">
        <v>305</v>
      </c>
      <c r="E1196" s="38"/>
      <c r="F1196" s="266" t="s">
        <v>2148</v>
      </c>
      <c r="G1196" s="38"/>
      <c r="H1196" s="38"/>
      <c r="I1196" s="125"/>
      <c r="J1196" s="38"/>
      <c r="K1196" s="38"/>
      <c r="L1196" s="41"/>
      <c r="M1196" s="267"/>
      <c r="N1196" s="268"/>
      <c r="O1196" s="73"/>
      <c r="P1196" s="73"/>
      <c r="Q1196" s="73"/>
      <c r="R1196" s="73"/>
      <c r="S1196" s="73"/>
      <c r="T1196" s="74"/>
      <c r="U1196" s="36"/>
      <c r="V1196" s="36"/>
      <c r="W1196" s="36"/>
      <c r="X1196" s="36"/>
      <c r="Y1196" s="36"/>
      <c r="Z1196" s="36"/>
      <c r="AA1196" s="36"/>
      <c r="AB1196" s="36"/>
      <c r="AC1196" s="36"/>
      <c r="AD1196" s="36"/>
      <c r="AE1196" s="36"/>
      <c r="AT1196" s="18" t="s">
        <v>305</v>
      </c>
      <c r="AU1196" s="18" t="s">
        <v>90</v>
      </c>
    </row>
    <row r="1197" spans="2:51" s="14" customFormat="1" ht="12">
      <c r="B1197" s="234"/>
      <c r="C1197" s="235"/>
      <c r="D1197" s="225" t="s">
        <v>198</v>
      </c>
      <c r="E1197" s="236" t="s">
        <v>1</v>
      </c>
      <c r="F1197" s="237" t="s">
        <v>2154</v>
      </c>
      <c r="G1197" s="235"/>
      <c r="H1197" s="238">
        <v>130.637</v>
      </c>
      <c r="I1197" s="239"/>
      <c r="J1197" s="235"/>
      <c r="K1197" s="235"/>
      <c r="L1197" s="240"/>
      <c r="M1197" s="241"/>
      <c r="N1197" s="242"/>
      <c r="O1197" s="242"/>
      <c r="P1197" s="242"/>
      <c r="Q1197" s="242"/>
      <c r="R1197" s="242"/>
      <c r="S1197" s="242"/>
      <c r="T1197" s="243"/>
      <c r="AT1197" s="244" t="s">
        <v>198</v>
      </c>
      <c r="AU1197" s="244" t="s">
        <v>90</v>
      </c>
      <c r="AV1197" s="14" t="s">
        <v>92</v>
      </c>
      <c r="AW1197" s="14" t="s">
        <v>38</v>
      </c>
      <c r="AX1197" s="14" t="s">
        <v>83</v>
      </c>
      <c r="AY1197" s="244" t="s">
        <v>189</v>
      </c>
    </row>
    <row r="1198" spans="2:51" s="15" customFormat="1" ht="12">
      <c r="B1198" s="245"/>
      <c r="C1198" s="246"/>
      <c r="D1198" s="225" t="s">
        <v>198</v>
      </c>
      <c r="E1198" s="247" t="s">
        <v>1</v>
      </c>
      <c r="F1198" s="248" t="s">
        <v>203</v>
      </c>
      <c r="G1198" s="246"/>
      <c r="H1198" s="249">
        <v>130.637</v>
      </c>
      <c r="I1198" s="250"/>
      <c r="J1198" s="246"/>
      <c r="K1198" s="246"/>
      <c r="L1198" s="251"/>
      <c r="M1198" s="252"/>
      <c r="N1198" s="253"/>
      <c r="O1198" s="253"/>
      <c r="P1198" s="253"/>
      <c r="Q1198" s="253"/>
      <c r="R1198" s="253"/>
      <c r="S1198" s="253"/>
      <c r="T1198" s="254"/>
      <c r="AT1198" s="255" t="s">
        <v>198</v>
      </c>
      <c r="AU1198" s="255" t="s">
        <v>90</v>
      </c>
      <c r="AV1198" s="15" t="s">
        <v>106</v>
      </c>
      <c r="AW1198" s="15" t="s">
        <v>38</v>
      </c>
      <c r="AX1198" s="15" t="s">
        <v>90</v>
      </c>
      <c r="AY1198" s="255" t="s">
        <v>189</v>
      </c>
    </row>
    <row r="1199" spans="2:63" s="12" customFormat="1" ht="25.9" customHeight="1">
      <c r="B1199" s="194"/>
      <c r="C1199" s="195"/>
      <c r="D1199" s="196" t="s">
        <v>82</v>
      </c>
      <c r="E1199" s="197" t="s">
        <v>2155</v>
      </c>
      <c r="F1199" s="197" t="s">
        <v>2155</v>
      </c>
      <c r="G1199" s="195"/>
      <c r="H1199" s="195"/>
      <c r="I1199" s="198"/>
      <c r="J1199" s="199">
        <f>BK1199</f>
        <v>0</v>
      </c>
      <c r="K1199" s="195"/>
      <c r="L1199" s="200"/>
      <c r="M1199" s="201"/>
      <c r="N1199" s="202"/>
      <c r="O1199" s="202"/>
      <c r="P1199" s="203">
        <f>P1200+P1219</f>
        <v>0</v>
      </c>
      <c r="Q1199" s="202"/>
      <c r="R1199" s="203">
        <f>R1200+R1219</f>
        <v>0</v>
      </c>
      <c r="S1199" s="202"/>
      <c r="T1199" s="204">
        <f>T1200+T1219</f>
        <v>0</v>
      </c>
      <c r="AR1199" s="205" t="s">
        <v>106</v>
      </c>
      <c r="AT1199" s="206" t="s">
        <v>82</v>
      </c>
      <c r="AU1199" s="206" t="s">
        <v>83</v>
      </c>
      <c r="AY1199" s="205" t="s">
        <v>189</v>
      </c>
      <c r="BK1199" s="207">
        <f>BK1200+BK1219</f>
        <v>0</v>
      </c>
    </row>
    <row r="1200" spans="2:63" s="12" customFormat="1" ht="22.9" customHeight="1">
      <c r="B1200" s="194"/>
      <c r="C1200" s="195"/>
      <c r="D1200" s="196" t="s">
        <v>82</v>
      </c>
      <c r="E1200" s="208" t="s">
        <v>2156</v>
      </c>
      <c r="F1200" s="208" t="s">
        <v>2157</v>
      </c>
      <c r="G1200" s="195"/>
      <c r="H1200" s="195"/>
      <c r="I1200" s="198"/>
      <c r="J1200" s="209">
        <f>BK1200</f>
        <v>0</v>
      </c>
      <c r="K1200" s="195"/>
      <c r="L1200" s="200"/>
      <c r="M1200" s="201"/>
      <c r="N1200" s="202"/>
      <c r="O1200" s="202"/>
      <c r="P1200" s="203">
        <f>SUM(P1201:P1218)</f>
        <v>0</v>
      </c>
      <c r="Q1200" s="202"/>
      <c r="R1200" s="203">
        <f>SUM(R1201:R1218)</f>
        <v>0</v>
      </c>
      <c r="S1200" s="202"/>
      <c r="T1200" s="204">
        <f>SUM(T1201:T1218)</f>
        <v>0</v>
      </c>
      <c r="AR1200" s="205" t="s">
        <v>106</v>
      </c>
      <c r="AT1200" s="206" t="s">
        <v>82</v>
      </c>
      <c r="AU1200" s="206" t="s">
        <v>90</v>
      </c>
      <c r="AY1200" s="205" t="s">
        <v>189</v>
      </c>
      <c r="BK1200" s="207">
        <f>SUM(BK1201:BK1218)</f>
        <v>0</v>
      </c>
    </row>
    <row r="1201" spans="1:65" s="2" customFormat="1" ht="16.5" customHeight="1">
      <c r="A1201" s="36"/>
      <c r="B1201" s="37"/>
      <c r="C1201" s="210" t="s">
        <v>2158</v>
      </c>
      <c r="D1201" s="210" t="s">
        <v>192</v>
      </c>
      <c r="E1201" s="211" t="s">
        <v>2159</v>
      </c>
      <c r="F1201" s="212" t="s">
        <v>2160</v>
      </c>
      <c r="G1201" s="213" t="s">
        <v>195</v>
      </c>
      <c r="H1201" s="214">
        <v>11.3</v>
      </c>
      <c r="I1201" s="215"/>
      <c r="J1201" s="216">
        <f>ROUND(I1201*H1201,2)</f>
        <v>0</v>
      </c>
      <c r="K1201" s="212" t="s">
        <v>281</v>
      </c>
      <c r="L1201" s="41"/>
      <c r="M1201" s="217" t="s">
        <v>1</v>
      </c>
      <c r="N1201" s="218" t="s">
        <v>48</v>
      </c>
      <c r="O1201" s="73"/>
      <c r="P1201" s="219">
        <f>O1201*H1201</f>
        <v>0</v>
      </c>
      <c r="Q1201" s="219">
        <v>0</v>
      </c>
      <c r="R1201" s="219">
        <f>Q1201*H1201</f>
        <v>0</v>
      </c>
      <c r="S1201" s="219">
        <v>0</v>
      </c>
      <c r="T1201" s="220">
        <f>S1201*H1201</f>
        <v>0</v>
      </c>
      <c r="U1201" s="36"/>
      <c r="V1201" s="36"/>
      <c r="W1201" s="36"/>
      <c r="X1201" s="36"/>
      <c r="Y1201" s="36"/>
      <c r="Z1201" s="36"/>
      <c r="AA1201" s="36"/>
      <c r="AB1201" s="36"/>
      <c r="AC1201" s="36"/>
      <c r="AD1201" s="36"/>
      <c r="AE1201" s="36"/>
      <c r="AR1201" s="221" t="s">
        <v>717</v>
      </c>
      <c r="AT1201" s="221" t="s">
        <v>192</v>
      </c>
      <c r="AU1201" s="221" t="s">
        <v>92</v>
      </c>
      <c r="AY1201" s="18" t="s">
        <v>189</v>
      </c>
      <c r="BE1201" s="222">
        <f>IF(N1201="základní",J1201,0)</f>
        <v>0</v>
      </c>
      <c r="BF1201" s="222">
        <f>IF(N1201="snížená",J1201,0)</f>
        <v>0</v>
      </c>
      <c r="BG1201" s="222">
        <f>IF(N1201="zákl. přenesená",J1201,0)</f>
        <v>0</v>
      </c>
      <c r="BH1201" s="222">
        <f>IF(N1201="sníž. přenesená",J1201,0)</f>
        <v>0</v>
      </c>
      <c r="BI1201" s="222">
        <f>IF(N1201="nulová",J1201,0)</f>
        <v>0</v>
      </c>
      <c r="BJ1201" s="18" t="s">
        <v>90</v>
      </c>
      <c r="BK1201" s="222">
        <f>ROUND(I1201*H1201,2)</f>
        <v>0</v>
      </c>
      <c r="BL1201" s="18" t="s">
        <v>717</v>
      </c>
      <c r="BM1201" s="221" t="s">
        <v>2161</v>
      </c>
    </row>
    <row r="1202" spans="1:47" s="2" customFormat="1" ht="185.25">
      <c r="A1202" s="36"/>
      <c r="B1202" s="37"/>
      <c r="C1202" s="38"/>
      <c r="D1202" s="225" t="s">
        <v>305</v>
      </c>
      <c r="E1202" s="38"/>
      <c r="F1202" s="266" t="s">
        <v>2162</v>
      </c>
      <c r="G1202" s="38"/>
      <c r="H1202" s="38"/>
      <c r="I1202" s="125"/>
      <c r="J1202" s="38"/>
      <c r="K1202" s="38"/>
      <c r="L1202" s="41"/>
      <c r="M1202" s="267"/>
      <c r="N1202" s="268"/>
      <c r="O1202" s="73"/>
      <c r="P1202" s="73"/>
      <c r="Q1202" s="73"/>
      <c r="R1202" s="73"/>
      <c r="S1202" s="73"/>
      <c r="T1202" s="74"/>
      <c r="U1202" s="36"/>
      <c r="V1202" s="36"/>
      <c r="W1202" s="36"/>
      <c r="X1202" s="36"/>
      <c r="Y1202" s="36"/>
      <c r="Z1202" s="36"/>
      <c r="AA1202" s="36"/>
      <c r="AB1202" s="36"/>
      <c r="AC1202" s="36"/>
      <c r="AD1202" s="36"/>
      <c r="AE1202" s="36"/>
      <c r="AT1202" s="18" t="s">
        <v>305</v>
      </c>
      <c r="AU1202" s="18" t="s">
        <v>92</v>
      </c>
    </row>
    <row r="1203" spans="2:51" s="13" customFormat="1" ht="12">
      <c r="B1203" s="223"/>
      <c r="C1203" s="224"/>
      <c r="D1203" s="225" t="s">
        <v>198</v>
      </c>
      <c r="E1203" s="226" t="s">
        <v>1</v>
      </c>
      <c r="F1203" s="227" t="s">
        <v>199</v>
      </c>
      <c r="G1203" s="224"/>
      <c r="H1203" s="226" t="s">
        <v>1</v>
      </c>
      <c r="I1203" s="228"/>
      <c r="J1203" s="224"/>
      <c r="K1203" s="224"/>
      <c r="L1203" s="229"/>
      <c r="M1203" s="230"/>
      <c r="N1203" s="231"/>
      <c r="O1203" s="231"/>
      <c r="P1203" s="231"/>
      <c r="Q1203" s="231"/>
      <c r="R1203" s="231"/>
      <c r="S1203" s="231"/>
      <c r="T1203" s="232"/>
      <c r="AT1203" s="233" t="s">
        <v>198</v>
      </c>
      <c r="AU1203" s="233" t="s">
        <v>92</v>
      </c>
      <c r="AV1203" s="13" t="s">
        <v>90</v>
      </c>
      <c r="AW1203" s="13" t="s">
        <v>38</v>
      </c>
      <c r="AX1203" s="13" t="s">
        <v>83</v>
      </c>
      <c r="AY1203" s="233" t="s">
        <v>189</v>
      </c>
    </row>
    <row r="1204" spans="2:51" s="13" customFormat="1" ht="12">
      <c r="B1204" s="223"/>
      <c r="C1204" s="224"/>
      <c r="D1204" s="225" t="s">
        <v>198</v>
      </c>
      <c r="E1204" s="226" t="s">
        <v>1</v>
      </c>
      <c r="F1204" s="227" t="s">
        <v>2163</v>
      </c>
      <c r="G1204" s="224"/>
      <c r="H1204" s="226" t="s">
        <v>1</v>
      </c>
      <c r="I1204" s="228"/>
      <c r="J1204" s="224"/>
      <c r="K1204" s="224"/>
      <c r="L1204" s="229"/>
      <c r="M1204" s="230"/>
      <c r="N1204" s="231"/>
      <c r="O1204" s="231"/>
      <c r="P1204" s="231"/>
      <c r="Q1204" s="231"/>
      <c r="R1204" s="231"/>
      <c r="S1204" s="231"/>
      <c r="T1204" s="232"/>
      <c r="AT1204" s="233" t="s">
        <v>198</v>
      </c>
      <c r="AU1204" s="233" t="s">
        <v>92</v>
      </c>
      <c r="AV1204" s="13" t="s">
        <v>90</v>
      </c>
      <c r="AW1204" s="13" t="s">
        <v>38</v>
      </c>
      <c r="AX1204" s="13" t="s">
        <v>83</v>
      </c>
      <c r="AY1204" s="233" t="s">
        <v>189</v>
      </c>
    </row>
    <row r="1205" spans="2:51" s="14" customFormat="1" ht="12">
      <c r="B1205" s="234"/>
      <c r="C1205" s="235"/>
      <c r="D1205" s="225" t="s">
        <v>198</v>
      </c>
      <c r="E1205" s="236" t="s">
        <v>1</v>
      </c>
      <c r="F1205" s="237" t="s">
        <v>2164</v>
      </c>
      <c r="G1205" s="235"/>
      <c r="H1205" s="238">
        <v>11.3</v>
      </c>
      <c r="I1205" s="239"/>
      <c r="J1205" s="235"/>
      <c r="K1205" s="235"/>
      <c r="L1205" s="240"/>
      <c r="M1205" s="241"/>
      <c r="N1205" s="242"/>
      <c r="O1205" s="242"/>
      <c r="P1205" s="242"/>
      <c r="Q1205" s="242"/>
      <c r="R1205" s="242"/>
      <c r="S1205" s="242"/>
      <c r="T1205" s="243"/>
      <c r="AT1205" s="244" t="s">
        <v>198</v>
      </c>
      <c r="AU1205" s="244" t="s">
        <v>92</v>
      </c>
      <c r="AV1205" s="14" t="s">
        <v>92</v>
      </c>
      <c r="AW1205" s="14" t="s">
        <v>38</v>
      </c>
      <c r="AX1205" s="14" t="s">
        <v>83</v>
      </c>
      <c r="AY1205" s="244" t="s">
        <v>189</v>
      </c>
    </row>
    <row r="1206" spans="2:51" s="15" customFormat="1" ht="12">
      <c r="B1206" s="245"/>
      <c r="C1206" s="246"/>
      <c r="D1206" s="225" t="s">
        <v>198</v>
      </c>
      <c r="E1206" s="247" t="s">
        <v>1</v>
      </c>
      <c r="F1206" s="248" t="s">
        <v>203</v>
      </c>
      <c r="G1206" s="246"/>
      <c r="H1206" s="249">
        <v>11.3</v>
      </c>
      <c r="I1206" s="250"/>
      <c r="J1206" s="246"/>
      <c r="K1206" s="246"/>
      <c r="L1206" s="251"/>
      <c r="M1206" s="252"/>
      <c r="N1206" s="253"/>
      <c r="O1206" s="253"/>
      <c r="P1206" s="253"/>
      <c r="Q1206" s="253"/>
      <c r="R1206" s="253"/>
      <c r="S1206" s="253"/>
      <c r="T1206" s="254"/>
      <c r="AT1206" s="255" t="s">
        <v>198</v>
      </c>
      <c r="AU1206" s="255" t="s">
        <v>92</v>
      </c>
      <c r="AV1206" s="15" t="s">
        <v>106</v>
      </c>
      <c r="AW1206" s="15" t="s">
        <v>38</v>
      </c>
      <c r="AX1206" s="15" t="s">
        <v>90</v>
      </c>
      <c r="AY1206" s="255" t="s">
        <v>189</v>
      </c>
    </row>
    <row r="1207" spans="1:65" s="2" customFormat="1" ht="16.5" customHeight="1">
      <c r="A1207" s="36"/>
      <c r="B1207" s="37"/>
      <c r="C1207" s="210" t="s">
        <v>2165</v>
      </c>
      <c r="D1207" s="210" t="s">
        <v>192</v>
      </c>
      <c r="E1207" s="211" t="s">
        <v>2166</v>
      </c>
      <c r="F1207" s="212" t="s">
        <v>2167</v>
      </c>
      <c r="G1207" s="213" t="s">
        <v>2126</v>
      </c>
      <c r="H1207" s="214">
        <v>1</v>
      </c>
      <c r="I1207" s="215"/>
      <c r="J1207" s="216">
        <f>ROUND(I1207*H1207,2)</f>
        <v>0</v>
      </c>
      <c r="K1207" s="212" t="s">
        <v>281</v>
      </c>
      <c r="L1207" s="41"/>
      <c r="M1207" s="217" t="s">
        <v>1</v>
      </c>
      <c r="N1207" s="218" t="s">
        <v>48</v>
      </c>
      <c r="O1207" s="73"/>
      <c r="P1207" s="219">
        <f>O1207*H1207</f>
        <v>0</v>
      </c>
      <c r="Q1207" s="219">
        <v>0</v>
      </c>
      <c r="R1207" s="219">
        <f>Q1207*H1207</f>
        <v>0</v>
      </c>
      <c r="S1207" s="219">
        <v>0</v>
      </c>
      <c r="T1207" s="220">
        <f>S1207*H1207</f>
        <v>0</v>
      </c>
      <c r="U1207" s="36"/>
      <c r="V1207" s="36"/>
      <c r="W1207" s="36"/>
      <c r="X1207" s="36"/>
      <c r="Y1207" s="36"/>
      <c r="Z1207" s="36"/>
      <c r="AA1207" s="36"/>
      <c r="AB1207" s="36"/>
      <c r="AC1207" s="36"/>
      <c r="AD1207" s="36"/>
      <c r="AE1207" s="36"/>
      <c r="AR1207" s="221" t="s">
        <v>717</v>
      </c>
      <c r="AT1207" s="221" t="s">
        <v>192</v>
      </c>
      <c r="AU1207" s="221" t="s">
        <v>92</v>
      </c>
      <c r="AY1207" s="18" t="s">
        <v>189</v>
      </c>
      <c r="BE1207" s="222">
        <f>IF(N1207="základní",J1207,0)</f>
        <v>0</v>
      </c>
      <c r="BF1207" s="222">
        <f>IF(N1207="snížená",J1207,0)</f>
        <v>0</v>
      </c>
      <c r="BG1207" s="222">
        <f>IF(N1207="zákl. přenesená",J1207,0)</f>
        <v>0</v>
      </c>
      <c r="BH1207" s="222">
        <f>IF(N1207="sníž. přenesená",J1207,0)</f>
        <v>0</v>
      </c>
      <c r="BI1207" s="222">
        <f>IF(N1207="nulová",J1207,0)</f>
        <v>0</v>
      </c>
      <c r="BJ1207" s="18" t="s">
        <v>90</v>
      </c>
      <c r="BK1207" s="222">
        <f>ROUND(I1207*H1207,2)</f>
        <v>0</v>
      </c>
      <c r="BL1207" s="18" t="s">
        <v>717</v>
      </c>
      <c r="BM1207" s="221" t="s">
        <v>2168</v>
      </c>
    </row>
    <row r="1208" spans="1:47" s="2" customFormat="1" ht="78">
      <c r="A1208" s="36"/>
      <c r="B1208" s="37"/>
      <c r="C1208" s="38"/>
      <c r="D1208" s="225" t="s">
        <v>305</v>
      </c>
      <c r="E1208" s="38"/>
      <c r="F1208" s="266" t="s">
        <v>2169</v>
      </c>
      <c r="G1208" s="38"/>
      <c r="H1208" s="38"/>
      <c r="I1208" s="125"/>
      <c r="J1208" s="38"/>
      <c r="K1208" s="38"/>
      <c r="L1208" s="41"/>
      <c r="M1208" s="267"/>
      <c r="N1208" s="268"/>
      <c r="O1208" s="73"/>
      <c r="P1208" s="73"/>
      <c r="Q1208" s="73"/>
      <c r="R1208" s="73"/>
      <c r="S1208" s="73"/>
      <c r="T1208" s="74"/>
      <c r="U1208" s="36"/>
      <c r="V1208" s="36"/>
      <c r="W1208" s="36"/>
      <c r="X1208" s="36"/>
      <c r="Y1208" s="36"/>
      <c r="Z1208" s="36"/>
      <c r="AA1208" s="36"/>
      <c r="AB1208" s="36"/>
      <c r="AC1208" s="36"/>
      <c r="AD1208" s="36"/>
      <c r="AE1208" s="36"/>
      <c r="AT1208" s="18" t="s">
        <v>305</v>
      </c>
      <c r="AU1208" s="18" t="s">
        <v>92</v>
      </c>
    </row>
    <row r="1209" spans="2:51" s="13" customFormat="1" ht="12">
      <c r="B1209" s="223"/>
      <c r="C1209" s="224"/>
      <c r="D1209" s="225" t="s">
        <v>198</v>
      </c>
      <c r="E1209" s="226" t="s">
        <v>1</v>
      </c>
      <c r="F1209" s="227" t="s">
        <v>199</v>
      </c>
      <c r="G1209" s="224"/>
      <c r="H1209" s="226" t="s">
        <v>1</v>
      </c>
      <c r="I1209" s="228"/>
      <c r="J1209" s="224"/>
      <c r="K1209" s="224"/>
      <c r="L1209" s="229"/>
      <c r="M1209" s="230"/>
      <c r="N1209" s="231"/>
      <c r="O1209" s="231"/>
      <c r="P1209" s="231"/>
      <c r="Q1209" s="231"/>
      <c r="R1209" s="231"/>
      <c r="S1209" s="231"/>
      <c r="T1209" s="232"/>
      <c r="AT1209" s="233" t="s">
        <v>198</v>
      </c>
      <c r="AU1209" s="233" t="s">
        <v>92</v>
      </c>
      <c r="AV1209" s="13" t="s">
        <v>90</v>
      </c>
      <c r="AW1209" s="13" t="s">
        <v>38</v>
      </c>
      <c r="AX1209" s="13" t="s">
        <v>83</v>
      </c>
      <c r="AY1209" s="233" t="s">
        <v>189</v>
      </c>
    </row>
    <row r="1210" spans="2:51" s="14" customFormat="1" ht="12">
      <c r="B1210" s="234"/>
      <c r="C1210" s="235"/>
      <c r="D1210" s="225" t="s">
        <v>198</v>
      </c>
      <c r="E1210" s="236" t="s">
        <v>1</v>
      </c>
      <c r="F1210" s="237" t="s">
        <v>2170</v>
      </c>
      <c r="G1210" s="235"/>
      <c r="H1210" s="238">
        <v>1</v>
      </c>
      <c r="I1210" s="239"/>
      <c r="J1210" s="235"/>
      <c r="K1210" s="235"/>
      <c r="L1210" s="240"/>
      <c r="M1210" s="241"/>
      <c r="N1210" s="242"/>
      <c r="O1210" s="242"/>
      <c r="P1210" s="242"/>
      <c r="Q1210" s="242"/>
      <c r="R1210" s="242"/>
      <c r="S1210" s="242"/>
      <c r="T1210" s="243"/>
      <c r="AT1210" s="244" t="s">
        <v>198</v>
      </c>
      <c r="AU1210" s="244" t="s">
        <v>92</v>
      </c>
      <c r="AV1210" s="14" t="s">
        <v>92</v>
      </c>
      <c r="AW1210" s="14" t="s">
        <v>38</v>
      </c>
      <c r="AX1210" s="14" t="s">
        <v>83</v>
      </c>
      <c r="AY1210" s="244" t="s">
        <v>189</v>
      </c>
    </row>
    <row r="1211" spans="2:51" s="15" customFormat="1" ht="12">
      <c r="B1211" s="245"/>
      <c r="C1211" s="246"/>
      <c r="D1211" s="225" t="s">
        <v>198</v>
      </c>
      <c r="E1211" s="247" t="s">
        <v>1</v>
      </c>
      <c r="F1211" s="248" t="s">
        <v>203</v>
      </c>
      <c r="G1211" s="246"/>
      <c r="H1211" s="249">
        <v>1</v>
      </c>
      <c r="I1211" s="250"/>
      <c r="J1211" s="246"/>
      <c r="K1211" s="246"/>
      <c r="L1211" s="251"/>
      <c r="M1211" s="252"/>
      <c r="N1211" s="253"/>
      <c r="O1211" s="253"/>
      <c r="P1211" s="253"/>
      <c r="Q1211" s="253"/>
      <c r="R1211" s="253"/>
      <c r="S1211" s="253"/>
      <c r="T1211" s="254"/>
      <c r="AT1211" s="255" t="s">
        <v>198</v>
      </c>
      <c r="AU1211" s="255" t="s">
        <v>92</v>
      </c>
      <c r="AV1211" s="15" t="s">
        <v>106</v>
      </c>
      <c r="AW1211" s="15" t="s">
        <v>38</v>
      </c>
      <c r="AX1211" s="15" t="s">
        <v>90</v>
      </c>
      <c r="AY1211" s="255" t="s">
        <v>189</v>
      </c>
    </row>
    <row r="1212" spans="1:65" s="2" customFormat="1" ht="16.5" customHeight="1">
      <c r="A1212" s="36"/>
      <c r="B1212" s="37"/>
      <c r="C1212" s="210" t="s">
        <v>2171</v>
      </c>
      <c r="D1212" s="210" t="s">
        <v>192</v>
      </c>
      <c r="E1212" s="211" t="s">
        <v>2172</v>
      </c>
      <c r="F1212" s="212" t="s">
        <v>2173</v>
      </c>
      <c r="G1212" s="213" t="s">
        <v>2126</v>
      </c>
      <c r="H1212" s="214">
        <v>1</v>
      </c>
      <c r="I1212" s="215"/>
      <c r="J1212" s="216">
        <f>ROUND(I1212*H1212,2)</f>
        <v>0</v>
      </c>
      <c r="K1212" s="212" t="s">
        <v>281</v>
      </c>
      <c r="L1212" s="41"/>
      <c r="M1212" s="217" t="s">
        <v>1</v>
      </c>
      <c r="N1212" s="218" t="s">
        <v>48</v>
      </c>
      <c r="O1212" s="73"/>
      <c r="P1212" s="219">
        <f>O1212*H1212</f>
        <v>0</v>
      </c>
      <c r="Q1212" s="219">
        <v>0</v>
      </c>
      <c r="R1212" s="219">
        <f>Q1212*H1212</f>
        <v>0</v>
      </c>
      <c r="S1212" s="219">
        <v>0</v>
      </c>
      <c r="T1212" s="220">
        <f>S1212*H1212</f>
        <v>0</v>
      </c>
      <c r="U1212" s="36"/>
      <c r="V1212" s="36"/>
      <c r="W1212" s="36"/>
      <c r="X1212" s="36"/>
      <c r="Y1212" s="36"/>
      <c r="Z1212" s="36"/>
      <c r="AA1212" s="36"/>
      <c r="AB1212" s="36"/>
      <c r="AC1212" s="36"/>
      <c r="AD1212" s="36"/>
      <c r="AE1212" s="36"/>
      <c r="AR1212" s="221" t="s">
        <v>717</v>
      </c>
      <c r="AT1212" s="221" t="s">
        <v>192</v>
      </c>
      <c r="AU1212" s="221" t="s">
        <v>92</v>
      </c>
      <c r="AY1212" s="18" t="s">
        <v>189</v>
      </c>
      <c r="BE1212" s="222">
        <f>IF(N1212="základní",J1212,0)</f>
        <v>0</v>
      </c>
      <c r="BF1212" s="222">
        <f>IF(N1212="snížená",J1212,0)</f>
        <v>0</v>
      </c>
      <c r="BG1212" s="222">
        <f>IF(N1212="zákl. přenesená",J1212,0)</f>
        <v>0</v>
      </c>
      <c r="BH1212" s="222">
        <f>IF(N1212="sníž. přenesená",J1212,0)</f>
        <v>0</v>
      </c>
      <c r="BI1212" s="222">
        <f>IF(N1212="nulová",J1212,0)</f>
        <v>0</v>
      </c>
      <c r="BJ1212" s="18" t="s">
        <v>90</v>
      </c>
      <c r="BK1212" s="222">
        <f>ROUND(I1212*H1212,2)</f>
        <v>0</v>
      </c>
      <c r="BL1212" s="18" t="s">
        <v>717</v>
      </c>
      <c r="BM1212" s="221" t="s">
        <v>2174</v>
      </c>
    </row>
    <row r="1213" spans="1:47" s="2" customFormat="1" ht="58.5">
      <c r="A1213" s="36"/>
      <c r="B1213" s="37"/>
      <c r="C1213" s="38"/>
      <c r="D1213" s="225" t="s">
        <v>305</v>
      </c>
      <c r="E1213" s="38"/>
      <c r="F1213" s="266" t="s">
        <v>2175</v>
      </c>
      <c r="G1213" s="38"/>
      <c r="H1213" s="38"/>
      <c r="I1213" s="125"/>
      <c r="J1213" s="38"/>
      <c r="K1213" s="38"/>
      <c r="L1213" s="41"/>
      <c r="M1213" s="267"/>
      <c r="N1213" s="268"/>
      <c r="O1213" s="73"/>
      <c r="P1213" s="73"/>
      <c r="Q1213" s="73"/>
      <c r="R1213" s="73"/>
      <c r="S1213" s="73"/>
      <c r="T1213" s="74"/>
      <c r="U1213" s="36"/>
      <c r="V1213" s="36"/>
      <c r="W1213" s="36"/>
      <c r="X1213" s="36"/>
      <c r="Y1213" s="36"/>
      <c r="Z1213" s="36"/>
      <c r="AA1213" s="36"/>
      <c r="AB1213" s="36"/>
      <c r="AC1213" s="36"/>
      <c r="AD1213" s="36"/>
      <c r="AE1213" s="36"/>
      <c r="AT1213" s="18" t="s">
        <v>305</v>
      </c>
      <c r="AU1213" s="18" t="s">
        <v>92</v>
      </c>
    </row>
    <row r="1214" spans="2:51" s="13" customFormat="1" ht="12">
      <c r="B1214" s="223"/>
      <c r="C1214" s="224"/>
      <c r="D1214" s="225" t="s">
        <v>198</v>
      </c>
      <c r="E1214" s="226" t="s">
        <v>1</v>
      </c>
      <c r="F1214" s="227" t="s">
        <v>199</v>
      </c>
      <c r="G1214" s="224"/>
      <c r="H1214" s="226" t="s">
        <v>1</v>
      </c>
      <c r="I1214" s="228"/>
      <c r="J1214" s="224"/>
      <c r="K1214" s="224"/>
      <c r="L1214" s="229"/>
      <c r="M1214" s="230"/>
      <c r="N1214" s="231"/>
      <c r="O1214" s="231"/>
      <c r="P1214" s="231"/>
      <c r="Q1214" s="231"/>
      <c r="R1214" s="231"/>
      <c r="S1214" s="231"/>
      <c r="T1214" s="232"/>
      <c r="AT1214" s="233" t="s">
        <v>198</v>
      </c>
      <c r="AU1214" s="233" t="s">
        <v>92</v>
      </c>
      <c r="AV1214" s="13" t="s">
        <v>90</v>
      </c>
      <c r="AW1214" s="13" t="s">
        <v>38</v>
      </c>
      <c r="AX1214" s="13" t="s">
        <v>83</v>
      </c>
      <c r="AY1214" s="233" t="s">
        <v>189</v>
      </c>
    </row>
    <row r="1215" spans="2:51" s="14" customFormat="1" ht="12">
      <c r="B1215" s="234"/>
      <c r="C1215" s="235"/>
      <c r="D1215" s="225" t="s">
        <v>198</v>
      </c>
      <c r="E1215" s="236" t="s">
        <v>1</v>
      </c>
      <c r="F1215" s="237" t="s">
        <v>2170</v>
      </c>
      <c r="G1215" s="235"/>
      <c r="H1215" s="238">
        <v>1</v>
      </c>
      <c r="I1215" s="239"/>
      <c r="J1215" s="235"/>
      <c r="K1215" s="235"/>
      <c r="L1215" s="240"/>
      <c r="M1215" s="241"/>
      <c r="N1215" s="242"/>
      <c r="O1215" s="242"/>
      <c r="P1215" s="242"/>
      <c r="Q1215" s="242"/>
      <c r="R1215" s="242"/>
      <c r="S1215" s="242"/>
      <c r="T1215" s="243"/>
      <c r="AT1215" s="244" t="s">
        <v>198</v>
      </c>
      <c r="AU1215" s="244" t="s">
        <v>92</v>
      </c>
      <c r="AV1215" s="14" t="s">
        <v>92</v>
      </c>
      <c r="AW1215" s="14" t="s">
        <v>38</v>
      </c>
      <c r="AX1215" s="14" t="s">
        <v>83</v>
      </c>
      <c r="AY1215" s="244" t="s">
        <v>189</v>
      </c>
    </row>
    <row r="1216" spans="2:51" s="15" customFormat="1" ht="12">
      <c r="B1216" s="245"/>
      <c r="C1216" s="246"/>
      <c r="D1216" s="225" t="s">
        <v>198</v>
      </c>
      <c r="E1216" s="247" t="s">
        <v>1</v>
      </c>
      <c r="F1216" s="248" t="s">
        <v>203</v>
      </c>
      <c r="G1216" s="246"/>
      <c r="H1216" s="249">
        <v>1</v>
      </c>
      <c r="I1216" s="250"/>
      <c r="J1216" s="246"/>
      <c r="K1216" s="246"/>
      <c r="L1216" s="251"/>
      <c r="M1216" s="252"/>
      <c r="N1216" s="253"/>
      <c r="O1216" s="253"/>
      <c r="P1216" s="253"/>
      <c r="Q1216" s="253"/>
      <c r="R1216" s="253"/>
      <c r="S1216" s="253"/>
      <c r="T1216" s="254"/>
      <c r="AT1216" s="255" t="s">
        <v>198</v>
      </c>
      <c r="AU1216" s="255" t="s">
        <v>92</v>
      </c>
      <c r="AV1216" s="15" t="s">
        <v>106</v>
      </c>
      <c r="AW1216" s="15" t="s">
        <v>38</v>
      </c>
      <c r="AX1216" s="15" t="s">
        <v>90</v>
      </c>
      <c r="AY1216" s="255" t="s">
        <v>189</v>
      </c>
    </row>
    <row r="1217" spans="1:65" s="2" customFormat="1" ht="16.5" customHeight="1">
      <c r="A1217" s="36"/>
      <c r="B1217" s="37"/>
      <c r="C1217" s="210" t="s">
        <v>2176</v>
      </c>
      <c r="D1217" s="210" t="s">
        <v>192</v>
      </c>
      <c r="E1217" s="211" t="s">
        <v>2177</v>
      </c>
      <c r="F1217" s="212" t="s">
        <v>2178</v>
      </c>
      <c r="G1217" s="213" t="s">
        <v>716</v>
      </c>
      <c r="H1217" s="214">
        <v>1</v>
      </c>
      <c r="I1217" s="215"/>
      <c r="J1217" s="216">
        <f>ROUND(I1217*H1217,2)</f>
        <v>0</v>
      </c>
      <c r="K1217" s="212" t="s">
        <v>281</v>
      </c>
      <c r="L1217" s="41"/>
      <c r="M1217" s="217" t="s">
        <v>1</v>
      </c>
      <c r="N1217" s="218" t="s">
        <v>48</v>
      </c>
      <c r="O1217" s="73"/>
      <c r="P1217" s="219">
        <f>O1217*H1217</f>
        <v>0</v>
      </c>
      <c r="Q1217" s="219">
        <v>0</v>
      </c>
      <c r="R1217" s="219">
        <f>Q1217*H1217</f>
        <v>0</v>
      </c>
      <c r="S1217" s="219">
        <v>0</v>
      </c>
      <c r="T1217" s="220">
        <f>S1217*H1217</f>
        <v>0</v>
      </c>
      <c r="U1217" s="36"/>
      <c r="V1217" s="36"/>
      <c r="W1217" s="36"/>
      <c r="X1217" s="36"/>
      <c r="Y1217" s="36"/>
      <c r="Z1217" s="36"/>
      <c r="AA1217" s="36"/>
      <c r="AB1217" s="36"/>
      <c r="AC1217" s="36"/>
      <c r="AD1217" s="36"/>
      <c r="AE1217" s="36"/>
      <c r="AR1217" s="221" t="s">
        <v>717</v>
      </c>
      <c r="AT1217" s="221" t="s">
        <v>192</v>
      </c>
      <c r="AU1217" s="221" t="s">
        <v>92</v>
      </c>
      <c r="AY1217" s="18" t="s">
        <v>189</v>
      </c>
      <c r="BE1217" s="222">
        <f>IF(N1217="základní",J1217,0)</f>
        <v>0</v>
      </c>
      <c r="BF1217" s="222">
        <f>IF(N1217="snížená",J1217,0)</f>
        <v>0</v>
      </c>
      <c r="BG1217" s="222">
        <f>IF(N1217="zákl. přenesená",J1217,0)</f>
        <v>0</v>
      </c>
      <c r="BH1217" s="222">
        <f>IF(N1217="sníž. přenesená",J1217,0)</f>
        <v>0</v>
      </c>
      <c r="BI1217" s="222">
        <f>IF(N1217="nulová",J1217,0)</f>
        <v>0</v>
      </c>
      <c r="BJ1217" s="18" t="s">
        <v>90</v>
      </c>
      <c r="BK1217" s="222">
        <f>ROUND(I1217*H1217,2)</f>
        <v>0</v>
      </c>
      <c r="BL1217" s="18" t="s">
        <v>717</v>
      </c>
      <c r="BM1217" s="221" t="s">
        <v>2179</v>
      </c>
    </row>
    <row r="1218" spans="1:47" s="2" customFormat="1" ht="39">
      <c r="A1218" s="36"/>
      <c r="B1218" s="37"/>
      <c r="C1218" s="38"/>
      <c r="D1218" s="225" t="s">
        <v>305</v>
      </c>
      <c r="E1218" s="38"/>
      <c r="F1218" s="266" t="s">
        <v>2180</v>
      </c>
      <c r="G1218" s="38"/>
      <c r="H1218" s="38"/>
      <c r="I1218" s="125"/>
      <c r="J1218" s="38"/>
      <c r="K1218" s="38"/>
      <c r="L1218" s="41"/>
      <c r="M1218" s="267"/>
      <c r="N1218" s="268"/>
      <c r="O1218" s="73"/>
      <c r="P1218" s="73"/>
      <c r="Q1218" s="73"/>
      <c r="R1218" s="73"/>
      <c r="S1218" s="73"/>
      <c r="T1218" s="74"/>
      <c r="U1218" s="36"/>
      <c r="V1218" s="36"/>
      <c r="W1218" s="36"/>
      <c r="X1218" s="36"/>
      <c r="Y1218" s="36"/>
      <c r="Z1218" s="36"/>
      <c r="AA1218" s="36"/>
      <c r="AB1218" s="36"/>
      <c r="AC1218" s="36"/>
      <c r="AD1218" s="36"/>
      <c r="AE1218" s="36"/>
      <c r="AT1218" s="18" t="s">
        <v>305</v>
      </c>
      <c r="AU1218" s="18" t="s">
        <v>92</v>
      </c>
    </row>
    <row r="1219" spans="2:63" s="12" customFormat="1" ht="22.9" customHeight="1">
      <c r="B1219" s="194"/>
      <c r="C1219" s="195"/>
      <c r="D1219" s="196" t="s">
        <v>82</v>
      </c>
      <c r="E1219" s="208" t="s">
        <v>2181</v>
      </c>
      <c r="F1219" s="208" t="s">
        <v>2182</v>
      </c>
      <c r="G1219" s="195"/>
      <c r="H1219" s="195"/>
      <c r="I1219" s="198"/>
      <c r="J1219" s="209">
        <f>BK1219</f>
        <v>0</v>
      </c>
      <c r="K1219" s="195"/>
      <c r="L1219" s="200"/>
      <c r="M1219" s="201"/>
      <c r="N1219" s="202"/>
      <c r="O1219" s="202"/>
      <c r="P1219" s="203">
        <f>SUM(P1220:P1273)</f>
        <v>0</v>
      </c>
      <c r="Q1219" s="202"/>
      <c r="R1219" s="203">
        <f>SUM(R1220:R1273)</f>
        <v>0</v>
      </c>
      <c r="S1219" s="202"/>
      <c r="T1219" s="204">
        <f>SUM(T1220:T1273)</f>
        <v>0</v>
      </c>
      <c r="AR1219" s="205" t="s">
        <v>106</v>
      </c>
      <c r="AT1219" s="206" t="s">
        <v>82</v>
      </c>
      <c r="AU1219" s="206" t="s">
        <v>90</v>
      </c>
      <c r="AY1219" s="205" t="s">
        <v>189</v>
      </c>
      <c r="BK1219" s="207">
        <f>SUM(BK1220:BK1273)</f>
        <v>0</v>
      </c>
    </row>
    <row r="1220" spans="1:65" s="2" customFormat="1" ht="16.5" customHeight="1">
      <c r="A1220" s="36"/>
      <c r="B1220" s="37"/>
      <c r="C1220" s="210">
        <v>318</v>
      </c>
      <c r="D1220" s="210" t="s">
        <v>192</v>
      </c>
      <c r="E1220" s="211" t="s">
        <v>2184</v>
      </c>
      <c r="F1220" s="212" t="s">
        <v>2185</v>
      </c>
      <c r="G1220" s="213" t="s">
        <v>1866</v>
      </c>
      <c r="H1220" s="214">
        <v>1</v>
      </c>
      <c r="I1220" s="215"/>
      <c r="J1220" s="216">
        <f>ROUND(I1220*H1220,2)</f>
        <v>0</v>
      </c>
      <c r="K1220" s="212" t="s">
        <v>281</v>
      </c>
      <c r="L1220" s="41"/>
      <c r="M1220" s="217" t="s">
        <v>1</v>
      </c>
      <c r="N1220" s="218" t="s">
        <v>48</v>
      </c>
      <c r="O1220" s="73"/>
      <c r="P1220" s="219">
        <f>O1220*H1220</f>
        <v>0</v>
      </c>
      <c r="Q1220" s="219">
        <v>0</v>
      </c>
      <c r="R1220" s="219">
        <f>Q1220*H1220</f>
        <v>0</v>
      </c>
      <c r="S1220" s="219">
        <v>0</v>
      </c>
      <c r="T1220" s="220">
        <f>S1220*H1220</f>
        <v>0</v>
      </c>
      <c r="U1220" s="36"/>
      <c r="V1220" s="36"/>
      <c r="W1220" s="36"/>
      <c r="X1220" s="36"/>
      <c r="Y1220" s="36"/>
      <c r="Z1220" s="36"/>
      <c r="AA1220" s="36"/>
      <c r="AB1220" s="36"/>
      <c r="AC1220" s="36"/>
      <c r="AD1220" s="36"/>
      <c r="AE1220" s="36"/>
      <c r="AR1220" s="221" t="s">
        <v>106</v>
      </c>
      <c r="AT1220" s="221" t="s">
        <v>192</v>
      </c>
      <c r="AU1220" s="221" t="s">
        <v>92</v>
      </c>
      <c r="AY1220" s="18" t="s">
        <v>189</v>
      </c>
      <c r="BE1220" s="222">
        <f>IF(N1220="základní",J1220,0)</f>
        <v>0</v>
      </c>
      <c r="BF1220" s="222">
        <f>IF(N1220="snížená",J1220,0)</f>
        <v>0</v>
      </c>
      <c r="BG1220" s="222">
        <f>IF(N1220="zákl. přenesená",J1220,0)</f>
        <v>0</v>
      </c>
      <c r="BH1220" s="222">
        <f>IF(N1220="sníž. přenesená",J1220,0)</f>
        <v>0</v>
      </c>
      <c r="BI1220" s="222">
        <f>IF(N1220="nulová",J1220,0)</f>
        <v>0</v>
      </c>
      <c r="BJ1220" s="18" t="s">
        <v>90</v>
      </c>
      <c r="BK1220" s="222">
        <f>ROUND(I1220*H1220,2)</f>
        <v>0</v>
      </c>
      <c r="BL1220" s="18" t="s">
        <v>106</v>
      </c>
      <c r="BM1220" s="221" t="s">
        <v>2186</v>
      </c>
    </row>
    <row r="1221" spans="1:47" s="2" customFormat="1" ht="39">
      <c r="A1221" s="36"/>
      <c r="B1221" s="37"/>
      <c r="C1221" s="300"/>
      <c r="D1221" s="225" t="s">
        <v>305</v>
      </c>
      <c r="E1221" s="38"/>
      <c r="F1221" s="266" t="s">
        <v>2183</v>
      </c>
      <c r="G1221" s="38"/>
      <c r="H1221" s="38"/>
      <c r="I1221" s="125"/>
      <c r="J1221" s="38"/>
      <c r="K1221" s="38"/>
      <c r="L1221" s="41"/>
      <c r="M1221" s="267"/>
      <c r="N1221" s="268"/>
      <c r="O1221" s="73"/>
      <c r="P1221" s="73"/>
      <c r="Q1221" s="73"/>
      <c r="R1221" s="73"/>
      <c r="S1221" s="73"/>
      <c r="T1221" s="74"/>
      <c r="U1221" s="36"/>
      <c r="V1221" s="36"/>
      <c r="W1221" s="36"/>
      <c r="X1221" s="36"/>
      <c r="Y1221" s="36"/>
      <c r="Z1221" s="36"/>
      <c r="AA1221" s="36"/>
      <c r="AB1221" s="36"/>
      <c r="AC1221" s="36"/>
      <c r="AD1221" s="36"/>
      <c r="AE1221" s="36"/>
      <c r="AT1221" s="18" t="s">
        <v>305</v>
      </c>
      <c r="AU1221" s="18" t="s">
        <v>92</v>
      </c>
    </row>
    <row r="1222" spans="1:65" s="2" customFormat="1" ht="16.5" customHeight="1">
      <c r="A1222" s="36"/>
      <c r="B1222" s="37"/>
      <c r="C1222" s="210">
        <v>319</v>
      </c>
      <c r="D1222" s="210" t="s">
        <v>192</v>
      </c>
      <c r="E1222" s="211" t="s">
        <v>2187</v>
      </c>
      <c r="F1222" s="212" t="s">
        <v>2188</v>
      </c>
      <c r="G1222" s="213" t="s">
        <v>638</v>
      </c>
      <c r="H1222" s="214">
        <v>11</v>
      </c>
      <c r="I1222" s="215"/>
      <c r="J1222" s="216">
        <f>ROUND(I1222*H1222,2)</f>
        <v>0</v>
      </c>
      <c r="K1222" s="212" t="s">
        <v>281</v>
      </c>
      <c r="L1222" s="41"/>
      <c r="M1222" s="217" t="s">
        <v>1</v>
      </c>
      <c r="N1222" s="218" t="s">
        <v>48</v>
      </c>
      <c r="O1222" s="73"/>
      <c r="P1222" s="219">
        <f>O1222*H1222</f>
        <v>0</v>
      </c>
      <c r="Q1222" s="219">
        <v>0</v>
      </c>
      <c r="R1222" s="219">
        <f>Q1222*H1222</f>
        <v>0</v>
      </c>
      <c r="S1222" s="219">
        <v>0</v>
      </c>
      <c r="T1222" s="220">
        <f>S1222*H1222</f>
        <v>0</v>
      </c>
      <c r="U1222" s="36"/>
      <c r="V1222" s="36"/>
      <c r="W1222" s="36"/>
      <c r="X1222" s="36"/>
      <c r="Y1222" s="36"/>
      <c r="Z1222" s="36"/>
      <c r="AA1222" s="36"/>
      <c r="AB1222" s="36"/>
      <c r="AC1222" s="36"/>
      <c r="AD1222" s="36"/>
      <c r="AE1222" s="36"/>
      <c r="AR1222" s="221" t="s">
        <v>106</v>
      </c>
      <c r="AT1222" s="221" t="s">
        <v>192</v>
      </c>
      <c r="AU1222" s="221" t="s">
        <v>92</v>
      </c>
      <c r="AY1222" s="18" t="s">
        <v>189</v>
      </c>
      <c r="BE1222" s="222">
        <f>IF(N1222="základní",J1222,0)</f>
        <v>0</v>
      </c>
      <c r="BF1222" s="222">
        <f>IF(N1222="snížená",J1222,0)</f>
        <v>0</v>
      </c>
      <c r="BG1222" s="222">
        <f>IF(N1222="zákl. přenesená",J1222,0)</f>
        <v>0</v>
      </c>
      <c r="BH1222" s="222">
        <f>IF(N1222="sníž. přenesená",J1222,0)</f>
        <v>0</v>
      </c>
      <c r="BI1222" s="222">
        <f>IF(N1222="nulová",J1222,0)</f>
        <v>0</v>
      </c>
      <c r="BJ1222" s="18" t="s">
        <v>90</v>
      </c>
      <c r="BK1222" s="222">
        <f>ROUND(I1222*H1222,2)</f>
        <v>0</v>
      </c>
      <c r="BL1222" s="18" t="s">
        <v>106</v>
      </c>
      <c r="BM1222" s="221" t="s">
        <v>2189</v>
      </c>
    </row>
    <row r="1223" spans="1:47" s="2" customFormat="1" ht="39">
      <c r="A1223" s="36"/>
      <c r="B1223" s="37"/>
      <c r="C1223" s="300"/>
      <c r="D1223" s="225" t="s">
        <v>305</v>
      </c>
      <c r="E1223" s="38"/>
      <c r="F1223" s="266" t="s">
        <v>2183</v>
      </c>
      <c r="G1223" s="38"/>
      <c r="H1223" s="38"/>
      <c r="I1223" s="125"/>
      <c r="J1223" s="38"/>
      <c r="K1223" s="38"/>
      <c r="L1223" s="41"/>
      <c r="M1223" s="267"/>
      <c r="N1223" s="268"/>
      <c r="O1223" s="73"/>
      <c r="P1223" s="73"/>
      <c r="Q1223" s="73"/>
      <c r="R1223" s="73"/>
      <c r="S1223" s="73"/>
      <c r="T1223" s="74"/>
      <c r="U1223" s="36"/>
      <c r="V1223" s="36"/>
      <c r="W1223" s="36"/>
      <c r="X1223" s="36"/>
      <c r="Y1223" s="36"/>
      <c r="Z1223" s="36"/>
      <c r="AA1223" s="36"/>
      <c r="AB1223" s="36"/>
      <c r="AC1223" s="36"/>
      <c r="AD1223" s="36"/>
      <c r="AE1223" s="36"/>
      <c r="AT1223" s="18" t="s">
        <v>305</v>
      </c>
      <c r="AU1223" s="18" t="s">
        <v>92</v>
      </c>
    </row>
    <row r="1224" spans="1:65" s="2" customFormat="1" ht="16.5" customHeight="1">
      <c r="A1224" s="36"/>
      <c r="B1224" s="37"/>
      <c r="C1224" s="210">
        <v>320</v>
      </c>
      <c r="D1224" s="210" t="s">
        <v>192</v>
      </c>
      <c r="E1224" s="211" t="s">
        <v>2190</v>
      </c>
      <c r="F1224" s="212" t="s">
        <v>2191</v>
      </c>
      <c r="G1224" s="213" t="s">
        <v>638</v>
      </c>
      <c r="H1224" s="214">
        <v>15</v>
      </c>
      <c r="I1224" s="215"/>
      <c r="J1224" s="216">
        <f>ROUND(I1224*H1224,2)</f>
        <v>0</v>
      </c>
      <c r="K1224" s="212" t="s">
        <v>281</v>
      </c>
      <c r="L1224" s="41"/>
      <c r="M1224" s="217" t="s">
        <v>1</v>
      </c>
      <c r="N1224" s="218" t="s">
        <v>48</v>
      </c>
      <c r="O1224" s="73"/>
      <c r="P1224" s="219">
        <f>O1224*H1224</f>
        <v>0</v>
      </c>
      <c r="Q1224" s="219">
        <v>0</v>
      </c>
      <c r="R1224" s="219">
        <f>Q1224*H1224</f>
        <v>0</v>
      </c>
      <c r="S1224" s="219">
        <v>0</v>
      </c>
      <c r="T1224" s="220">
        <f>S1224*H1224</f>
        <v>0</v>
      </c>
      <c r="U1224" s="36"/>
      <c r="V1224" s="36"/>
      <c r="W1224" s="36"/>
      <c r="X1224" s="36"/>
      <c r="Y1224" s="36"/>
      <c r="Z1224" s="36"/>
      <c r="AA1224" s="36"/>
      <c r="AB1224" s="36"/>
      <c r="AC1224" s="36"/>
      <c r="AD1224" s="36"/>
      <c r="AE1224" s="36"/>
      <c r="AR1224" s="221" t="s">
        <v>106</v>
      </c>
      <c r="AT1224" s="221" t="s">
        <v>192</v>
      </c>
      <c r="AU1224" s="221" t="s">
        <v>92</v>
      </c>
      <c r="AY1224" s="18" t="s">
        <v>189</v>
      </c>
      <c r="BE1224" s="222">
        <f>IF(N1224="základní",J1224,0)</f>
        <v>0</v>
      </c>
      <c r="BF1224" s="222">
        <f>IF(N1224="snížená",J1224,0)</f>
        <v>0</v>
      </c>
      <c r="BG1224" s="222">
        <f>IF(N1224="zákl. přenesená",J1224,0)</f>
        <v>0</v>
      </c>
      <c r="BH1224" s="222">
        <f>IF(N1224="sníž. přenesená",J1224,0)</f>
        <v>0</v>
      </c>
      <c r="BI1224" s="222">
        <f>IF(N1224="nulová",J1224,0)</f>
        <v>0</v>
      </c>
      <c r="BJ1224" s="18" t="s">
        <v>90</v>
      </c>
      <c r="BK1224" s="222">
        <f>ROUND(I1224*H1224,2)</f>
        <v>0</v>
      </c>
      <c r="BL1224" s="18" t="s">
        <v>106</v>
      </c>
      <c r="BM1224" s="221" t="s">
        <v>2192</v>
      </c>
    </row>
    <row r="1225" spans="1:47" s="2" customFormat="1" ht="39">
      <c r="A1225" s="36"/>
      <c r="B1225" s="37"/>
      <c r="C1225" s="300"/>
      <c r="D1225" s="225" t="s">
        <v>305</v>
      </c>
      <c r="E1225" s="38"/>
      <c r="F1225" s="266" t="s">
        <v>2183</v>
      </c>
      <c r="G1225" s="38"/>
      <c r="H1225" s="38"/>
      <c r="I1225" s="125"/>
      <c r="J1225" s="38"/>
      <c r="K1225" s="38"/>
      <c r="L1225" s="41"/>
      <c r="M1225" s="267"/>
      <c r="N1225" s="268"/>
      <c r="O1225" s="73"/>
      <c r="P1225" s="73"/>
      <c r="Q1225" s="73"/>
      <c r="R1225" s="73"/>
      <c r="S1225" s="73"/>
      <c r="T1225" s="74"/>
      <c r="U1225" s="36"/>
      <c r="V1225" s="36"/>
      <c r="W1225" s="36"/>
      <c r="X1225" s="36"/>
      <c r="Y1225" s="36"/>
      <c r="Z1225" s="36"/>
      <c r="AA1225" s="36"/>
      <c r="AB1225" s="36"/>
      <c r="AC1225" s="36"/>
      <c r="AD1225" s="36"/>
      <c r="AE1225" s="36"/>
      <c r="AT1225" s="18" t="s">
        <v>305</v>
      </c>
      <c r="AU1225" s="18" t="s">
        <v>92</v>
      </c>
    </row>
    <row r="1226" spans="1:65" s="2" customFormat="1" ht="16.5" customHeight="1">
      <c r="A1226" s="36"/>
      <c r="B1226" s="37"/>
      <c r="C1226" s="210">
        <v>321</v>
      </c>
      <c r="D1226" s="210" t="s">
        <v>192</v>
      </c>
      <c r="E1226" s="211" t="s">
        <v>2193</v>
      </c>
      <c r="F1226" s="212" t="s">
        <v>2194</v>
      </c>
      <c r="G1226" s="213" t="s">
        <v>638</v>
      </c>
      <c r="H1226" s="214">
        <v>11</v>
      </c>
      <c r="I1226" s="215"/>
      <c r="J1226" s="216">
        <f>ROUND(I1226*H1226,2)</f>
        <v>0</v>
      </c>
      <c r="K1226" s="212" t="s">
        <v>281</v>
      </c>
      <c r="L1226" s="41"/>
      <c r="M1226" s="217" t="s">
        <v>1</v>
      </c>
      <c r="N1226" s="218" t="s">
        <v>48</v>
      </c>
      <c r="O1226" s="73"/>
      <c r="P1226" s="219">
        <f>O1226*H1226</f>
        <v>0</v>
      </c>
      <c r="Q1226" s="219">
        <v>0</v>
      </c>
      <c r="R1226" s="219">
        <f>Q1226*H1226</f>
        <v>0</v>
      </c>
      <c r="S1226" s="219">
        <v>0</v>
      </c>
      <c r="T1226" s="220">
        <f>S1226*H1226</f>
        <v>0</v>
      </c>
      <c r="U1226" s="36"/>
      <c r="V1226" s="36"/>
      <c r="W1226" s="36"/>
      <c r="X1226" s="36"/>
      <c r="Y1226" s="36"/>
      <c r="Z1226" s="36"/>
      <c r="AA1226" s="36"/>
      <c r="AB1226" s="36"/>
      <c r="AC1226" s="36"/>
      <c r="AD1226" s="36"/>
      <c r="AE1226" s="36"/>
      <c r="AR1226" s="221" t="s">
        <v>106</v>
      </c>
      <c r="AT1226" s="221" t="s">
        <v>192</v>
      </c>
      <c r="AU1226" s="221" t="s">
        <v>92</v>
      </c>
      <c r="AY1226" s="18" t="s">
        <v>189</v>
      </c>
      <c r="BE1226" s="222">
        <f>IF(N1226="základní",J1226,0)</f>
        <v>0</v>
      </c>
      <c r="BF1226" s="222">
        <f>IF(N1226="snížená",J1226,0)</f>
        <v>0</v>
      </c>
      <c r="BG1226" s="222">
        <f>IF(N1226="zákl. přenesená",J1226,0)</f>
        <v>0</v>
      </c>
      <c r="BH1226" s="222">
        <f>IF(N1226="sníž. přenesená",J1226,0)</f>
        <v>0</v>
      </c>
      <c r="BI1226" s="222">
        <f>IF(N1226="nulová",J1226,0)</f>
        <v>0</v>
      </c>
      <c r="BJ1226" s="18" t="s">
        <v>90</v>
      </c>
      <c r="BK1226" s="222">
        <f>ROUND(I1226*H1226,2)</f>
        <v>0</v>
      </c>
      <c r="BL1226" s="18" t="s">
        <v>106</v>
      </c>
      <c r="BM1226" s="221" t="s">
        <v>2195</v>
      </c>
    </row>
    <row r="1227" spans="1:47" s="2" customFormat="1" ht="39">
      <c r="A1227" s="36"/>
      <c r="B1227" s="37"/>
      <c r="C1227" s="38"/>
      <c r="D1227" s="225" t="s">
        <v>305</v>
      </c>
      <c r="E1227" s="38"/>
      <c r="F1227" s="266" t="s">
        <v>2183</v>
      </c>
      <c r="G1227" s="38"/>
      <c r="H1227" s="38"/>
      <c r="I1227" s="125"/>
      <c r="J1227" s="38"/>
      <c r="K1227" s="38"/>
      <c r="L1227" s="41"/>
      <c r="M1227" s="267"/>
      <c r="N1227" s="268"/>
      <c r="O1227" s="73"/>
      <c r="P1227" s="73"/>
      <c r="Q1227" s="73"/>
      <c r="R1227" s="73"/>
      <c r="S1227" s="73"/>
      <c r="T1227" s="74"/>
      <c r="U1227" s="36"/>
      <c r="V1227" s="36"/>
      <c r="W1227" s="36"/>
      <c r="X1227" s="36"/>
      <c r="Y1227" s="36"/>
      <c r="Z1227" s="36"/>
      <c r="AA1227" s="36"/>
      <c r="AB1227" s="36"/>
      <c r="AC1227" s="36"/>
      <c r="AD1227" s="36"/>
      <c r="AE1227" s="36"/>
      <c r="AT1227" s="18" t="s">
        <v>305</v>
      </c>
      <c r="AU1227" s="18" t="s">
        <v>92</v>
      </c>
    </row>
    <row r="1228" spans="1:65" s="2" customFormat="1" ht="16.5" customHeight="1">
      <c r="A1228" s="36"/>
      <c r="B1228" s="37"/>
      <c r="C1228" s="210">
        <v>322</v>
      </c>
      <c r="D1228" s="210" t="s">
        <v>192</v>
      </c>
      <c r="E1228" s="211" t="s">
        <v>2196</v>
      </c>
      <c r="F1228" s="212" t="s">
        <v>2197</v>
      </c>
      <c r="G1228" s="213" t="s">
        <v>638</v>
      </c>
      <c r="H1228" s="214">
        <v>13</v>
      </c>
      <c r="I1228" s="215"/>
      <c r="J1228" s="216">
        <f>ROUND(I1228*H1228,2)</f>
        <v>0</v>
      </c>
      <c r="K1228" s="212" t="s">
        <v>281</v>
      </c>
      <c r="L1228" s="41"/>
      <c r="M1228" s="217" t="s">
        <v>1</v>
      </c>
      <c r="N1228" s="218" t="s">
        <v>48</v>
      </c>
      <c r="O1228" s="73"/>
      <c r="P1228" s="219">
        <f>O1228*H1228</f>
        <v>0</v>
      </c>
      <c r="Q1228" s="219">
        <v>0</v>
      </c>
      <c r="R1228" s="219">
        <f>Q1228*H1228</f>
        <v>0</v>
      </c>
      <c r="S1228" s="219">
        <v>0</v>
      </c>
      <c r="T1228" s="220">
        <f>S1228*H1228</f>
        <v>0</v>
      </c>
      <c r="U1228" s="36"/>
      <c r="V1228" s="36"/>
      <c r="W1228" s="36"/>
      <c r="X1228" s="36"/>
      <c r="Y1228" s="36"/>
      <c r="Z1228" s="36"/>
      <c r="AA1228" s="36"/>
      <c r="AB1228" s="36"/>
      <c r="AC1228" s="36"/>
      <c r="AD1228" s="36"/>
      <c r="AE1228" s="36"/>
      <c r="AR1228" s="221" t="s">
        <v>106</v>
      </c>
      <c r="AT1228" s="221" t="s">
        <v>192</v>
      </c>
      <c r="AU1228" s="221" t="s">
        <v>92</v>
      </c>
      <c r="AY1228" s="18" t="s">
        <v>189</v>
      </c>
      <c r="BE1228" s="222">
        <f>IF(N1228="základní",J1228,0)</f>
        <v>0</v>
      </c>
      <c r="BF1228" s="222">
        <f>IF(N1228="snížená",J1228,0)</f>
        <v>0</v>
      </c>
      <c r="BG1228" s="222">
        <f>IF(N1228="zákl. přenesená",J1228,0)</f>
        <v>0</v>
      </c>
      <c r="BH1228" s="222">
        <f>IF(N1228="sníž. přenesená",J1228,0)</f>
        <v>0</v>
      </c>
      <c r="BI1228" s="222">
        <f>IF(N1228="nulová",J1228,0)</f>
        <v>0</v>
      </c>
      <c r="BJ1228" s="18" t="s">
        <v>90</v>
      </c>
      <c r="BK1228" s="222">
        <f>ROUND(I1228*H1228,2)</f>
        <v>0</v>
      </c>
      <c r="BL1228" s="18" t="s">
        <v>106</v>
      </c>
      <c r="BM1228" s="221" t="s">
        <v>2198</v>
      </c>
    </row>
    <row r="1229" spans="1:47" s="2" customFormat="1" ht="39">
      <c r="A1229" s="36"/>
      <c r="B1229" s="37"/>
      <c r="C1229" s="38"/>
      <c r="D1229" s="225" t="s">
        <v>305</v>
      </c>
      <c r="E1229" s="38"/>
      <c r="F1229" s="266" t="s">
        <v>2183</v>
      </c>
      <c r="G1229" s="38"/>
      <c r="H1229" s="38"/>
      <c r="I1229" s="125"/>
      <c r="J1229" s="38"/>
      <c r="K1229" s="38"/>
      <c r="L1229" s="41"/>
      <c r="M1229" s="267"/>
      <c r="N1229" s="268"/>
      <c r="O1229" s="73"/>
      <c r="P1229" s="73"/>
      <c r="Q1229" s="73"/>
      <c r="R1229" s="73"/>
      <c r="S1229" s="73"/>
      <c r="T1229" s="74"/>
      <c r="U1229" s="36"/>
      <c r="V1229" s="36"/>
      <c r="W1229" s="36"/>
      <c r="X1229" s="36"/>
      <c r="Y1229" s="36"/>
      <c r="Z1229" s="36"/>
      <c r="AA1229" s="36"/>
      <c r="AB1229" s="36"/>
      <c r="AC1229" s="36"/>
      <c r="AD1229" s="36"/>
      <c r="AE1229" s="36"/>
      <c r="AT1229" s="18" t="s">
        <v>305</v>
      </c>
      <c r="AU1229" s="18" t="s">
        <v>92</v>
      </c>
    </row>
    <row r="1230" spans="1:65" s="2" customFormat="1" ht="16.5" customHeight="1">
      <c r="A1230" s="36"/>
      <c r="B1230" s="37"/>
      <c r="C1230" s="210">
        <v>323</v>
      </c>
      <c r="D1230" s="210" t="s">
        <v>192</v>
      </c>
      <c r="E1230" s="211" t="s">
        <v>2199</v>
      </c>
      <c r="F1230" s="212" t="s">
        <v>2200</v>
      </c>
      <c r="G1230" s="213" t="s">
        <v>638</v>
      </c>
      <c r="H1230" s="214">
        <v>11</v>
      </c>
      <c r="I1230" s="215"/>
      <c r="J1230" s="216">
        <f>ROUND(I1230*H1230,2)</f>
        <v>0</v>
      </c>
      <c r="K1230" s="212" t="s">
        <v>281</v>
      </c>
      <c r="L1230" s="41"/>
      <c r="M1230" s="217" t="s">
        <v>1</v>
      </c>
      <c r="N1230" s="218" t="s">
        <v>48</v>
      </c>
      <c r="O1230" s="73"/>
      <c r="P1230" s="219">
        <f>O1230*H1230</f>
        <v>0</v>
      </c>
      <c r="Q1230" s="219">
        <v>0</v>
      </c>
      <c r="R1230" s="219">
        <f>Q1230*H1230</f>
        <v>0</v>
      </c>
      <c r="S1230" s="219">
        <v>0</v>
      </c>
      <c r="T1230" s="220">
        <f>S1230*H1230</f>
        <v>0</v>
      </c>
      <c r="U1230" s="36"/>
      <c r="V1230" s="36"/>
      <c r="W1230" s="36"/>
      <c r="X1230" s="36"/>
      <c r="Y1230" s="36"/>
      <c r="Z1230" s="36"/>
      <c r="AA1230" s="36"/>
      <c r="AB1230" s="36"/>
      <c r="AC1230" s="36"/>
      <c r="AD1230" s="36"/>
      <c r="AE1230" s="36"/>
      <c r="AR1230" s="221" t="s">
        <v>106</v>
      </c>
      <c r="AT1230" s="221" t="s">
        <v>192</v>
      </c>
      <c r="AU1230" s="221" t="s">
        <v>92</v>
      </c>
      <c r="AY1230" s="18" t="s">
        <v>189</v>
      </c>
      <c r="BE1230" s="222">
        <f>IF(N1230="základní",J1230,0)</f>
        <v>0</v>
      </c>
      <c r="BF1230" s="222">
        <f>IF(N1230="snížená",J1230,0)</f>
        <v>0</v>
      </c>
      <c r="BG1230" s="222">
        <f>IF(N1230="zákl. přenesená",J1230,0)</f>
        <v>0</v>
      </c>
      <c r="BH1230" s="222">
        <f>IF(N1230="sníž. přenesená",J1230,0)</f>
        <v>0</v>
      </c>
      <c r="BI1230" s="222">
        <f>IF(N1230="nulová",J1230,0)</f>
        <v>0</v>
      </c>
      <c r="BJ1230" s="18" t="s">
        <v>90</v>
      </c>
      <c r="BK1230" s="222">
        <f>ROUND(I1230*H1230,2)</f>
        <v>0</v>
      </c>
      <c r="BL1230" s="18" t="s">
        <v>106</v>
      </c>
      <c r="BM1230" s="221" t="s">
        <v>2201</v>
      </c>
    </row>
    <row r="1231" spans="1:47" s="2" customFormat="1" ht="39">
      <c r="A1231" s="36"/>
      <c r="B1231" s="37"/>
      <c r="C1231" s="38"/>
      <c r="D1231" s="225" t="s">
        <v>305</v>
      </c>
      <c r="E1231" s="38"/>
      <c r="F1231" s="266" t="s">
        <v>2183</v>
      </c>
      <c r="G1231" s="38"/>
      <c r="H1231" s="38"/>
      <c r="I1231" s="125"/>
      <c r="J1231" s="38"/>
      <c r="K1231" s="38"/>
      <c r="L1231" s="41"/>
      <c r="M1231" s="267"/>
      <c r="N1231" s="268"/>
      <c r="O1231" s="73"/>
      <c r="P1231" s="73"/>
      <c r="Q1231" s="73"/>
      <c r="R1231" s="73"/>
      <c r="S1231" s="73"/>
      <c r="T1231" s="74"/>
      <c r="U1231" s="36"/>
      <c r="V1231" s="36"/>
      <c r="W1231" s="36"/>
      <c r="X1231" s="36"/>
      <c r="Y1231" s="36"/>
      <c r="Z1231" s="36"/>
      <c r="AA1231" s="36"/>
      <c r="AB1231" s="36"/>
      <c r="AC1231" s="36"/>
      <c r="AD1231" s="36"/>
      <c r="AE1231" s="36"/>
      <c r="AT1231" s="18" t="s">
        <v>305</v>
      </c>
      <c r="AU1231" s="18" t="s">
        <v>92</v>
      </c>
    </row>
    <row r="1232" spans="1:65" s="2" customFormat="1" ht="16.5" customHeight="1">
      <c r="A1232" s="36"/>
      <c r="B1232" s="37"/>
      <c r="C1232" s="210">
        <v>324</v>
      </c>
      <c r="D1232" s="210" t="s">
        <v>192</v>
      </c>
      <c r="E1232" s="211" t="s">
        <v>2202</v>
      </c>
      <c r="F1232" s="212" t="s">
        <v>2203</v>
      </c>
      <c r="G1232" s="213" t="s">
        <v>638</v>
      </c>
      <c r="H1232" s="214">
        <v>1</v>
      </c>
      <c r="I1232" s="215"/>
      <c r="J1232" s="216">
        <f>ROUND(I1232*H1232,2)</f>
        <v>0</v>
      </c>
      <c r="K1232" s="212" t="s">
        <v>281</v>
      </c>
      <c r="L1232" s="41"/>
      <c r="M1232" s="217" t="s">
        <v>1</v>
      </c>
      <c r="N1232" s="218" t="s">
        <v>48</v>
      </c>
      <c r="O1232" s="73"/>
      <c r="P1232" s="219">
        <f>O1232*H1232</f>
        <v>0</v>
      </c>
      <c r="Q1232" s="219">
        <v>0</v>
      </c>
      <c r="R1232" s="219">
        <f>Q1232*H1232</f>
        <v>0</v>
      </c>
      <c r="S1232" s="219">
        <v>0</v>
      </c>
      <c r="T1232" s="220">
        <f>S1232*H1232</f>
        <v>0</v>
      </c>
      <c r="U1232" s="36"/>
      <c r="V1232" s="36"/>
      <c r="W1232" s="36"/>
      <c r="X1232" s="36"/>
      <c r="Y1232" s="36"/>
      <c r="Z1232" s="36"/>
      <c r="AA1232" s="36"/>
      <c r="AB1232" s="36"/>
      <c r="AC1232" s="36"/>
      <c r="AD1232" s="36"/>
      <c r="AE1232" s="36"/>
      <c r="AR1232" s="221" t="s">
        <v>106</v>
      </c>
      <c r="AT1232" s="221" t="s">
        <v>192</v>
      </c>
      <c r="AU1232" s="221" t="s">
        <v>92</v>
      </c>
      <c r="AY1232" s="18" t="s">
        <v>189</v>
      </c>
      <c r="BE1232" s="222">
        <f>IF(N1232="základní",J1232,0)</f>
        <v>0</v>
      </c>
      <c r="BF1232" s="222">
        <f>IF(N1232="snížená",J1232,0)</f>
        <v>0</v>
      </c>
      <c r="BG1232" s="222">
        <f>IF(N1232="zákl. přenesená",J1232,0)</f>
        <v>0</v>
      </c>
      <c r="BH1232" s="222">
        <f>IF(N1232="sníž. přenesená",J1232,0)</f>
        <v>0</v>
      </c>
      <c r="BI1232" s="222">
        <f>IF(N1232="nulová",J1232,0)</f>
        <v>0</v>
      </c>
      <c r="BJ1232" s="18" t="s">
        <v>90</v>
      </c>
      <c r="BK1232" s="222">
        <f>ROUND(I1232*H1232,2)</f>
        <v>0</v>
      </c>
      <c r="BL1232" s="18" t="s">
        <v>106</v>
      </c>
      <c r="BM1232" s="221" t="s">
        <v>2204</v>
      </c>
    </row>
    <row r="1233" spans="1:47" s="2" customFormat="1" ht="39">
      <c r="A1233" s="36"/>
      <c r="B1233" s="37"/>
      <c r="C1233" s="38"/>
      <c r="D1233" s="225" t="s">
        <v>305</v>
      </c>
      <c r="E1233" s="38"/>
      <c r="F1233" s="266" t="s">
        <v>2183</v>
      </c>
      <c r="G1233" s="38"/>
      <c r="H1233" s="38"/>
      <c r="I1233" s="125"/>
      <c r="J1233" s="38"/>
      <c r="K1233" s="38"/>
      <c r="L1233" s="41"/>
      <c r="M1233" s="267"/>
      <c r="N1233" s="268"/>
      <c r="O1233" s="73"/>
      <c r="P1233" s="73"/>
      <c r="Q1233" s="73"/>
      <c r="R1233" s="73"/>
      <c r="S1233" s="73"/>
      <c r="T1233" s="74"/>
      <c r="U1233" s="36"/>
      <c r="V1233" s="36"/>
      <c r="W1233" s="36"/>
      <c r="X1233" s="36"/>
      <c r="Y1233" s="36"/>
      <c r="Z1233" s="36"/>
      <c r="AA1233" s="36"/>
      <c r="AB1233" s="36"/>
      <c r="AC1233" s="36"/>
      <c r="AD1233" s="36"/>
      <c r="AE1233" s="36"/>
      <c r="AT1233" s="18" t="s">
        <v>305</v>
      </c>
      <c r="AU1233" s="18" t="s">
        <v>92</v>
      </c>
    </row>
    <row r="1234" spans="1:65" s="2" customFormat="1" ht="16.5" customHeight="1">
      <c r="A1234" s="36"/>
      <c r="B1234" s="37"/>
      <c r="C1234" s="210">
        <v>325</v>
      </c>
      <c r="D1234" s="210" t="s">
        <v>192</v>
      </c>
      <c r="E1234" s="211" t="s">
        <v>2205</v>
      </c>
      <c r="F1234" s="212" t="s">
        <v>2206</v>
      </c>
      <c r="G1234" s="213" t="s">
        <v>638</v>
      </c>
      <c r="H1234" s="214">
        <v>2</v>
      </c>
      <c r="I1234" s="215"/>
      <c r="J1234" s="216">
        <f>ROUND(I1234*H1234,2)</f>
        <v>0</v>
      </c>
      <c r="K1234" s="212" t="s">
        <v>281</v>
      </c>
      <c r="L1234" s="41"/>
      <c r="M1234" s="217" t="s">
        <v>1</v>
      </c>
      <c r="N1234" s="218" t="s">
        <v>48</v>
      </c>
      <c r="O1234" s="73"/>
      <c r="P1234" s="219">
        <f>O1234*H1234</f>
        <v>0</v>
      </c>
      <c r="Q1234" s="219">
        <v>0</v>
      </c>
      <c r="R1234" s="219">
        <f>Q1234*H1234</f>
        <v>0</v>
      </c>
      <c r="S1234" s="219">
        <v>0</v>
      </c>
      <c r="T1234" s="220">
        <f>S1234*H1234</f>
        <v>0</v>
      </c>
      <c r="U1234" s="36"/>
      <c r="V1234" s="36"/>
      <c r="W1234" s="36"/>
      <c r="X1234" s="36"/>
      <c r="Y1234" s="36"/>
      <c r="Z1234" s="36"/>
      <c r="AA1234" s="36"/>
      <c r="AB1234" s="36"/>
      <c r="AC1234" s="36"/>
      <c r="AD1234" s="36"/>
      <c r="AE1234" s="36"/>
      <c r="AR1234" s="221" t="s">
        <v>106</v>
      </c>
      <c r="AT1234" s="221" t="s">
        <v>192</v>
      </c>
      <c r="AU1234" s="221" t="s">
        <v>92</v>
      </c>
      <c r="AY1234" s="18" t="s">
        <v>189</v>
      </c>
      <c r="BE1234" s="222">
        <f>IF(N1234="základní",J1234,0)</f>
        <v>0</v>
      </c>
      <c r="BF1234" s="222">
        <f>IF(N1234="snížená",J1234,0)</f>
        <v>0</v>
      </c>
      <c r="BG1234" s="222">
        <f>IF(N1234="zákl. přenesená",J1234,0)</f>
        <v>0</v>
      </c>
      <c r="BH1234" s="222">
        <f>IF(N1234="sníž. přenesená",J1234,0)</f>
        <v>0</v>
      </c>
      <c r="BI1234" s="222">
        <f>IF(N1234="nulová",J1234,0)</f>
        <v>0</v>
      </c>
      <c r="BJ1234" s="18" t="s">
        <v>90</v>
      </c>
      <c r="BK1234" s="222">
        <f>ROUND(I1234*H1234,2)</f>
        <v>0</v>
      </c>
      <c r="BL1234" s="18" t="s">
        <v>106</v>
      </c>
      <c r="BM1234" s="221" t="s">
        <v>2207</v>
      </c>
    </row>
    <row r="1235" spans="1:47" s="2" customFormat="1" ht="39">
      <c r="A1235" s="36"/>
      <c r="B1235" s="37"/>
      <c r="C1235" s="38"/>
      <c r="D1235" s="225" t="s">
        <v>305</v>
      </c>
      <c r="E1235" s="38"/>
      <c r="F1235" s="266" t="s">
        <v>2183</v>
      </c>
      <c r="G1235" s="38"/>
      <c r="H1235" s="38"/>
      <c r="I1235" s="125"/>
      <c r="J1235" s="38"/>
      <c r="K1235" s="38"/>
      <c r="L1235" s="41"/>
      <c r="M1235" s="267"/>
      <c r="N1235" s="268"/>
      <c r="O1235" s="73"/>
      <c r="P1235" s="73"/>
      <c r="Q1235" s="73"/>
      <c r="R1235" s="73"/>
      <c r="S1235" s="73"/>
      <c r="T1235" s="74"/>
      <c r="U1235" s="36"/>
      <c r="V1235" s="36"/>
      <c r="W1235" s="36"/>
      <c r="X1235" s="36"/>
      <c r="Y1235" s="36"/>
      <c r="Z1235" s="36"/>
      <c r="AA1235" s="36"/>
      <c r="AB1235" s="36"/>
      <c r="AC1235" s="36"/>
      <c r="AD1235" s="36"/>
      <c r="AE1235" s="36"/>
      <c r="AT1235" s="18" t="s">
        <v>305</v>
      </c>
      <c r="AU1235" s="18" t="s">
        <v>92</v>
      </c>
    </row>
    <row r="1236" spans="1:65" s="2" customFormat="1" ht="16.5" customHeight="1">
      <c r="A1236" s="36"/>
      <c r="B1236" s="37"/>
      <c r="C1236" s="210">
        <v>326</v>
      </c>
      <c r="D1236" s="210" t="s">
        <v>192</v>
      </c>
      <c r="E1236" s="211" t="s">
        <v>2208</v>
      </c>
      <c r="F1236" s="212" t="s">
        <v>2209</v>
      </c>
      <c r="G1236" s="213" t="s">
        <v>638</v>
      </c>
      <c r="H1236" s="214">
        <v>12</v>
      </c>
      <c r="I1236" s="215"/>
      <c r="J1236" s="216">
        <f>ROUND(I1236*H1236,2)</f>
        <v>0</v>
      </c>
      <c r="K1236" s="212" t="s">
        <v>281</v>
      </c>
      <c r="L1236" s="41"/>
      <c r="M1236" s="217" t="s">
        <v>1</v>
      </c>
      <c r="N1236" s="218" t="s">
        <v>48</v>
      </c>
      <c r="O1236" s="73"/>
      <c r="P1236" s="219">
        <f>O1236*H1236</f>
        <v>0</v>
      </c>
      <c r="Q1236" s="219">
        <v>0</v>
      </c>
      <c r="R1236" s="219">
        <f>Q1236*H1236</f>
        <v>0</v>
      </c>
      <c r="S1236" s="219">
        <v>0</v>
      </c>
      <c r="T1236" s="220">
        <f>S1236*H1236</f>
        <v>0</v>
      </c>
      <c r="U1236" s="36"/>
      <c r="V1236" s="36"/>
      <c r="W1236" s="36"/>
      <c r="X1236" s="36"/>
      <c r="Y1236" s="36"/>
      <c r="Z1236" s="36"/>
      <c r="AA1236" s="36"/>
      <c r="AB1236" s="36"/>
      <c r="AC1236" s="36"/>
      <c r="AD1236" s="36"/>
      <c r="AE1236" s="36"/>
      <c r="AR1236" s="221" t="s">
        <v>106</v>
      </c>
      <c r="AT1236" s="221" t="s">
        <v>192</v>
      </c>
      <c r="AU1236" s="221" t="s">
        <v>92</v>
      </c>
      <c r="AY1236" s="18" t="s">
        <v>189</v>
      </c>
      <c r="BE1236" s="222">
        <f>IF(N1236="základní",J1236,0)</f>
        <v>0</v>
      </c>
      <c r="BF1236" s="222">
        <f>IF(N1236="snížená",J1236,0)</f>
        <v>0</v>
      </c>
      <c r="BG1236" s="222">
        <f>IF(N1236="zákl. přenesená",J1236,0)</f>
        <v>0</v>
      </c>
      <c r="BH1236" s="222">
        <f>IF(N1236="sníž. přenesená",J1236,0)</f>
        <v>0</v>
      </c>
      <c r="BI1236" s="222">
        <f>IF(N1236="nulová",J1236,0)</f>
        <v>0</v>
      </c>
      <c r="BJ1236" s="18" t="s">
        <v>90</v>
      </c>
      <c r="BK1236" s="222">
        <f>ROUND(I1236*H1236,2)</f>
        <v>0</v>
      </c>
      <c r="BL1236" s="18" t="s">
        <v>106</v>
      </c>
      <c r="BM1236" s="221" t="s">
        <v>2210</v>
      </c>
    </row>
    <row r="1237" spans="1:47" s="2" customFormat="1" ht="39">
      <c r="A1237" s="36"/>
      <c r="B1237" s="37"/>
      <c r="C1237" s="38"/>
      <c r="D1237" s="225" t="s">
        <v>305</v>
      </c>
      <c r="E1237" s="38"/>
      <c r="F1237" s="266" t="s">
        <v>2183</v>
      </c>
      <c r="G1237" s="38"/>
      <c r="H1237" s="38"/>
      <c r="I1237" s="125"/>
      <c r="J1237" s="38"/>
      <c r="K1237" s="38"/>
      <c r="L1237" s="41"/>
      <c r="M1237" s="267"/>
      <c r="N1237" s="268"/>
      <c r="O1237" s="73"/>
      <c r="P1237" s="73"/>
      <c r="Q1237" s="73"/>
      <c r="R1237" s="73"/>
      <c r="S1237" s="73"/>
      <c r="T1237" s="74"/>
      <c r="U1237" s="36"/>
      <c r="V1237" s="36"/>
      <c r="W1237" s="36"/>
      <c r="X1237" s="36"/>
      <c r="Y1237" s="36"/>
      <c r="Z1237" s="36"/>
      <c r="AA1237" s="36"/>
      <c r="AB1237" s="36"/>
      <c r="AC1237" s="36"/>
      <c r="AD1237" s="36"/>
      <c r="AE1237" s="36"/>
      <c r="AT1237" s="18" t="s">
        <v>305</v>
      </c>
      <c r="AU1237" s="18" t="s">
        <v>92</v>
      </c>
    </row>
    <row r="1238" spans="1:65" s="2" customFormat="1" ht="16.5" customHeight="1">
      <c r="A1238" s="36"/>
      <c r="B1238" s="37"/>
      <c r="C1238" s="210">
        <v>327</v>
      </c>
      <c r="D1238" s="210" t="s">
        <v>192</v>
      </c>
      <c r="E1238" s="211" t="s">
        <v>2211</v>
      </c>
      <c r="F1238" s="212" t="s">
        <v>2212</v>
      </c>
      <c r="G1238" s="213" t="s">
        <v>638</v>
      </c>
      <c r="H1238" s="214">
        <v>5</v>
      </c>
      <c r="I1238" s="215"/>
      <c r="J1238" s="216">
        <f>ROUND(I1238*H1238,2)</f>
        <v>0</v>
      </c>
      <c r="K1238" s="212" t="s">
        <v>281</v>
      </c>
      <c r="L1238" s="41"/>
      <c r="M1238" s="217" t="s">
        <v>1</v>
      </c>
      <c r="N1238" s="218" t="s">
        <v>48</v>
      </c>
      <c r="O1238" s="73"/>
      <c r="P1238" s="219">
        <f>O1238*H1238</f>
        <v>0</v>
      </c>
      <c r="Q1238" s="219">
        <v>0</v>
      </c>
      <c r="R1238" s="219">
        <f>Q1238*H1238</f>
        <v>0</v>
      </c>
      <c r="S1238" s="219">
        <v>0</v>
      </c>
      <c r="T1238" s="220">
        <f>S1238*H1238</f>
        <v>0</v>
      </c>
      <c r="U1238" s="36"/>
      <c r="V1238" s="36"/>
      <c r="W1238" s="36"/>
      <c r="X1238" s="36"/>
      <c r="Y1238" s="36"/>
      <c r="Z1238" s="36"/>
      <c r="AA1238" s="36"/>
      <c r="AB1238" s="36"/>
      <c r="AC1238" s="36"/>
      <c r="AD1238" s="36"/>
      <c r="AE1238" s="36"/>
      <c r="AR1238" s="221" t="s">
        <v>106</v>
      </c>
      <c r="AT1238" s="221" t="s">
        <v>192</v>
      </c>
      <c r="AU1238" s="221" t="s">
        <v>92</v>
      </c>
      <c r="AY1238" s="18" t="s">
        <v>189</v>
      </c>
      <c r="BE1238" s="222">
        <f>IF(N1238="základní",J1238,0)</f>
        <v>0</v>
      </c>
      <c r="BF1238" s="222">
        <f>IF(N1238="snížená",J1238,0)</f>
        <v>0</v>
      </c>
      <c r="BG1238" s="222">
        <f>IF(N1238="zákl. přenesená",J1238,0)</f>
        <v>0</v>
      </c>
      <c r="BH1238" s="222">
        <f>IF(N1238="sníž. přenesená",J1238,0)</f>
        <v>0</v>
      </c>
      <c r="BI1238" s="222">
        <f>IF(N1238="nulová",J1238,0)</f>
        <v>0</v>
      </c>
      <c r="BJ1238" s="18" t="s">
        <v>90</v>
      </c>
      <c r="BK1238" s="222">
        <f>ROUND(I1238*H1238,2)</f>
        <v>0</v>
      </c>
      <c r="BL1238" s="18" t="s">
        <v>106</v>
      </c>
      <c r="BM1238" s="221" t="s">
        <v>2213</v>
      </c>
    </row>
    <row r="1239" spans="1:47" s="2" customFormat="1" ht="39">
      <c r="A1239" s="36"/>
      <c r="B1239" s="37"/>
      <c r="C1239" s="38"/>
      <c r="D1239" s="225" t="s">
        <v>305</v>
      </c>
      <c r="E1239" s="38"/>
      <c r="F1239" s="266" t="s">
        <v>2183</v>
      </c>
      <c r="G1239" s="38"/>
      <c r="H1239" s="38"/>
      <c r="I1239" s="125"/>
      <c r="J1239" s="38"/>
      <c r="K1239" s="38"/>
      <c r="L1239" s="41"/>
      <c r="M1239" s="267"/>
      <c r="N1239" s="268"/>
      <c r="O1239" s="73"/>
      <c r="P1239" s="73"/>
      <c r="Q1239" s="73"/>
      <c r="R1239" s="73"/>
      <c r="S1239" s="73"/>
      <c r="T1239" s="74"/>
      <c r="U1239" s="36"/>
      <c r="V1239" s="36"/>
      <c r="W1239" s="36"/>
      <c r="X1239" s="36"/>
      <c r="Y1239" s="36"/>
      <c r="Z1239" s="36"/>
      <c r="AA1239" s="36"/>
      <c r="AB1239" s="36"/>
      <c r="AC1239" s="36"/>
      <c r="AD1239" s="36"/>
      <c r="AE1239" s="36"/>
      <c r="AT1239" s="18" t="s">
        <v>305</v>
      </c>
      <c r="AU1239" s="18" t="s">
        <v>92</v>
      </c>
    </row>
    <row r="1240" spans="1:65" s="2" customFormat="1" ht="21.75" customHeight="1">
      <c r="A1240" s="36"/>
      <c r="B1240" s="37"/>
      <c r="C1240" s="210">
        <v>328</v>
      </c>
      <c r="D1240" s="210" t="s">
        <v>192</v>
      </c>
      <c r="E1240" s="211" t="s">
        <v>2214</v>
      </c>
      <c r="F1240" s="212" t="s">
        <v>2215</v>
      </c>
      <c r="G1240" s="213" t="s">
        <v>638</v>
      </c>
      <c r="H1240" s="214">
        <v>1</v>
      </c>
      <c r="I1240" s="215"/>
      <c r="J1240" s="216">
        <f>ROUND(I1240*H1240,2)</f>
        <v>0</v>
      </c>
      <c r="K1240" s="212" t="s">
        <v>281</v>
      </c>
      <c r="L1240" s="41"/>
      <c r="M1240" s="217" t="s">
        <v>1</v>
      </c>
      <c r="N1240" s="218" t="s">
        <v>48</v>
      </c>
      <c r="O1240" s="73"/>
      <c r="P1240" s="219">
        <f>O1240*H1240</f>
        <v>0</v>
      </c>
      <c r="Q1240" s="219">
        <v>0</v>
      </c>
      <c r="R1240" s="219">
        <f>Q1240*H1240</f>
        <v>0</v>
      </c>
      <c r="S1240" s="219">
        <v>0</v>
      </c>
      <c r="T1240" s="220">
        <f>S1240*H1240</f>
        <v>0</v>
      </c>
      <c r="U1240" s="36"/>
      <c r="V1240" s="36"/>
      <c r="W1240" s="36"/>
      <c r="X1240" s="36"/>
      <c r="Y1240" s="36"/>
      <c r="Z1240" s="36"/>
      <c r="AA1240" s="36"/>
      <c r="AB1240" s="36"/>
      <c r="AC1240" s="36"/>
      <c r="AD1240" s="36"/>
      <c r="AE1240" s="36"/>
      <c r="AR1240" s="221" t="s">
        <v>106</v>
      </c>
      <c r="AT1240" s="221" t="s">
        <v>192</v>
      </c>
      <c r="AU1240" s="221" t="s">
        <v>92</v>
      </c>
      <c r="AY1240" s="18" t="s">
        <v>189</v>
      </c>
      <c r="BE1240" s="222">
        <f>IF(N1240="základní",J1240,0)</f>
        <v>0</v>
      </c>
      <c r="BF1240" s="222">
        <f>IF(N1240="snížená",J1240,0)</f>
        <v>0</v>
      </c>
      <c r="BG1240" s="222">
        <f>IF(N1240="zákl. přenesená",J1240,0)</f>
        <v>0</v>
      </c>
      <c r="BH1240" s="222">
        <f>IF(N1240="sníž. přenesená",J1240,0)</f>
        <v>0</v>
      </c>
      <c r="BI1240" s="222">
        <f>IF(N1240="nulová",J1240,0)</f>
        <v>0</v>
      </c>
      <c r="BJ1240" s="18" t="s">
        <v>90</v>
      </c>
      <c r="BK1240" s="222">
        <f>ROUND(I1240*H1240,2)</f>
        <v>0</v>
      </c>
      <c r="BL1240" s="18" t="s">
        <v>106</v>
      </c>
      <c r="BM1240" s="221" t="s">
        <v>2216</v>
      </c>
    </row>
    <row r="1241" spans="1:47" s="2" customFormat="1" ht="39">
      <c r="A1241" s="36"/>
      <c r="B1241" s="37"/>
      <c r="C1241" s="38"/>
      <c r="D1241" s="225" t="s">
        <v>305</v>
      </c>
      <c r="E1241" s="38"/>
      <c r="F1241" s="266" t="s">
        <v>2183</v>
      </c>
      <c r="G1241" s="38"/>
      <c r="H1241" s="38"/>
      <c r="I1241" s="125"/>
      <c r="J1241" s="38"/>
      <c r="K1241" s="38"/>
      <c r="L1241" s="41"/>
      <c r="M1241" s="267"/>
      <c r="N1241" s="268"/>
      <c r="O1241" s="73"/>
      <c r="P1241" s="73"/>
      <c r="Q1241" s="73"/>
      <c r="R1241" s="73"/>
      <c r="S1241" s="73"/>
      <c r="T1241" s="74"/>
      <c r="U1241" s="36"/>
      <c r="V1241" s="36"/>
      <c r="W1241" s="36"/>
      <c r="X1241" s="36"/>
      <c r="Y1241" s="36"/>
      <c r="Z1241" s="36"/>
      <c r="AA1241" s="36"/>
      <c r="AB1241" s="36"/>
      <c r="AC1241" s="36"/>
      <c r="AD1241" s="36"/>
      <c r="AE1241" s="36"/>
      <c r="AT1241" s="18" t="s">
        <v>305</v>
      </c>
      <c r="AU1241" s="18" t="s">
        <v>92</v>
      </c>
    </row>
    <row r="1242" spans="1:65" s="2" customFormat="1" ht="16.5" customHeight="1">
      <c r="A1242" s="36"/>
      <c r="B1242" s="37"/>
      <c r="C1242" s="210">
        <v>329</v>
      </c>
      <c r="D1242" s="210" t="s">
        <v>192</v>
      </c>
      <c r="E1242" s="211" t="s">
        <v>2217</v>
      </c>
      <c r="F1242" s="212" t="s">
        <v>2218</v>
      </c>
      <c r="G1242" s="213" t="s">
        <v>638</v>
      </c>
      <c r="H1242" s="214">
        <v>10</v>
      </c>
      <c r="I1242" s="215"/>
      <c r="J1242" s="216">
        <f>ROUND(I1242*H1242,2)</f>
        <v>0</v>
      </c>
      <c r="K1242" s="212" t="s">
        <v>281</v>
      </c>
      <c r="L1242" s="41"/>
      <c r="M1242" s="217" t="s">
        <v>1</v>
      </c>
      <c r="N1242" s="218" t="s">
        <v>48</v>
      </c>
      <c r="O1242" s="73"/>
      <c r="P1242" s="219">
        <f>O1242*H1242</f>
        <v>0</v>
      </c>
      <c r="Q1242" s="219">
        <v>0</v>
      </c>
      <c r="R1242" s="219">
        <f>Q1242*H1242</f>
        <v>0</v>
      </c>
      <c r="S1242" s="219">
        <v>0</v>
      </c>
      <c r="T1242" s="220">
        <f>S1242*H1242</f>
        <v>0</v>
      </c>
      <c r="U1242" s="36"/>
      <c r="V1242" s="36"/>
      <c r="W1242" s="36"/>
      <c r="X1242" s="36"/>
      <c r="Y1242" s="36"/>
      <c r="Z1242" s="36"/>
      <c r="AA1242" s="36"/>
      <c r="AB1242" s="36"/>
      <c r="AC1242" s="36"/>
      <c r="AD1242" s="36"/>
      <c r="AE1242" s="36"/>
      <c r="AR1242" s="221" t="s">
        <v>106</v>
      </c>
      <c r="AT1242" s="221" t="s">
        <v>192</v>
      </c>
      <c r="AU1242" s="221" t="s">
        <v>92</v>
      </c>
      <c r="AY1242" s="18" t="s">
        <v>189</v>
      </c>
      <c r="BE1242" s="222">
        <f>IF(N1242="základní",J1242,0)</f>
        <v>0</v>
      </c>
      <c r="BF1242" s="222">
        <f>IF(N1242="snížená",J1242,0)</f>
        <v>0</v>
      </c>
      <c r="BG1242" s="222">
        <f>IF(N1242="zákl. přenesená",J1242,0)</f>
        <v>0</v>
      </c>
      <c r="BH1242" s="222">
        <f>IF(N1242="sníž. přenesená",J1242,0)</f>
        <v>0</v>
      </c>
      <c r="BI1242" s="222">
        <f>IF(N1242="nulová",J1242,0)</f>
        <v>0</v>
      </c>
      <c r="BJ1242" s="18" t="s">
        <v>90</v>
      </c>
      <c r="BK1242" s="222">
        <f>ROUND(I1242*H1242,2)</f>
        <v>0</v>
      </c>
      <c r="BL1242" s="18" t="s">
        <v>106</v>
      </c>
      <c r="BM1242" s="221" t="s">
        <v>2219</v>
      </c>
    </row>
    <row r="1243" spans="1:47" s="2" customFormat="1" ht="39">
      <c r="A1243" s="36"/>
      <c r="B1243" s="37"/>
      <c r="C1243" s="38"/>
      <c r="D1243" s="225" t="s">
        <v>305</v>
      </c>
      <c r="E1243" s="38"/>
      <c r="F1243" s="266" t="s">
        <v>2183</v>
      </c>
      <c r="G1243" s="38"/>
      <c r="H1243" s="38"/>
      <c r="I1243" s="125"/>
      <c r="J1243" s="38"/>
      <c r="K1243" s="38"/>
      <c r="L1243" s="41"/>
      <c r="M1243" s="267"/>
      <c r="N1243" s="268"/>
      <c r="O1243" s="73"/>
      <c r="P1243" s="73"/>
      <c r="Q1243" s="73"/>
      <c r="R1243" s="73"/>
      <c r="S1243" s="73"/>
      <c r="T1243" s="74"/>
      <c r="U1243" s="36"/>
      <c r="V1243" s="36"/>
      <c r="W1243" s="36"/>
      <c r="X1243" s="36"/>
      <c r="Y1243" s="36"/>
      <c r="Z1243" s="36"/>
      <c r="AA1243" s="36"/>
      <c r="AB1243" s="36"/>
      <c r="AC1243" s="36"/>
      <c r="AD1243" s="36"/>
      <c r="AE1243" s="36"/>
      <c r="AT1243" s="18" t="s">
        <v>305</v>
      </c>
      <c r="AU1243" s="18" t="s">
        <v>92</v>
      </c>
    </row>
    <row r="1244" spans="1:65" s="2" customFormat="1" ht="16.5" customHeight="1">
      <c r="A1244" s="36"/>
      <c r="B1244" s="37"/>
      <c r="C1244" s="210">
        <v>330</v>
      </c>
      <c r="D1244" s="210" t="s">
        <v>192</v>
      </c>
      <c r="E1244" s="211" t="s">
        <v>2220</v>
      </c>
      <c r="F1244" s="212" t="s">
        <v>2221</v>
      </c>
      <c r="G1244" s="213" t="s">
        <v>638</v>
      </c>
      <c r="H1244" s="214">
        <v>1</v>
      </c>
      <c r="I1244" s="215"/>
      <c r="J1244" s="216">
        <f>ROUND(I1244*H1244,2)</f>
        <v>0</v>
      </c>
      <c r="K1244" s="212" t="s">
        <v>281</v>
      </c>
      <c r="L1244" s="41"/>
      <c r="M1244" s="217" t="s">
        <v>1</v>
      </c>
      <c r="N1244" s="218" t="s">
        <v>48</v>
      </c>
      <c r="O1244" s="73"/>
      <c r="P1244" s="219">
        <f>O1244*H1244</f>
        <v>0</v>
      </c>
      <c r="Q1244" s="219">
        <v>0</v>
      </c>
      <c r="R1244" s="219">
        <f>Q1244*H1244</f>
        <v>0</v>
      </c>
      <c r="S1244" s="219">
        <v>0</v>
      </c>
      <c r="T1244" s="220">
        <f>S1244*H1244</f>
        <v>0</v>
      </c>
      <c r="U1244" s="36"/>
      <c r="V1244" s="36"/>
      <c r="W1244" s="36"/>
      <c r="X1244" s="36"/>
      <c r="Y1244" s="36"/>
      <c r="Z1244" s="36"/>
      <c r="AA1244" s="36"/>
      <c r="AB1244" s="36"/>
      <c r="AC1244" s="36"/>
      <c r="AD1244" s="36"/>
      <c r="AE1244" s="36"/>
      <c r="AR1244" s="221" t="s">
        <v>106</v>
      </c>
      <c r="AT1244" s="221" t="s">
        <v>192</v>
      </c>
      <c r="AU1244" s="221" t="s">
        <v>92</v>
      </c>
      <c r="AY1244" s="18" t="s">
        <v>189</v>
      </c>
      <c r="BE1244" s="222">
        <f>IF(N1244="základní",J1244,0)</f>
        <v>0</v>
      </c>
      <c r="BF1244" s="222">
        <f>IF(N1244="snížená",J1244,0)</f>
        <v>0</v>
      </c>
      <c r="BG1244" s="222">
        <f>IF(N1244="zákl. přenesená",J1244,0)</f>
        <v>0</v>
      </c>
      <c r="BH1244" s="222">
        <f>IF(N1244="sníž. přenesená",J1244,0)</f>
        <v>0</v>
      </c>
      <c r="BI1244" s="222">
        <f>IF(N1244="nulová",J1244,0)</f>
        <v>0</v>
      </c>
      <c r="BJ1244" s="18" t="s">
        <v>90</v>
      </c>
      <c r="BK1244" s="222">
        <f>ROUND(I1244*H1244,2)</f>
        <v>0</v>
      </c>
      <c r="BL1244" s="18" t="s">
        <v>106</v>
      </c>
      <c r="BM1244" s="221" t="s">
        <v>2222</v>
      </c>
    </row>
    <row r="1245" spans="1:47" s="2" customFormat="1" ht="39">
      <c r="A1245" s="36"/>
      <c r="B1245" s="37"/>
      <c r="C1245" s="38"/>
      <c r="D1245" s="225" t="s">
        <v>305</v>
      </c>
      <c r="E1245" s="38"/>
      <c r="F1245" s="266" t="s">
        <v>2183</v>
      </c>
      <c r="G1245" s="38"/>
      <c r="H1245" s="38"/>
      <c r="I1245" s="125"/>
      <c r="J1245" s="38"/>
      <c r="K1245" s="38"/>
      <c r="L1245" s="41"/>
      <c r="M1245" s="267"/>
      <c r="N1245" s="268"/>
      <c r="O1245" s="73"/>
      <c r="P1245" s="73"/>
      <c r="Q1245" s="73"/>
      <c r="R1245" s="73"/>
      <c r="S1245" s="73"/>
      <c r="T1245" s="74"/>
      <c r="U1245" s="36"/>
      <c r="V1245" s="36"/>
      <c r="W1245" s="36"/>
      <c r="X1245" s="36"/>
      <c r="Y1245" s="36"/>
      <c r="Z1245" s="36"/>
      <c r="AA1245" s="36"/>
      <c r="AB1245" s="36"/>
      <c r="AC1245" s="36"/>
      <c r="AD1245" s="36"/>
      <c r="AE1245" s="36"/>
      <c r="AT1245" s="18" t="s">
        <v>305</v>
      </c>
      <c r="AU1245" s="18" t="s">
        <v>92</v>
      </c>
    </row>
    <row r="1246" spans="1:65" s="2" customFormat="1" ht="16.5" customHeight="1">
      <c r="A1246" s="36"/>
      <c r="B1246" s="37"/>
      <c r="C1246" s="210">
        <v>331</v>
      </c>
      <c r="D1246" s="210" t="s">
        <v>192</v>
      </c>
      <c r="E1246" s="211" t="s">
        <v>2223</v>
      </c>
      <c r="F1246" s="212" t="s">
        <v>2224</v>
      </c>
      <c r="G1246" s="213" t="s">
        <v>638</v>
      </c>
      <c r="H1246" s="214">
        <v>3</v>
      </c>
      <c r="I1246" s="215"/>
      <c r="J1246" s="216">
        <f>ROUND(I1246*H1246,2)</f>
        <v>0</v>
      </c>
      <c r="K1246" s="212" t="s">
        <v>281</v>
      </c>
      <c r="L1246" s="41"/>
      <c r="M1246" s="217" t="s">
        <v>1</v>
      </c>
      <c r="N1246" s="218" t="s">
        <v>48</v>
      </c>
      <c r="O1246" s="73"/>
      <c r="P1246" s="219">
        <f>O1246*H1246</f>
        <v>0</v>
      </c>
      <c r="Q1246" s="219">
        <v>0</v>
      </c>
      <c r="R1246" s="219">
        <f>Q1246*H1246</f>
        <v>0</v>
      </c>
      <c r="S1246" s="219">
        <v>0</v>
      </c>
      <c r="T1246" s="220">
        <f>S1246*H1246</f>
        <v>0</v>
      </c>
      <c r="U1246" s="36"/>
      <c r="V1246" s="36"/>
      <c r="W1246" s="36"/>
      <c r="X1246" s="36"/>
      <c r="Y1246" s="36"/>
      <c r="Z1246" s="36"/>
      <c r="AA1246" s="36"/>
      <c r="AB1246" s="36"/>
      <c r="AC1246" s="36"/>
      <c r="AD1246" s="36"/>
      <c r="AE1246" s="36"/>
      <c r="AR1246" s="221" t="s">
        <v>106</v>
      </c>
      <c r="AT1246" s="221" t="s">
        <v>192</v>
      </c>
      <c r="AU1246" s="221" t="s">
        <v>92</v>
      </c>
      <c r="AY1246" s="18" t="s">
        <v>189</v>
      </c>
      <c r="BE1246" s="222">
        <f>IF(N1246="základní",J1246,0)</f>
        <v>0</v>
      </c>
      <c r="BF1246" s="222">
        <f>IF(N1246="snížená",J1246,0)</f>
        <v>0</v>
      </c>
      <c r="BG1246" s="222">
        <f>IF(N1246="zákl. přenesená",J1246,0)</f>
        <v>0</v>
      </c>
      <c r="BH1246" s="222">
        <f>IF(N1246="sníž. přenesená",J1246,0)</f>
        <v>0</v>
      </c>
      <c r="BI1246" s="222">
        <f>IF(N1246="nulová",J1246,0)</f>
        <v>0</v>
      </c>
      <c r="BJ1246" s="18" t="s">
        <v>90</v>
      </c>
      <c r="BK1246" s="222">
        <f>ROUND(I1246*H1246,2)</f>
        <v>0</v>
      </c>
      <c r="BL1246" s="18" t="s">
        <v>106</v>
      </c>
      <c r="BM1246" s="221" t="s">
        <v>2225</v>
      </c>
    </row>
    <row r="1247" spans="1:47" s="2" customFormat="1" ht="39">
      <c r="A1247" s="36"/>
      <c r="B1247" s="37"/>
      <c r="C1247" s="38"/>
      <c r="D1247" s="225" t="s">
        <v>305</v>
      </c>
      <c r="E1247" s="38"/>
      <c r="F1247" s="266" t="s">
        <v>2183</v>
      </c>
      <c r="G1247" s="38"/>
      <c r="H1247" s="38"/>
      <c r="I1247" s="125"/>
      <c r="J1247" s="38"/>
      <c r="K1247" s="38"/>
      <c r="L1247" s="41"/>
      <c r="M1247" s="267"/>
      <c r="N1247" s="268"/>
      <c r="O1247" s="73"/>
      <c r="P1247" s="73"/>
      <c r="Q1247" s="73"/>
      <c r="R1247" s="73"/>
      <c r="S1247" s="73"/>
      <c r="T1247" s="74"/>
      <c r="U1247" s="36"/>
      <c r="V1247" s="36"/>
      <c r="W1247" s="36"/>
      <c r="X1247" s="36"/>
      <c r="Y1247" s="36"/>
      <c r="Z1247" s="36"/>
      <c r="AA1247" s="36"/>
      <c r="AB1247" s="36"/>
      <c r="AC1247" s="36"/>
      <c r="AD1247" s="36"/>
      <c r="AE1247" s="36"/>
      <c r="AT1247" s="18" t="s">
        <v>305</v>
      </c>
      <c r="AU1247" s="18" t="s">
        <v>92</v>
      </c>
    </row>
    <row r="1248" spans="1:65" s="2" customFormat="1" ht="16.5" customHeight="1">
      <c r="A1248" s="36"/>
      <c r="B1248" s="37"/>
      <c r="C1248" s="210">
        <v>332</v>
      </c>
      <c r="D1248" s="210" t="s">
        <v>192</v>
      </c>
      <c r="E1248" s="211" t="s">
        <v>2226</v>
      </c>
      <c r="F1248" s="212" t="s">
        <v>2227</v>
      </c>
      <c r="G1248" s="213" t="s">
        <v>638</v>
      </c>
      <c r="H1248" s="214">
        <v>10</v>
      </c>
      <c r="I1248" s="215"/>
      <c r="J1248" s="216">
        <f>ROUND(I1248*H1248,2)</f>
        <v>0</v>
      </c>
      <c r="K1248" s="212" t="s">
        <v>281</v>
      </c>
      <c r="L1248" s="41"/>
      <c r="M1248" s="217" t="s">
        <v>1</v>
      </c>
      <c r="N1248" s="218" t="s">
        <v>48</v>
      </c>
      <c r="O1248" s="73"/>
      <c r="P1248" s="219">
        <f>O1248*H1248</f>
        <v>0</v>
      </c>
      <c r="Q1248" s="219">
        <v>0</v>
      </c>
      <c r="R1248" s="219">
        <f>Q1248*H1248</f>
        <v>0</v>
      </c>
      <c r="S1248" s="219">
        <v>0</v>
      </c>
      <c r="T1248" s="220">
        <f>S1248*H1248</f>
        <v>0</v>
      </c>
      <c r="U1248" s="36"/>
      <c r="V1248" s="36"/>
      <c r="W1248" s="36"/>
      <c r="X1248" s="36"/>
      <c r="Y1248" s="36"/>
      <c r="Z1248" s="36"/>
      <c r="AA1248" s="36"/>
      <c r="AB1248" s="36"/>
      <c r="AC1248" s="36"/>
      <c r="AD1248" s="36"/>
      <c r="AE1248" s="36"/>
      <c r="AR1248" s="221" t="s">
        <v>106</v>
      </c>
      <c r="AT1248" s="221" t="s">
        <v>192</v>
      </c>
      <c r="AU1248" s="221" t="s">
        <v>92</v>
      </c>
      <c r="AY1248" s="18" t="s">
        <v>189</v>
      </c>
      <c r="BE1248" s="222">
        <f>IF(N1248="základní",J1248,0)</f>
        <v>0</v>
      </c>
      <c r="BF1248" s="222">
        <f>IF(N1248="snížená",J1248,0)</f>
        <v>0</v>
      </c>
      <c r="BG1248" s="222">
        <f>IF(N1248="zákl. přenesená",J1248,0)</f>
        <v>0</v>
      </c>
      <c r="BH1248" s="222">
        <f>IF(N1248="sníž. přenesená",J1248,0)</f>
        <v>0</v>
      </c>
      <c r="BI1248" s="222">
        <f>IF(N1248="nulová",J1248,0)</f>
        <v>0</v>
      </c>
      <c r="BJ1248" s="18" t="s">
        <v>90</v>
      </c>
      <c r="BK1248" s="222">
        <f>ROUND(I1248*H1248,2)</f>
        <v>0</v>
      </c>
      <c r="BL1248" s="18" t="s">
        <v>106</v>
      </c>
      <c r="BM1248" s="221" t="s">
        <v>2228</v>
      </c>
    </row>
    <row r="1249" spans="1:47" s="2" customFormat="1" ht="39">
      <c r="A1249" s="36"/>
      <c r="B1249" s="37"/>
      <c r="C1249" s="38"/>
      <c r="D1249" s="225" t="s">
        <v>305</v>
      </c>
      <c r="E1249" s="38"/>
      <c r="F1249" s="266" t="s">
        <v>2183</v>
      </c>
      <c r="G1249" s="38"/>
      <c r="H1249" s="38"/>
      <c r="I1249" s="125"/>
      <c r="J1249" s="38"/>
      <c r="K1249" s="38"/>
      <c r="L1249" s="41"/>
      <c r="M1249" s="267"/>
      <c r="N1249" s="268"/>
      <c r="O1249" s="73"/>
      <c r="P1249" s="73"/>
      <c r="Q1249" s="73"/>
      <c r="R1249" s="73"/>
      <c r="S1249" s="73"/>
      <c r="T1249" s="74"/>
      <c r="U1249" s="36"/>
      <c r="V1249" s="36"/>
      <c r="W1249" s="36"/>
      <c r="X1249" s="36"/>
      <c r="Y1249" s="36"/>
      <c r="Z1249" s="36"/>
      <c r="AA1249" s="36"/>
      <c r="AB1249" s="36"/>
      <c r="AC1249" s="36"/>
      <c r="AD1249" s="36"/>
      <c r="AE1249" s="36"/>
      <c r="AT1249" s="18" t="s">
        <v>305</v>
      </c>
      <c r="AU1249" s="18" t="s">
        <v>92</v>
      </c>
    </row>
    <row r="1250" spans="1:65" s="2" customFormat="1" ht="16.5" customHeight="1">
      <c r="A1250" s="36"/>
      <c r="B1250" s="37"/>
      <c r="C1250" s="210">
        <v>333</v>
      </c>
      <c r="D1250" s="210" t="s">
        <v>192</v>
      </c>
      <c r="E1250" s="211" t="s">
        <v>2229</v>
      </c>
      <c r="F1250" s="212" t="s">
        <v>2230</v>
      </c>
      <c r="G1250" s="213" t="s">
        <v>638</v>
      </c>
      <c r="H1250" s="214">
        <v>12</v>
      </c>
      <c r="I1250" s="215"/>
      <c r="J1250" s="216">
        <f>ROUND(I1250*H1250,2)</f>
        <v>0</v>
      </c>
      <c r="K1250" s="212" t="s">
        <v>281</v>
      </c>
      <c r="L1250" s="41"/>
      <c r="M1250" s="217" t="s">
        <v>1</v>
      </c>
      <c r="N1250" s="218" t="s">
        <v>48</v>
      </c>
      <c r="O1250" s="73"/>
      <c r="P1250" s="219">
        <f>O1250*H1250</f>
        <v>0</v>
      </c>
      <c r="Q1250" s="219">
        <v>0</v>
      </c>
      <c r="R1250" s="219">
        <f>Q1250*H1250</f>
        <v>0</v>
      </c>
      <c r="S1250" s="219">
        <v>0</v>
      </c>
      <c r="T1250" s="220">
        <f>S1250*H1250</f>
        <v>0</v>
      </c>
      <c r="U1250" s="36"/>
      <c r="V1250" s="36"/>
      <c r="W1250" s="36"/>
      <c r="X1250" s="36"/>
      <c r="Y1250" s="36"/>
      <c r="Z1250" s="36"/>
      <c r="AA1250" s="36"/>
      <c r="AB1250" s="36"/>
      <c r="AC1250" s="36"/>
      <c r="AD1250" s="36"/>
      <c r="AE1250" s="36"/>
      <c r="AR1250" s="221" t="s">
        <v>106</v>
      </c>
      <c r="AT1250" s="221" t="s">
        <v>192</v>
      </c>
      <c r="AU1250" s="221" t="s">
        <v>92</v>
      </c>
      <c r="AY1250" s="18" t="s">
        <v>189</v>
      </c>
      <c r="BE1250" s="222">
        <f>IF(N1250="základní",J1250,0)</f>
        <v>0</v>
      </c>
      <c r="BF1250" s="222">
        <f>IF(N1250="snížená",J1250,0)</f>
        <v>0</v>
      </c>
      <c r="BG1250" s="222">
        <f>IF(N1250="zákl. přenesená",J1250,0)</f>
        <v>0</v>
      </c>
      <c r="BH1250" s="222">
        <f>IF(N1250="sníž. přenesená",J1250,0)</f>
        <v>0</v>
      </c>
      <c r="BI1250" s="222">
        <f>IF(N1250="nulová",J1250,0)</f>
        <v>0</v>
      </c>
      <c r="BJ1250" s="18" t="s">
        <v>90</v>
      </c>
      <c r="BK1250" s="222">
        <f>ROUND(I1250*H1250,2)</f>
        <v>0</v>
      </c>
      <c r="BL1250" s="18" t="s">
        <v>106</v>
      </c>
      <c r="BM1250" s="221" t="s">
        <v>2231</v>
      </c>
    </row>
    <row r="1251" spans="1:47" s="2" customFormat="1" ht="39">
      <c r="A1251" s="36"/>
      <c r="B1251" s="37"/>
      <c r="C1251" s="38"/>
      <c r="D1251" s="225" t="s">
        <v>305</v>
      </c>
      <c r="E1251" s="38"/>
      <c r="F1251" s="266" t="s">
        <v>2183</v>
      </c>
      <c r="G1251" s="38"/>
      <c r="H1251" s="38"/>
      <c r="I1251" s="125"/>
      <c r="J1251" s="38"/>
      <c r="K1251" s="38"/>
      <c r="L1251" s="41"/>
      <c r="M1251" s="267"/>
      <c r="N1251" s="268"/>
      <c r="O1251" s="73"/>
      <c r="P1251" s="73"/>
      <c r="Q1251" s="73"/>
      <c r="R1251" s="73"/>
      <c r="S1251" s="73"/>
      <c r="T1251" s="74"/>
      <c r="U1251" s="36"/>
      <c r="V1251" s="36"/>
      <c r="W1251" s="36"/>
      <c r="X1251" s="36"/>
      <c r="Y1251" s="36"/>
      <c r="Z1251" s="36"/>
      <c r="AA1251" s="36"/>
      <c r="AB1251" s="36"/>
      <c r="AC1251" s="36"/>
      <c r="AD1251" s="36"/>
      <c r="AE1251" s="36"/>
      <c r="AT1251" s="18" t="s">
        <v>305</v>
      </c>
      <c r="AU1251" s="18" t="s">
        <v>92</v>
      </c>
    </row>
    <row r="1252" spans="1:65" s="2" customFormat="1" ht="16.5" customHeight="1">
      <c r="A1252" s="36"/>
      <c r="B1252" s="37"/>
      <c r="C1252" s="210">
        <v>334</v>
      </c>
      <c r="D1252" s="210" t="s">
        <v>192</v>
      </c>
      <c r="E1252" s="211" t="s">
        <v>2232</v>
      </c>
      <c r="F1252" s="212" t="s">
        <v>2233</v>
      </c>
      <c r="G1252" s="213" t="s">
        <v>638</v>
      </c>
      <c r="H1252" s="214">
        <v>1</v>
      </c>
      <c r="I1252" s="215"/>
      <c r="J1252" s="216">
        <f>ROUND(I1252*H1252,2)</f>
        <v>0</v>
      </c>
      <c r="K1252" s="212" t="s">
        <v>281</v>
      </c>
      <c r="L1252" s="41"/>
      <c r="M1252" s="217" t="s">
        <v>1</v>
      </c>
      <c r="N1252" s="218" t="s">
        <v>48</v>
      </c>
      <c r="O1252" s="73"/>
      <c r="P1252" s="219">
        <f>O1252*H1252</f>
        <v>0</v>
      </c>
      <c r="Q1252" s="219">
        <v>0</v>
      </c>
      <c r="R1252" s="219">
        <f>Q1252*H1252</f>
        <v>0</v>
      </c>
      <c r="S1252" s="219">
        <v>0</v>
      </c>
      <c r="T1252" s="220">
        <f>S1252*H1252</f>
        <v>0</v>
      </c>
      <c r="U1252" s="36"/>
      <c r="V1252" s="36"/>
      <c r="W1252" s="36"/>
      <c r="X1252" s="36"/>
      <c r="Y1252" s="36"/>
      <c r="Z1252" s="36"/>
      <c r="AA1252" s="36"/>
      <c r="AB1252" s="36"/>
      <c r="AC1252" s="36"/>
      <c r="AD1252" s="36"/>
      <c r="AE1252" s="36"/>
      <c r="AR1252" s="221" t="s">
        <v>106</v>
      </c>
      <c r="AT1252" s="221" t="s">
        <v>192</v>
      </c>
      <c r="AU1252" s="221" t="s">
        <v>92</v>
      </c>
      <c r="AY1252" s="18" t="s">
        <v>189</v>
      </c>
      <c r="BE1252" s="222">
        <f>IF(N1252="základní",J1252,0)</f>
        <v>0</v>
      </c>
      <c r="BF1252" s="222">
        <f>IF(N1252="snížená",J1252,0)</f>
        <v>0</v>
      </c>
      <c r="BG1252" s="222">
        <f>IF(N1252="zákl. přenesená",J1252,0)</f>
        <v>0</v>
      </c>
      <c r="BH1252" s="222">
        <f>IF(N1252="sníž. přenesená",J1252,0)</f>
        <v>0</v>
      </c>
      <c r="BI1252" s="222">
        <f>IF(N1252="nulová",J1252,0)</f>
        <v>0</v>
      </c>
      <c r="BJ1252" s="18" t="s">
        <v>90</v>
      </c>
      <c r="BK1252" s="222">
        <f>ROUND(I1252*H1252,2)</f>
        <v>0</v>
      </c>
      <c r="BL1252" s="18" t="s">
        <v>106</v>
      </c>
      <c r="BM1252" s="221" t="s">
        <v>2234</v>
      </c>
    </row>
    <row r="1253" spans="1:47" s="2" customFormat="1" ht="39">
      <c r="A1253" s="36"/>
      <c r="B1253" s="37"/>
      <c r="C1253" s="38"/>
      <c r="D1253" s="225" t="s">
        <v>305</v>
      </c>
      <c r="E1253" s="38"/>
      <c r="F1253" s="266" t="s">
        <v>2183</v>
      </c>
      <c r="G1253" s="38"/>
      <c r="H1253" s="38"/>
      <c r="I1253" s="125"/>
      <c r="J1253" s="38"/>
      <c r="K1253" s="38"/>
      <c r="L1253" s="41"/>
      <c r="M1253" s="267"/>
      <c r="N1253" s="268"/>
      <c r="O1253" s="73"/>
      <c r="P1253" s="73"/>
      <c r="Q1253" s="73"/>
      <c r="R1253" s="73"/>
      <c r="S1253" s="73"/>
      <c r="T1253" s="74"/>
      <c r="U1253" s="36"/>
      <c r="V1253" s="36"/>
      <c r="W1253" s="36"/>
      <c r="X1253" s="36"/>
      <c r="Y1253" s="36"/>
      <c r="Z1253" s="36"/>
      <c r="AA1253" s="36"/>
      <c r="AB1253" s="36"/>
      <c r="AC1253" s="36"/>
      <c r="AD1253" s="36"/>
      <c r="AE1253" s="36"/>
      <c r="AT1253" s="18" t="s">
        <v>305</v>
      </c>
      <c r="AU1253" s="18" t="s">
        <v>92</v>
      </c>
    </row>
    <row r="1254" spans="1:65" s="2" customFormat="1" ht="16.5" customHeight="1">
      <c r="A1254" s="36"/>
      <c r="B1254" s="37"/>
      <c r="C1254" s="210">
        <v>335</v>
      </c>
      <c r="D1254" s="210" t="s">
        <v>192</v>
      </c>
      <c r="E1254" s="211" t="s">
        <v>2235</v>
      </c>
      <c r="F1254" s="212" t="s">
        <v>2236</v>
      </c>
      <c r="G1254" s="213" t="s">
        <v>638</v>
      </c>
      <c r="H1254" s="214">
        <v>1</v>
      </c>
      <c r="I1254" s="215"/>
      <c r="J1254" s="216">
        <f>ROUND(I1254*H1254,2)</f>
        <v>0</v>
      </c>
      <c r="K1254" s="212" t="s">
        <v>281</v>
      </c>
      <c r="L1254" s="41"/>
      <c r="M1254" s="217" t="s">
        <v>1</v>
      </c>
      <c r="N1254" s="218" t="s">
        <v>48</v>
      </c>
      <c r="O1254" s="73"/>
      <c r="P1254" s="219">
        <f>O1254*H1254</f>
        <v>0</v>
      </c>
      <c r="Q1254" s="219">
        <v>0</v>
      </c>
      <c r="R1254" s="219">
        <f>Q1254*H1254</f>
        <v>0</v>
      </c>
      <c r="S1254" s="219">
        <v>0</v>
      </c>
      <c r="T1254" s="220">
        <f>S1254*H1254</f>
        <v>0</v>
      </c>
      <c r="U1254" s="36"/>
      <c r="V1254" s="36"/>
      <c r="W1254" s="36"/>
      <c r="X1254" s="36"/>
      <c r="Y1254" s="36"/>
      <c r="Z1254" s="36"/>
      <c r="AA1254" s="36"/>
      <c r="AB1254" s="36"/>
      <c r="AC1254" s="36"/>
      <c r="AD1254" s="36"/>
      <c r="AE1254" s="36"/>
      <c r="AR1254" s="221" t="s">
        <v>106</v>
      </c>
      <c r="AT1254" s="221" t="s">
        <v>192</v>
      </c>
      <c r="AU1254" s="221" t="s">
        <v>92</v>
      </c>
      <c r="AY1254" s="18" t="s">
        <v>189</v>
      </c>
      <c r="BE1254" s="222">
        <f>IF(N1254="základní",J1254,0)</f>
        <v>0</v>
      </c>
      <c r="BF1254" s="222">
        <f>IF(N1254="snížená",J1254,0)</f>
        <v>0</v>
      </c>
      <c r="BG1254" s="222">
        <f>IF(N1254="zákl. přenesená",J1254,0)</f>
        <v>0</v>
      </c>
      <c r="BH1254" s="222">
        <f>IF(N1254="sníž. přenesená",J1254,0)</f>
        <v>0</v>
      </c>
      <c r="BI1254" s="222">
        <f>IF(N1254="nulová",J1254,0)</f>
        <v>0</v>
      </c>
      <c r="BJ1254" s="18" t="s">
        <v>90</v>
      </c>
      <c r="BK1254" s="222">
        <f>ROUND(I1254*H1254,2)</f>
        <v>0</v>
      </c>
      <c r="BL1254" s="18" t="s">
        <v>106</v>
      </c>
      <c r="BM1254" s="221" t="s">
        <v>2237</v>
      </c>
    </row>
    <row r="1255" spans="1:47" s="2" customFormat="1" ht="39">
      <c r="A1255" s="36"/>
      <c r="B1255" s="37"/>
      <c r="C1255" s="38"/>
      <c r="D1255" s="225" t="s">
        <v>305</v>
      </c>
      <c r="E1255" s="38"/>
      <c r="F1255" s="266" t="s">
        <v>2183</v>
      </c>
      <c r="G1255" s="38"/>
      <c r="H1255" s="38"/>
      <c r="I1255" s="125"/>
      <c r="J1255" s="38"/>
      <c r="K1255" s="38"/>
      <c r="L1255" s="41"/>
      <c r="M1255" s="267"/>
      <c r="N1255" s="268"/>
      <c r="O1255" s="73"/>
      <c r="P1255" s="73"/>
      <c r="Q1255" s="73"/>
      <c r="R1255" s="73"/>
      <c r="S1255" s="73"/>
      <c r="T1255" s="74"/>
      <c r="U1255" s="36"/>
      <c r="V1255" s="36"/>
      <c r="W1255" s="36"/>
      <c r="X1255" s="36"/>
      <c r="Y1255" s="36"/>
      <c r="Z1255" s="36"/>
      <c r="AA1255" s="36"/>
      <c r="AB1255" s="36"/>
      <c r="AC1255" s="36"/>
      <c r="AD1255" s="36"/>
      <c r="AE1255" s="36"/>
      <c r="AT1255" s="18" t="s">
        <v>305</v>
      </c>
      <c r="AU1255" s="18" t="s">
        <v>92</v>
      </c>
    </row>
    <row r="1256" spans="1:65" s="2" customFormat="1" ht="21.75" customHeight="1">
      <c r="A1256" s="36"/>
      <c r="B1256" s="37"/>
      <c r="C1256" s="210">
        <v>336</v>
      </c>
      <c r="D1256" s="210" t="s">
        <v>192</v>
      </c>
      <c r="E1256" s="211" t="s">
        <v>2238</v>
      </c>
      <c r="F1256" s="212" t="s">
        <v>2239</v>
      </c>
      <c r="G1256" s="213" t="s">
        <v>1866</v>
      </c>
      <c r="H1256" s="214">
        <v>2</v>
      </c>
      <c r="I1256" s="215"/>
      <c r="J1256" s="216">
        <f>ROUND(I1256*H1256,2)</f>
        <v>0</v>
      </c>
      <c r="K1256" s="212" t="s">
        <v>281</v>
      </c>
      <c r="L1256" s="41"/>
      <c r="M1256" s="217" t="s">
        <v>1</v>
      </c>
      <c r="N1256" s="218" t="s">
        <v>48</v>
      </c>
      <c r="O1256" s="73"/>
      <c r="P1256" s="219">
        <f>O1256*H1256</f>
        <v>0</v>
      </c>
      <c r="Q1256" s="219">
        <v>0</v>
      </c>
      <c r="R1256" s="219">
        <f>Q1256*H1256</f>
        <v>0</v>
      </c>
      <c r="S1256" s="219">
        <v>0</v>
      </c>
      <c r="T1256" s="220">
        <f>S1256*H1256</f>
        <v>0</v>
      </c>
      <c r="U1256" s="36"/>
      <c r="V1256" s="36"/>
      <c r="W1256" s="36"/>
      <c r="X1256" s="36"/>
      <c r="Y1256" s="36"/>
      <c r="Z1256" s="36"/>
      <c r="AA1256" s="36"/>
      <c r="AB1256" s="36"/>
      <c r="AC1256" s="36"/>
      <c r="AD1256" s="36"/>
      <c r="AE1256" s="36"/>
      <c r="AR1256" s="221" t="s">
        <v>106</v>
      </c>
      <c r="AT1256" s="221" t="s">
        <v>192</v>
      </c>
      <c r="AU1256" s="221" t="s">
        <v>92</v>
      </c>
      <c r="AY1256" s="18" t="s">
        <v>189</v>
      </c>
      <c r="BE1256" s="222">
        <f>IF(N1256="základní",J1256,0)</f>
        <v>0</v>
      </c>
      <c r="BF1256" s="222">
        <f>IF(N1256="snížená",J1256,0)</f>
        <v>0</v>
      </c>
      <c r="BG1256" s="222">
        <f>IF(N1256="zákl. přenesená",J1256,0)</f>
        <v>0</v>
      </c>
      <c r="BH1256" s="222">
        <f>IF(N1256="sníž. přenesená",J1256,0)</f>
        <v>0</v>
      </c>
      <c r="BI1256" s="222">
        <f>IF(N1256="nulová",J1256,0)</f>
        <v>0</v>
      </c>
      <c r="BJ1256" s="18" t="s">
        <v>90</v>
      </c>
      <c r="BK1256" s="222">
        <f>ROUND(I1256*H1256,2)</f>
        <v>0</v>
      </c>
      <c r="BL1256" s="18" t="s">
        <v>106</v>
      </c>
      <c r="BM1256" s="221" t="s">
        <v>2240</v>
      </c>
    </row>
    <row r="1257" spans="1:47" s="2" customFormat="1" ht="39">
      <c r="A1257" s="36"/>
      <c r="B1257" s="37"/>
      <c r="C1257" s="38"/>
      <c r="D1257" s="225" t="s">
        <v>305</v>
      </c>
      <c r="E1257" s="38"/>
      <c r="F1257" s="266" t="s">
        <v>2183</v>
      </c>
      <c r="G1257" s="38"/>
      <c r="H1257" s="38"/>
      <c r="I1257" s="125"/>
      <c r="J1257" s="38"/>
      <c r="K1257" s="38"/>
      <c r="L1257" s="41"/>
      <c r="M1257" s="267"/>
      <c r="N1257" s="268"/>
      <c r="O1257" s="73"/>
      <c r="P1257" s="73"/>
      <c r="Q1257" s="73"/>
      <c r="R1257" s="73"/>
      <c r="S1257" s="73"/>
      <c r="T1257" s="74"/>
      <c r="U1257" s="36"/>
      <c r="V1257" s="36"/>
      <c r="W1257" s="36"/>
      <c r="X1257" s="36"/>
      <c r="Y1257" s="36"/>
      <c r="Z1257" s="36"/>
      <c r="AA1257" s="36"/>
      <c r="AB1257" s="36"/>
      <c r="AC1257" s="36"/>
      <c r="AD1257" s="36"/>
      <c r="AE1257" s="36"/>
      <c r="AT1257" s="18" t="s">
        <v>305</v>
      </c>
      <c r="AU1257" s="18" t="s">
        <v>92</v>
      </c>
    </row>
    <row r="1258" spans="1:65" s="2" customFormat="1" ht="21.75" customHeight="1">
      <c r="A1258" s="36"/>
      <c r="B1258" s="37"/>
      <c r="C1258" s="210">
        <v>337</v>
      </c>
      <c r="D1258" s="210" t="s">
        <v>192</v>
      </c>
      <c r="E1258" s="211" t="s">
        <v>2241</v>
      </c>
      <c r="F1258" s="212" t="s">
        <v>2242</v>
      </c>
      <c r="G1258" s="213" t="s">
        <v>618</v>
      </c>
      <c r="H1258" s="214">
        <v>55</v>
      </c>
      <c r="I1258" s="215"/>
      <c r="J1258" s="216">
        <f>ROUND(I1258*H1258,2)</f>
        <v>0</v>
      </c>
      <c r="K1258" s="212" t="s">
        <v>281</v>
      </c>
      <c r="L1258" s="41"/>
      <c r="M1258" s="217" t="s">
        <v>1</v>
      </c>
      <c r="N1258" s="218" t="s">
        <v>48</v>
      </c>
      <c r="O1258" s="73"/>
      <c r="P1258" s="219">
        <f>O1258*H1258</f>
        <v>0</v>
      </c>
      <c r="Q1258" s="219">
        <v>0</v>
      </c>
      <c r="R1258" s="219">
        <f>Q1258*H1258</f>
        <v>0</v>
      </c>
      <c r="S1258" s="219">
        <v>0</v>
      </c>
      <c r="T1258" s="220">
        <f>S1258*H1258</f>
        <v>0</v>
      </c>
      <c r="U1258" s="36"/>
      <c r="V1258" s="36"/>
      <c r="W1258" s="36"/>
      <c r="X1258" s="36"/>
      <c r="Y1258" s="36"/>
      <c r="Z1258" s="36"/>
      <c r="AA1258" s="36"/>
      <c r="AB1258" s="36"/>
      <c r="AC1258" s="36"/>
      <c r="AD1258" s="36"/>
      <c r="AE1258" s="36"/>
      <c r="AR1258" s="221" t="s">
        <v>106</v>
      </c>
      <c r="AT1258" s="221" t="s">
        <v>192</v>
      </c>
      <c r="AU1258" s="221" t="s">
        <v>92</v>
      </c>
      <c r="AY1258" s="18" t="s">
        <v>189</v>
      </c>
      <c r="BE1258" s="222">
        <f>IF(N1258="základní",J1258,0)</f>
        <v>0</v>
      </c>
      <c r="BF1258" s="222">
        <f>IF(N1258="snížená",J1258,0)</f>
        <v>0</v>
      </c>
      <c r="BG1258" s="222">
        <f>IF(N1258="zákl. přenesená",J1258,0)</f>
        <v>0</v>
      </c>
      <c r="BH1258" s="222">
        <f>IF(N1258="sníž. přenesená",J1258,0)</f>
        <v>0</v>
      </c>
      <c r="BI1258" s="222">
        <f>IF(N1258="nulová",J1258,0)</f>
        <v>0</v>
      </c>
      <c r="BJ1258" s="18" t="s">
        <v>90</v>
      </c>
      <c r="BK1258" s="222">
        <f>ROUND(I1258*H1258,2)</f>
        <v>0</v>
      </c>
      <c r="BL1258" s="18" t="s">
        <v>106</v>
      </c>
      <c r="BM1258" s="221" t="s">
        <v>2243</v>
      </c>
    </row>
    <row r="1259" spans="1:47" s="2" customFormat="1" ht="39">
      <c r="A1259" s="36"/>
      <c r="B1259" s="37"/>
      <c r="C1259" s="38"/>
      <c r="D1259" s="225" t="s">
        <v>305</v>
      </c>
      <c r="E1259" s="38"/>
      <c r="F1259" s="266" t="s">
        <v>2183</v>
      </c>
      <c r="G1259" s="38"/>
      <c r="H1259" s="38"/>
      <c r="I1259" s="125"/>
      <c r="J1259" s="38"/>
      <c r="K1259" s="38"/>
      <c r="L1259" s="41"/>
      <c r="M1259" s="267"/>
      <c r="N1259" s="268"/>
      <c r="O1259" s="73"/>
      <c r="P1259" s="73"/>
      <c r="Q1259" s="73"/>
      <c r="R1259" s="73"/>
      <c r="S1259" s="73"/>
      <c r="T1259" s="74"/>
      <c r="U1259" s="36"/>
      <c r="V1259" s="36"/>
      <c r="W1259" s="36"/>
      <c r="X1259" s="36"/>
      <c r="Y1259" s="36"/>
      <c r="Z1259" s="36"/>
      <c r="AA1259" s="36"/>
      <c r="AB1259" s="36"/>
      <c r="AC1259" s="36"/>
      <c r="AD1259" s="36"/>
      <c r="AE1259" s="36"/>
      <c r="AT1259" s="18" t="s">
        <v>305</v>
      </c>
      <c r="AU1259" s="18" t="s">
        <v>92</v>
      </c>
    </row>
    <row r="1260" spans="1:65" s="2" customFormat="1" ht="16.5" customHeight="1">
      <c r="A1260" s="36"/>
      <c r="B1260" s="37"/>
      <c r="C1260" s="210">
        <v>338</v>
      </c>
      <c r="D1260" s="210" t="s">
        <v>192</v>
      </c>
      <c r="E1260" s="211" t="s">
        <v>2244</v>
      </c>
      <c r="F1260" s="212" t="s">
        <v>2245</v>
      </c>
      <c r="G1260" s="213" t="s">
        <v>638</v>
      </c>
      <c r="H1260" s="214">
        <v>15</v>
      </c>
      <c r="I1260" s="215"/>
      <c r="J1260" s="216">
        <f>ROUND(I1260*H1260,2)</f>
        <v>0</v>
      </c>
      <c r="K1260" s="212" t="s">
        <v>281</v>
      </c>
      <c r="L1260" s="41"/>
      <c r="M1260" s="217" t="s">
        <v>1</v>
      </c>
      <c r="N1260" s="218" t="s">
        <v>48</v>
      </c>
      <c r="O1260" s="73"/>
      <c r="P1260" s="219">
        <f>O1260*H1260</f>
        <v>0</v>
      </c>
      <c r="Q1260" s="219">
        <v>0</v>
      </c>
      <c r="R1260" s="219">
        <f>Q1260*H1260</f>
        <v>0</v>
      </c>
      <c r="S1260" s="219">
        <v>0</v>
      </c>
      <c r="T1260" s="220">
        <f>S1260*H1260</f>
        <v>0</v>
      </c>
      <c r="U1260" s="36"/>
      <c r="V1260" s="36"/>
      <c r="W1260" s="36"/>
      <c r="X1260" s="36"/>
      <c r="Y1260" s="36"/>
      <c r="Z1260" s="36"/>
      <c r="AA1260" s="36"/>
      <c r="AB1260" s="36"/>
      <c r="AC1260" s="36"/>
      <c r="AD1260" s="36"/>
      <c r="AE1260" s="36"/>
      <c r="AR1260" s="221" t="s">
        <v>106</v>
      </c>
      <c r="AT1260" s="221" t="s">
        <v>192</v>
      </c>
      <c r="AU1260" s="221" t="s">
        <v>92</v>
      </c>
      <c r="AY1260" s="18" t="s">
        <v>189</v>
      </c>
      <c r="BE1260" s="222">
        <f>IF(N1260="základní",J1260,0)</f>
        <v>0</v>
      </c>
      <c r="BF1260" s="222">
        <f>IF(N1260="snížená",J1260,0)</f>
        <v>0</v>
      </c>
      <c r="BG1260" s="222">
        <f>IF(N1260="zákl. přenesená",J1260,0)</f>
        <v>0</v>
      </c>
      <c r="BH1260" s="222">
        <f>IF(N1260="sníž. přenesená",J1260,0)</f>
        <v>0</v>
      </c>
      <c r="BI1260" s="222">
        <f>IF(N1260="nulová",J1260,0)</f>
        <v>0</v>
      </c>
      <c r="BJ1260" s="18" t="s">
        <v>90</v>
      </c>
      <c r="BK1260" s="222">
        <f>ROUND(I1260*H1260,2)</f>
        <v>0</v>
      </c>
      <c r="BL1260" s="18" t="s">
        <v>106</v>
      </c>
      <c r="BM1260" s="221" t="s">
        <v>2246</v>
      </c>
    </row>
    <row r="1261" spans="1:47" s="2" customFormat="1" ht="39">
      <c r="A1261" s="36"/>
      <c r="B1261" s="37"/>
      <c r="C1261" s="38"/>
      <c r="D1261" s="225" t="s">
        <v>305</v>
      </c>
      <c r="E1261" s="38"/>
      <c r="F1261" s="266" t="s">
        <v>2183</v>
      </c>
      <c r="G1261" s="38"/>
      <c r="H1261" s="38"/>
      <c r="I1261" s="125"/>
      <c r="J1261" s="38"/>
      <c r="K1261" s="38"/>
      <c r="L1261" s="41"/>
      <c r="M1261" s="267"/>
      <c r="N1261" s="268"/>
      <c r="O1261" s="73"/>
      <c r="P1261" s="73"/>
      <c r="Q1261" s="73"/>
      <c r="R1261" s="73"/>
      <c r="S1261" s="73"/>
      <c r="T1261" s="74"/>
      <c r="U1261" s="36"/>
      <c r="V1261" s="36"/>
      <c r="W1261" s="36"/>
      <c r="X1261" s="36"/>
      <c r="Y1261" s="36"/>
      <c r="Z1261" s="36"/>
      <c r="AA1261" s="36"/>
      <c r="AB1261" s="36"/>
      <c r="AC1261" s="36"/>
      <c r="AD1261" s="36"/>
      <c r="AE1261" s="36"/>
      <c r="AT1261" s="18" t="s">
        <v>305</v>
      </c>
      <c r="AU1261" s="18" t="s">
        <v>92</v>
      </c>
    </row>
    <row r="1262" spans="1:65" s="2" customFormat="1" ht="16.5" customHeight="1">
      <c r="A1262" s="36"/>
      <c r="B1262" s="37"/>
      <c r="C1262" s="210">
        <v>339</v>
      </c>
      <c r="D1262" s="210" t="s">
        <v>192</v>
      </c>
      <c r="E1262" s="211" t="s">
        <v>2247</v>
      </c>
      <c r="F1262" s="212" t="s">
        <v>2248</v>
      </c>
      <c r="G1262" s="213" t="s">
        <v>618</v>
      </c>
      <c r="H1262" s="214">
        <v>32</v>
      </c>
      <c r="I1262" s="215"/>
      <c r="J1262" s="216">
        <f>ROUND(I1262*H1262,2)</f>
        <v>0</v>
      </c>
      <c r="K1262" s="212" t="s">
        <v>281</v>
      </c>
      <c r="L1262" s="41"/>
      <c r="M1262" s="217" t="s">
        <v>1</v>
      </c>
      <c r="N1262" s="218" t="s">
        <v>48</v>
      </c>
      <c r="O1262" s="73"/>
      <c r="P1262" s="219">
        <f>O1262*H1262</f>
        <v>0</v>
      </c>
      <c r="Q1262" s="219">
        <v>0</v>
      </c>
      <c r="R1262" s="219">
        <f>Q1262*H1262</f>
        <v>0</v>
      </c>
      <c r="S1262" s="219">
        <v>0</v>
      </c>
      <c r="T1262" s="220">
        <f>S1262*H1262</f>
        <v>0</v>
      </c>
      <c r="U1262" s="36"/>
      <c r="V1262" s="36"/>
      <c r="W1262" s="36"/>
      <c r="X1262" s="36"/>
      <c r="Y1262" s="36"/>
      <c r="Z1262" s="36"/>
      <c r="AA1262" s="36"/>
      <c r="AB1262" s="36"/>
      <c r="AC1262" s="36"/>
      <c r="AD1262" s="36"/>
      <c r="AE1262" s="36"/>
      <c r="AR1262" s="221" t="s">
        <v>106</v>
      </c>
      <c r="AT1262" s="221" t="s">
        <v>192</v>
      </c>
      <c r="AU1262" s="221" t="s">
        <v>92</v>
      </c>
      <c r="AY1262" s="18" t="s">
        <v>189</v>
      </c>
      <c r="BE1262" s="222">
        <f>IF(N1262="základní",J1262,0)</f>
        <v>0</v>
      </c>
      <c r="BF1262" s="222">
        <f>IF(N1262="snížená",J1262,0)</f>
        <v>0</v>
      </c>
      <c r="BG1262" s="222">
        <f>IF(N1262="zákl. přenesená",J1262,0)</f>
        <v>0</v>
      </c>
      <c r="BH1262" s="222">
        <f>IF(N1262="sníž. přenesená",J1262,0)</f>
        <v>0</v>
      </c>
      <c r="BI1262" s="222">
        <f>IF(N1262="nulová",J1262,0)</f>
        <v>0</v>
      </c>
      <c r="BJ1262" s="18" t="s">
        <v>90</v>
      </c>
      <c r="BK1262" s="222">
        <f>ROUND(I1262*H1262,2)</f>
        <v>0</v>
      </c>
      <c r="BL1262" s="18" t="s">
        <v>106</v>
      </c>
      <c r="BM1262" s="221" t="s">
        <v>2249</v>
      </c>
    </row>
    <row r="1263" spans="1:47" s="2" customFormat="1" ht="39">
      <c r="A1263" s="36"/>
      <c r="B1263" s="37"/>
      <c r="C1263" s="38"/>
      <c r="D1263" s="225" t="s">
        <v>305</v>
      </c>
      <c r="E1263" s="38"/>
      <c r="F1263" s="266" t="s">
        <v>2183</v>
      </c>
      <c r="G1263" s="38"/>
      <c r="H1263" s="38"/>
      <c r="I1263" s="125"/>
      <c r="J1263" s="38"/>
      <c r="K1263" s="38"/>
      <c r="L1263" s="41"/>
      <c r="M1263" s="267"/>
      <c r="N1263" s="268"/>
      <c r="O1263" s="73"/>
      <c r="P1263" s="73"/>
      <c r="Q1263" s="73"/>
      <c r="R1263" s="73"/>
      <c r="S1263" s="73"/>
      <c r="T1263" s="74"/>
      <c r="U1263" s="36"/>
      <c r="V1263" s="36"/>
      <c r="W1263" s="36"/>
      <c r="X1263" s="36"/>
      <c r="Y1263" s="36"/>
      <c r="Z1263" s="36"/>
      <c r="AA1263" s="36"/>
      <c r="AB1263" s="36"/>
      <c r="AC1263" s="36"/>
      <c r="AD1263" s="36"/>
      <c r="AE1263" s="36"/>
      <c r="AT1263" s="18" t="s">
        <v>305</v>
      </c>
      <c r="AU1263" s="18" t="s">
        <v>92</v>
      </c>
    </row>
    <row r="1264" spans="1:65" s="2" customFormat="1" ht="16.5" customHeight="1">
      <c r="A1264" s="36"/>
      <c r="B1264" s="37"/>
      <c r="C1264" s="210">
        <v>340</v>
      </c>
      <c r="D1264" s="210" t="s">
        <v>192</v>
      </c>
      <c r="E1264" s="211" t="s">
        <v>2250</v>
      </c>
      <c r="F1264" s="212" t="s">
        <v>2251</v>
      </c>
      <c r="G1264" s="213" t="s">
        <v>638</v>
      </c>
      <c r="H1264" s="214">
        <v>1</v>
      </c>
      <c r="I1264" s="215"/>
      <c r="J1264" s="216">
        <f>ROUND(I1264*H1264,2)</f>
        <v>0</v>
      </c>
      <c r="K1264" s="212" t="s">
        <v>281</v>
      </c>
      <c r="L1264" s="41"/>
      <c r="M1264" s="217" t="s">
        <v>1</v>
      </c>
      <c r="N1264" s="218" t="s">
        <v>48</v>
      </c>
      <c r="O1264" s="73"/>
      <c r="P1264" s="219">
        <f>O1264*H1264</f>
        <v>0</v>
      </c>
      <c r="Q1264" s="219">
        <v>0</v>
      </c>
      <c r="R1264" s="219">
        <f>Q1264*H1264</f>
        <v>0</v>
      </c>
      <c r="S1264" s="219">
        <v>0</v>
      </c>
      <c r="T1264" s="220">
        <f>S1264*H1264</f>
        <v>0</v>
      </c>
      <c r="U1264" s="36"/>
      <c r="V1264" s="36"/>
      <c r="W1264" s="36"/>
      <c r="X1264" s="36"/>
      <c r="Y1264" s="36"/>
      <c r="Z1264" s="36"/>
      <c r="AA1264" s="36"/>
      <c r="AB1264" s="36"/>
      <c r="AC1264" s="36"/>
      <c r="AD1264" s="36"/>
      <c r="AE1264" s="36"/>
      <c r="AR1264" s="221" t="s">
        <v>106</v>
      </c>
      <c r="AT1264" s="221" t="s">
        <v>192</v>
      </c>
      <c r="AU1264" s="221" t="s">
        <v>92</v>
      </c>
      <c r="AY1264" s="18" t="s">
        <v>189</v>
      </c>
      <c r="BE1264" s="222">
        <f>IF(N1264="základní",J1264,0)</f>
        <v>0</v>
      </c>
      <c r="BF1264" s="222">
        <f>IF(N1264="snížená",J1264,0)</f>
        <v>0</v>
      </c>
      <c r="BG1264" s="222">
        <f>IF(N1264="zákl. přenesená",J1264,0)</f>
        <v>0</v>
      </c>
      <c r="BH1264" s="222">
        <f>IF(N1264="sníž. přenesená",J1264,0)</f>
        <v>0</v>
      </c>
      <c r="BI1264" s="222">
        <f>IF(N1264="nulová",J1264,0)</f>
        <v>0</v>
      </c>
      <c r="BJ1264" s="18" t="s">
        <v>90</v>
      </c>
      <c r="BK1264" s="222">
        <f>ROUND(I1264*H1264,2)</f>
        <v>0</v>
      </c>
      <c r="BL1264" s="18" t="s">
        <v>106</v>
      </c>
      <c r="BM1264" s="221" t="s">
        <v>2252</v>
      </c>
    </row>
    <row r="1265" spans="1:47" s="2" customFormat="1" ht="39">
      <c r="A1265" s="36"/>
      <c r="B1265" s="37"/>
      <c r="C1265" s="38"/>
      <c r="D1265" s="225" t="s">
        <v>305</v>
      </c>
      <c r="E1265" s="38"/>
      <c r="F1265" s="266" t="s">
        <v>2183</v>
      </c>
      <c r="G1265" s="38"/>
      <c r="H1265" s="38"/>
      <c r="I1265" s="125"/>
      <c r="J1265" s="38"/>
      <c r="K1265" s="38"/>
      <c r="L1265" s="41"/>
      <c r="M1265" s="267"/>
      <c r="N1265" s="268"/>
      <c r="O1265" s="73"/>
      <c r="P1265" s="73"/>
      <c r="Q1265" s="73"/>
      <c r="R1265" s="73"/>
      <c r="S1265" s="73"/>
      <c r="T1265" s="74"/>
      <c r="U1265" s="36"/>
      <c r="V1265" s="36"/>
      <c r="W1265" s="36"/>
      <c r="X1265" s="36"/>
      <c r="Y1265" s="36"/>
      <c r="Z1265" s="36"/>
      <c r="AA1265" s="36"/>
      <c r="AB1265" s="36"/>
      <c r="AC1265" s="36"/>
      <c r="AD1265" s="36"/>
      <c r="AE1265" s="36"/>
      <c r="AT1265" s="18" t="s">
        <v>305</v>
      </c>
      <c r="AU1265" s="18" t="s">
        <v>92</v>
      </c>
    </row>
    <row r="1266" spans="1:65" s="2" customFormat="1" ht="16.5" customHeight="1">
      <c r="A1266" s="36"/>
      <c r="B1266" s="37"/>
      <c r="C1266" s="210">
        <v>341</v>
      </c>
      <c r="D1266" s="210" t="s">
        <v>192</v>
      </c>
      <c r="E1266" s="211" t="s">
        <v>2253</v>
      </c>
      <c r="F1266" s="212" t="s">
        <v>2254</v>
      </c>
      <c r="G1266" s="213" t="s">
        <v>638</v>
      </c>
      <c r="H1266" s="214">
        <v>2</v>
      </c>
      <c r="I1266" s="215"/>
      <c r="J1266" s="216">
        <f>ROUND(I1266*H1266,2)</f>
        <v>0</v>
      </c>
      <c r="K1266" s="212" t="s">
        <v>281</v>
      </c>
      <c r="L1266" s="41"/>
      <c r="M1266" s="217" t="s">
        <v>1</v>
      </c>
      <c r="N1266" s="218" t="s">
        <v>48</v>
      </c>
      <c r="O1266" s="73"/>
      <c r="P1266" s="219">
        <f>O1266*H1266</f>
        <v>0</v>
      </c>
      <c r="Q1266" s="219">
        <v>0</v>
      </c>
      <c r="R1266" s="219">
        <f>Q1266*H1266</f>
        <v>0</v>
      </c>
      <c r="S1266" s="219">
        <v>0</v>
      </c>
      <c r="T1266" s="220">
        <f>S1266*H1266</f>
        <v>0</v>
      </c>
      <c r="U1266" s="36"/>
      <c r="V1266" s="36"/>
      <c r="W1266" s="36"/>
      <c r="X1266" s="36"/>
      <c r="Y1266" s="36"/>
      <c r="Z1266" s="36"/>
      <c r="AA1266" s="36"/>
      <c r="AB1266" s="36"/>
      <c r="AC1266" s="36"/>
      <c r="AD1266" s="36"/>
      <c r="AE1266" s="36"/>
      <c r="AR1266" s="221" t="s">
        <v>106</v>
      </c>
      <c r="AT1266" s="221" t="s">
        <v>192</v>
      </c>
      <c r="AU1266" s="221" t="s">
        <v>92</v>
      </c>
      <c r="AY1266" s="18" t="s">
        <v>189</v>
      </c>
      <c r="BE1266" s="222">
        <f>IF(N1266="základní",J1266,0)</f>
        <v>0</v>
      </c>
      <c r="BF1266" s="222">
        <f>IF(N1266="snížená",J1266,0)</f>
        <v>0</v>
      </c>
      <c r="BG1266" s="222">
        <f>IF(N1266="zákl. přenesená",J1266,0)</f>
        <v>0</v>
      </c>
      <c r="BH1266" s="222">
        <f>IF(N1266="sníž. přenesená",J1266,0)</f>
        <v>0</v>
      </c>
      <c r="BI1266" s="222">
        <f>IF(N1266="nulová",J1266,0)</f>
        <v>0</v>
      </c>
      <c r="BJ1266" s="18" t="s">
        <v>90</v>
      </c>
      <c r="BK1266" s="222">
        <f>ROUND(I1266*H1266,2)</f>
        <v>0</v>
      </c>
      <c r="BL1266" s="18" t="s">
        <v>106</v>
      </c>
      <c r="BM1266" s="221" t="s">
        <v>2255</v>
      </c>
    </row>
    <row r="1267" spans="1:47" s="2" customFormat="1" ht="39">
      <c r="A1267" s="36"/>
      <c r="B1267" s="37"/>
      <c r="C1267" s="38"/>
      <c r="D1267" s="225" t="s">
        <v>305</v>
      </c>
      <c r="E1267" s="38"/>
      <c r="F1267" s="266" t="s">
        <v>2183</v>
      </c>
      <c r="G1267" s="38"/>
      <c r="H1267" s="38"/>
      <c r="I1267" s="125"/>
      <c r="J1267" s="38"/>
      <c r="K1267" s="38"/>
      <c r="L1267" s="41"/>
      <c r="M1267" s="267"/>
      <c r="N1267" s="268"/>
      <c r="O1267" s="73"/>
      <c r="P1267" s="73"/>
      <c r="Q1267" s="73"/>
      <c r="R1267" s="73"/>
      <c r="S1267" s="73"/>
      <c r="T1267" s="74"/>
      <c r="U1267" s="36"/>
      <c r="V1267" s="36"/>
      <c r="W1267" s="36"/>
      <c r="X1267" s="36"/>
      <c r="Y1267" s="36"/>
      <c r="Z1267" s="36"/>
      <c r="AA1267" s="36"/>
      <c r="AB1267" s="36"/>
      <c r="AC1267" s="36"/>
      <c r="AD1267" s="36"/>
      <c r="AE1267" s="36"/>
      <c r="AT1267" s="18" t="s">
        <v>305</v>
      </c>
      <c r="AU1267" s="18" t="s">
        <v>92</v>
      </c>
    </row>
    <row r="1268" spans="1:65" s="2" customFormat="1" ht="16.5" customHeight="1">
      <c r="A1268" s="36"/>
      <c r="B1268" s="37"/>
      <c r="C1268" s="210">
        <v>342</v>
      </c>
      <c r="D1268" s="210" t="s">
        <v>192</v>
      </c>
      <c r="E1268" s="211" t="s">
        <v>2256</v>
      </c>
      <c r="F1268" s="212" t="s">
        <v>2257</v>
      </c>
      <c r="G1268" s="213" t="s">
        <v>638</v>
      </c>
      <c r="H1268" s="214">
        <v>6</v>
      </c>
      <c r="I1268" s="215"/>
      <c r="J1268" s="216">
        <f>ROUND(I1268*H1268,2)</f>
        <v>0</v>
      </c>
      <c r="K1268" s="212" t="s">
        <v>281</v>
      </c>
      <c r="L1268" s="41"/>
      <c r="M1268" s="217" t="s">
        <v>1</v>
      </c>
      <c r="N1268" s="218" t="s">
        <v>48</v>
      </c>
      <c r="O1268" s="73"/>
      <c r="P1268" s="219">
        <f>O1268*H1268</f>
        <v>0</v>
      </c>
      <c r="Q1268" s="219">
        <v>0</v>
      </c>
      <c r="R1268" s="219">
        <f>Q1268*H1268</f>
        <v>0</v>
      </c>
      <c r="S1268" s="219">
        <v>0</v>
      </c>
      <c r="T1268" s="220">
        <f>S1268*H1268</f>
        <v>0</v>
      </c>
      <c r="U1268" s="36"/>
      <c r="V1268" s="36"/>
      <c r="W1268" s="36"/>
      <c r="X1268" s="36"/>
      <c r="Y1268" s="36"/>
      <c r="Z1268" s="36"/>
      <c r="AA1268" s="36"/>
      <c r="AB1268" s="36"/>
      <c r="AC1268" s="36"/>
      <c r="AD1268" s="36"/>
      <c r="AE1268" s="36"/>
      <c r="AR1268" s="221" t="s">
        <v>106</v>
      </c>
      <c r="AT1268" s="221" t="s">
        <v>192</v>
      </c>
      <c r="AU1268" s="221" t="s">
        <v>92</v>
      </c>
      <c r="AY1268" s="18" t="s">
        <v>189</v>
      </c>
      <c r="BE1268" s="222">
        <f>IF(N1268="základní",J1268,0)</f>
        <v>0</v>
      </c>
      <c r="BF1268" s="222">
        <f>IF(N1268="snížená",J1268,0)</f>
        <v>0</v>
      </c>
      <c r="BG1268" s="222">
        <f>IF(N1268="zákl. přenesená",J1268,0)</f>
        <v>0</v>
      </c>
      <c r="BH1268" s="222">
        <f>IF(N1268="sníž. přenesená",J1268,0)</f>
        <v>0</v>
      </c>
      <c r="BI1268" s="222">
        <f>IF(N1268="nulová",J1268,0)</f>
        <v>0</v>
      </c>
      <c r="BJ1268" s="18" t="s">
        <v>90</v>
      </c>
      <c r="BK1268" s="222">
        <f>ROUND(I1268*H1268,2)</f>
        <v>0</v>
      </c>
      <c r="BL1268" s="18" t="s">
        <v>106</v>
      </c>
      <c r="BM1268" s="221" t="s">
        <v>2258</v>
      </c>
    </row>
    <row r="1269" spans="1:47" s="2" customFormat="1" ht="39">
      <c r="A1269" s="36"/>
      <c r="B1269" s="37"/>
      <c r="C1269" s="38"/>
      <c r="D1269" s="225" t="s">
        <v>305</v>
      </c>
      <c r="E1269" s="38"/>
      <c r="F1269" s="266" t="s">
        <v>2183</v>
      </c>
      <c r="G1269" s="38"/>
      <c r="H1269" s="38"/>
      <c r="I1269" s="125"/>
      <c r="J1269" s="38"/>
      <c r="K1269" s="38"/>
      <c r="L1269" s="41"/>
      <c r="M1269" s="267"/>
      <c r="N1269" s="268"/>
      <c r="O1269" s="73"/>
      <c r="P1269" s="73"/>
      <c r="Q1269" s="73"/>
      <c r="R1269" s="73"/>
      <c r="S1269" s="73"/>
      <c r="T1269" s="74"/>
      <c r="U1269" s="36"/>
      <c r="V1269" s="36"/>
      <c r="W1269" s="36"/>
      <c r="X1269" s="36"/>
      <c r="Y1269" s="36"/>
      <c r="Z1269" s="36"/>
      <c r="AA1269" s="36"/>
      <c r="AB1269" s="36"/>
      <c r="AC1269" s="36"/>
      <c r="AD1269" s="36"/>
      <c r="AE1269" s="36"/>
      <c r="AT1269" s="18" t="s">
        <v>305</v>
      </c>
      <c r="AU1269" s="18" t="s">
        <v>92</v>
      </c>
    </row>
    <row r="1270" spans="1:65" s="2" customFormat="1" ht="16.5" customHeight="1">
      <c r="A1270" s="36"/>
      <c r="B1270" s="37"/>
      <c r="C1270" s="210">
        <v>343</v>
      </c>
      <c r="D1270" s="210" t="s">
        <v>192</v>
      </c>
      <c r="E1270" s="211" t="s">
        <v>2259</v>
      </c>
      <c r="F1270" s="212" t="s">
        <v>2260</v>
      </c>
      <c r="G1270" s="213" t="s">
        <v>638</v>
      </c>
      <c r="H1270" s="214">
        <v>2</v>
      </c>
      <c r="I1270" s="215"/>
      <c r="J1270" s="216">
        <f>ROUND(I1270*H1270,2)</f>
        <v>0</v>
      </c>
      <c r="K1270" s="212" t="s">
        <v>281</v>
      </c>
      <c r="L1270" s="41"/>
      <c r="M1270" s="217" t="s">
        <v>1</v>
      </c>
      <c r="N1270" s="218" t="s">
        <v>48</v>
      </c>
      <c r="O1270" s="73"/>
      <c r="P1270" s="219">
        <f>O1270*H1270</f>
        <v>0</v>
      </c>
      <c r="Q1270" s="219">
        <v>0</v>
      </c>
      <c r="R1270" s="219">
        <f>Q1270*H1270</f>
        <v>0</v>
      </c>
      <c r="S1270" s="219">
        <v>0</v>
      </c>
      <c r="T1270" s="220">
        <f>S1270*H1270</f>
        <v>0</v>
      </c>
      <c r="U1270" s="36"/>
      <c r="V1270" s="36"/>
      <c r="W1270" s="36"/>
      <c r="X1270" s="36"/>
      <c r="Y1270" s="36"/>
      <c r="Z1270" s="36"/>
      <c r="AA1270" s="36"/>
      <c r="AB1270" s="36"/>
      <c r="AC1270" s="36"/>
      <c r="AD1270" s="36"/>
      <c r="AE1270" s="36"/>
      <c r="AR1270" s="221" t="s">
        <v>106</v>
      </c>
      <c r="AT1270" s="221" t="s">
        <v>192</v>
      </c>
      <c r="AU1270" s="221" t="s">
        <v>92</v>
      </c>
      <c r="AY1270" s="18" t="s">
        <v>189</v>
      </c>
      <c r="BE1270" s="222">
        <f>IF(N1270="základní",J1270,0)</f>
        <v>0</v>
      </c>
      <c r="BF1270" s="222">
        <f>IF(N1270="snížená",J1270,0)</f>
        <v>0</v>
      </c>
      <c r="BG1270" s="222">
        <f>IF(N1270="zákl. přenesená",J1270,0)</f>
        <v>0</v>
      </c>
      <c r="BH1270" s="222">
        <f>IF(N1270="sníž. přenesená",J1270,0)</f>
        <v>0</v>
      </c>
      <c r="BI1270" s="222">
        <f>IF(N1270="nulová",J1270,0)</f>
        <v>0</v>
      </c>
      <c r="BJ1270" s="18" t="s">
        <v>90</v>
      </c>
      <c r="BK1270" s="222">
        <f>ROUND(I1270*H1270,2)</f>
        <v>0</v>
      </c>
      <c r="BL1270" s="18" t="s">
        <v>106</v>
      </c>
      <c r="BM1270" s="221" t="s">
        <v>2261</v>
      </c>
    </row>
    <row r="1271" spans="1:47" s="2" customFormat="1" ht="39">
      <c r="A1271" s="36"/>
      <c r="B1271" s="37"/>
      <c r="C1271" s="38"/>
      <c r="D1271" s="225" t="s">
        <v>305</v>
      </c>
      <c r="E1271" s="38"/>
      <c r="F1271" s="266" t="s">
        <v>2183</v>
      </c>
      <c r="G1271" s="38"/>
      <c r="H1271" s="38"/>
      <c r="I1271" s="125"/>
      <c r="J1271" s="38"/>
      <c r="K1271" s="38"/>
      <c r="L1271" s="41"/>
      <c r="M1271" s="267"/>
      <c r="N1271" s="268"/>
      <c r="O1271" s="73"/>
      <c r="P1271" s="73"/>
      <c r="Q1271" s="73"/>
      <c r="R1271" s="73"/>
      <c r="S1271" s="73"/>
      <c r="T1271" s="74"/>
      <c r="U1271" s="36"/>
      <c r="V1271" s="36"/>
      <c r="W1271" s="36"/>
      <c r="X1271" s="36"/>
      <c r="Y1271" s="36"/>
      <c r="Z1271" s="36"/>
      <c r="AA1271" s="36"/>
      <c r="AB1271" s="36"/>
      <c r="AC1271" s="36"/>
      <c r="AD1271" s="36"/>
      <c r="AE1271" s="36"/>
      <c r="AT1271" s="18" t="s">
        <v>305</v>
      </c>
      <c r="AU1271" s="18" t="s">
        <v>92</v>
      </c>
    </row>
    <row r="1272" spans="1:65" s="2" customFormat="1" ht="16.5" customHeight="1">
      <c r="A1272" s="36"/>
      <c r="B1272" s="37"/>
      <c r="C1272" s="210">
        <v>344</v>
      </c>
      <c r="D1272" s="210" t="s">
        <v>192</v>
      </c>
      <c r="E1272" s="211" t="s">
        <v>2262</v>
      </c>
      <c r="F1272" s="212" t="s">
        <v>2263</v>
      </c>
      <c r="G1272" s="213" t="s">
        <v>638</v>
      </c>
      <c r="H1272" s="214">
        <v>1</v>
      </c>
      <c r="I1272" s="215"/>
      <c r="J1272" s="216">
        <f>ROUND(I1272*H1272,2)</f>
        <v>0</v>
      </c>
      <c r="K1272" s="212" t="s">
        <v>281</v>
      </c>
      <c r="L1272" s="41"/>
      <c r="M1272" s="217" t="s">
        <v>1</v>
      </c>
      <c r="N1272" s="218" t="s">
        <v>48</v>
      </c>
      <c r="O1272" s="73"/>
      <c r="P1272" s="219">
        <f>O1272*H1272</f>
        <v>0</v>
      </c>
      <c r="Q1272" s="219">
        <v>0</v>
      </c>
      <c r="R1272" s="219">
        <f>Q1272*H1272</f>
        <v>0</v>
      </c>
      <c r="S1272" s="219">
        <v>0</v>
      </c>
      <c r="T1272" s="220">
        <f>S1272*H1272</f>
        <v>0</v>
      </c>
      <c r="U1272" s="36"/>
      <c r="V1272" s="36"/>
      <c r="W1272" s="36"/>
      <c r="X1272" s="36"/>
      <c r="Y1272" s="36"/>
      <c r="Z1272" s="36"/>
      <c r="AA1272" s="36"/>
      <c r="AB1272" s="36"/>
      <c r="AC1272" s="36"/>
      <c r="AD1272" s="36"/>
      <c r="AE1272" s="36"/>
      <c r="AR1272" s="221" t="s">
        <v>106</v>
      </c>
      <c r="AT1272" s="221" t="s">
        <v>192</v>
      </c>
      <c r="AU1272" s="221" t="s">
        <v>92</v>
      </c>
      <c r="AY1272" s="18" t="s">
        <v>189</v>
      </c>
      <c r="BE1272" s="222">
        <f>IF(N1272="základní",J1272,0)</f>
        <v>0</v>
      </c>
      <c r="BF1272" s="222">
        <f>IF(N1272="snížená",J1272,0)</f>
        <v>0</v>
      </c>
      <c r="BG1272" s="222">
        <f>IF(N1272="zákl. přenesená",J1272,0)</f>
        <v>0</v>
      </c>
      <c r="BH1272" s="222">
        <f>IF(N1272="sníž. přenesená",J1272,0)</f>
        <v>0</v>
      </c>
      <c r="BI1272" s="222">
        <f>IF(N1272="nulová",J1272,0)</f>
        <v>0</v>
      </c>
      <c r="BJ1272" s="18" t="s">
        <v>90</v>
      </c>
      <c r="BK1272" s="222">
        <f>ROUND(I1272*H1272,2)</f>
        <v>0</v>
      </c>
      <c r="BL1272" s="18" t="s">
        <v>106</v>
      </c>
      <c r="BM1272" s="221" t="s">
        <v>2264</v>
      </c>
    </row>
    <row r="1273" spans="1:47" s="2" customFormat="1" ht="39">
      <c r="A1273" s="36"/>
      <c r="B1273" s="37"/>
      <c r="C1273" s="38"/>
      <c r="D1273" s="225" t="s">
        <v>305</v>
      </c>
      <c r="E1273" s="38"/>
      <c r="F1273" s="266" t="s">
        <v>2183</v>
      </c>
      <c r="G1273" s="38"/>
      <c r="H1273" s="38"/>
      <c r="I1273" s="125"/>
      <c r="J1273" s="38"/>
      <c r="K1273" s="38"/>
      <c r="L1273" s="41"/>
      <c r="M1273" s="289"/>
      <c r="N1273" s="290"/>
      <c r="O1273" s="286"/>
      <c r="P1273" s="286"/>
      <c r="Q1273" s="286"/>
      <c r="R1273" s="286"/>
      <c r="S1273" s="286"/>
      <c r="T1273" s="291"/>
      <c r="U1273" s="36"/>
      <c r="V1273" s="36"/>
      <c r="W1273" s="36"/>
      <c r="X1273" s="36"/>
      <c r="Y1273" s="36"/>
      <c r="Z1273" s="36"/>
      <c r="AA1273" s="36"/>
      <c r="AB1273" s="36"/>
      <c r="AC1273" s="36"/>
      <c r="AD1273" s="36"/>
      <c r="AE1273" s="36"/>
      <c r="AT1273" s="18" t="s">
        <v>305</v>
      </c>
      <c r="AU1273" s="18" t="s">
        <v>92</v>
      </c>
    </row>
    <row r="1274" spans="1:31" s="2" customFormat="1" ht="6.95" customHeight="1">
      <c r="A1274" s="36"/>
      <c r="B1274" s="56"/>
      <c r="C1274" s="57"/>
      <c r="D1274" s="57"/>
      <c r="E1274" s="57"/>
      <c r="F1274" s="57"/>
      <c r="G1274" s="57"/>
      <c r="H1274" s="57"/>
      <c r="I1274" s="160"/>
      <c r="J1274" s="57"/>
      <c r="K1274" s="57"/>
      <c r="L1274" s="41"/>
      <c r="M1274" s="36"/>
      <c r="O1274" s="36"/>
      <c r="P1274" s="36"/>
      <c r="Q1274" s="36"/>
      <c r="R1274" s="36"/>
      <c r="S1274" s="36"/>
      <c r="T1274" s="36"/>
      <c r="U1274" s="36"/>
      <c r="V1274" s="36"/>
      <c r="W1274" s="36"/>
      <c r="X1274" s="36"/>
      <c r="Y1274" s="36"/>
      <c r="Z1274" s="36"/>
      <c r="AA1274" s="36"/>
      <c r="AB1274" s="36"/>
      <c r="AC1274" s="36"/>
      <c r="AD1274" s="36"/>
      <c r="AE1274" s="36"/>
    </row>
  </sheetData>
  <sheetProtection password="CC07" sheet="1" objects="1" scenarios="1"/>
  <autoFilter ref="C153:K1273"/>
  <mergeCells count="15">
    <mergeCell ref="E140:H140"/>
    <mergeCell ref="E144:H144"/>
    <mergeCell ref="E142:H142"/>
    <mergeCell ref="E146:H14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topLeftCell="A105">
      <selection activeCell="I143" sqref="I143"/>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122</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2265</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ROUND(J126,2)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J34</f>
        <v>0</v>
      </c>
      <c r="G37" s="36"/>
      <c r="H37" s="36"/>
      <c r="I37" s="139">
        <v>0.21</v>
      </c>
      <c r="J37" s="138">
        <f>F37*0.21</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ROUND((SUM(BF126:BF132)),2)</f>
        <v>0</v>
      </c>
      <c r="G38" s="36"/>
      <c r="H38" s="36"/>
      <c r="I38" s="139">
        <v>0.15</v>
      </c>
      <c r="J38" s="138">
        <f>ROUND(((SUM(BF126:BF132))*I38),2)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ROUND((SUM(BG126:BG132)),2)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ROUND((SUM(BH126:BH132)),2)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ROUND((SUM(BI126:BI132)),2)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D.1.3 - Požárně bezpečnostní řešení</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J126</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805</v>
      </c>
      <c r="E101" s="172"/>
      <c r="F101" s="172"/>
      <c r="G101" s="172"/>
      <c r="H101" s="172"/>
      <c r="I101" s="173"/>
      <c r="J101" s="174">
        <f>J127</f>
        <v>0</v>
      </c>
      <c r="K101" s="170"/>
      <c r="L101" s="175"/>
    </row>
    <row r="102" spans="2:12" s="10" customFormat="1" ht="19.9" customHeight="1">
      <c r="B102" s="176"/>
      <c r="C102" s="105"/>
      <c r="D102" s="177" t="s">
        <v>2266</v>
      </c>
      <c r="E102" s="178"/>
      <c r="F102" s="178"/>
      <c r="G102" s="178"/>
      <c r="H102" s="178"/>
      <c r="I102" s="179"/>
      <c r="J102" s="180">
        <f>J128</f>
        <v>0</v>
      </c>
      <c r="K102" s="105"/>
      <c r="L102" s="181"/>
    </row>
    <row r="103" spans="1:31" s="2" customFormat="1" ht="21.75" customHeight="1">
      <c r="A103" s="36"/>
      <c r="B103" s="37"/>
      <c r="C103" s="38"/>
      <c r="D103" s="38"/>
      <c r="E103" s="38"/>
      <c r="F103" s="38"/>
      <c r="G103" s="38"/>
      <c r="H103" s="38"/>
      <c r="I103" s="125"/>
      <c r="J103" s="38"/>
      <c r="K103" s="38"/>
      <c r="L103" s="53"/>
      <c r="S103" s="36"/>
      <c r="T103" s="36"/>
      <c r="U103" s="36"/>
      <c r="V103" s="36"/>
      <c r="W103" s="36"/>
      <c r="X103" s="36"/>
      <c r="Y103" s="36"/>
      <c r="Z103" s="36"/>
      <c r="AA103" s="36"/>
      <c r="AB103" s="36"/>
      <c r="AC103" s="36"/>
      <c r="AD103" s="36"/>
      <c r="AE103" s="36"/>
    </row>
    <row r="104" spans="1:31" s="2" customFormat="1" ht="6.95" customHeight="1">
      <c r="A104" s="36"/>
      <c r="B104" s="56"/>
      <c r="C104" s="57"/>
      <c r="D104" s="57"/>
      <c r="E104" s="57"/>
      <c r="F104" s="57"/>
      <c r="G104" s="57"/>
      <c r="H104" s="57"/>
      <c r="I104" s="160"/>
      <c r="J104" s="57"/>
      <c r="K104" s="57"/>
      <c r="L104" s="53"/>
      <c r="S104" s="36"/>
      <c r="T104" s="36"/>
      <c r="U104" s="36"/>
      <c r="V104" s="36"/>
      <c r="W104" s="36"/>
      <c r="X104" s="36"/>
      <c r="Y104" s="36"/>
      <c r="Z104" s="36"/>
      <c r="AA104" s="36"/>
      <c r="AB104" s="36"/>
      <c r="AC104" s="36"/>
      <c r="AD104" s="36"/>
      <c r="AE104" s="36"/>
    </row>
    <row r="108" spans="1:31" s="2" customFormat="1" ht="6.95" customHeight="1">
      <c r="A108" s="36"/>
      <c r="B108" s="58"/>
      <c r="C108" s="59"/>
      <c r="D108" s="59"/>
      <c r="E108" s="59"/>
      <c r="F108" s="59"/>
      <c r="G108" s="59"/>
      <c r="H108" s="59"/>
      <c r="I108" s="163"/>
      <c r="J108" s="59"/>
      <c r="K108" s="59"/>
      <c r="L108" s="53"/>
      <c r="S108" s="36"/>
      <c r="T108" s="36"/>
      <c r="U108" s="36"/>
      <c r="V108" s="36"/>
      <c r="W108" s="36"/>
      <c r="X108" s="36"/>
      <c r="Y108" s="36"/>
      <c r="Z108" s="36"/>
      <c r="AA108" s="36"/>
      <c r="AB108" s="36"/>
      <c r="AC108" s="36"/>
      <c r="AD108" s="36"/>
      <c r="AE108" s="36"/>
    </row>
    <row r="109" spans="1:31" s="2" customFormat="1" ht="24.95" customHeight="1">
      <c r="A109" s="36"/>
      <c r="B109" s="37"/>
      <c r="C109" s="24" t="s">
        <v>174</v>
      </c>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52" t="str">
        <f>E7</f>
        <v>Rekonstrukce Městské knihovny, Hlavní 111, k.ú. Místek</v>
      </c>
      <c r="F112" s="353"/>
      <c r="G112" s="353"/>
      <c r="H112" s="353"/>
      <c r="I112" s="125"/>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151</v>
      </c>
      <c r="D113" s="23"/>
      <c r="E113" s="23"/>
      <c r="F113" s="23"/>
      <c r="G113" s="23"/>
      <c r="H113" s="23"/>
      <c r="I113" s="117"/>
      <c r="J113" s="23"/>
      <c r="K113" s="23"/>
      <c r="L113" s="21"/>
    </row>
    <row r="114" spans="2:12" s="1" customFormat="1" ht="16.5" customHeight="1">
      <c r="B114" s="22"/>
      <c r="C114" s="23"/>
      <c r="D114" s="23"/>
      <c r="E114" s="352" t="s">
        <v>152</v>
      </c>
      <c r="F114" s="319"/>
      <c r="G114" s="319"/>
      <c r="H114" s="319"/>
      <c r="I114" s="117"/>
      <c r="J114" s="23"/>
      <c r="K114" s="23"/>
      <c r="L114" s="21"/>
    </row>
    <row r="115" spans="2:12" s="1" customFormat="1" ht="12" customHeight="1">
      <c r="B115" s="22"/>
      <c r="C115" s="30" t="s">
        <v>153</v>
      </c>
      <c r="D115" s="23"/>
      <c r="E115" s="23"/>
      <c r="F115" s="23"/>
      <c r="G115" s="23"/>
      <c r="H115" s="23"/>
      <c r="I115" s="117"/>
      <c r="J115" s="23"/>
      <c r="K115" s="23"/>
      <c r="L115" s="21"/>
    </row>
    <row r="116" spans="1:31" s="2" customFormat="1" ht="16.5" customHeight="1">
      <c r="A116" s="36"/>
      <c r="B116" s="37"/>
      <c r="C116" s="38"/>
      <c r="D116" s="38"/>
      <c r="E116" s="354" t="s">
        <v>727</v>
      </c>
      <c r="F116" s="355"/>
      <c r="G116" s="355"/>
      <c r="H116" s="355"/>
      <c r="I116" s="125"/>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155</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39" t="str">
        <f>E13</f>
        <v>D.1.3 - Požárně bezpečnostní řešení</v>
      </c>
      <c r="F118" s="355"/>
      <c r="G118" s="355"/>
      <c r="H118" s="355"/>
      <c r="I118" s="125"/>
      <c r="J118" s="38"/>
      <c r="K118" s="38"/>
      <c r="L118" s="53"/>
      <c r="S118" s="36"/>
      <c r="T118" s="36"/>
      <c r="U118" s="36"/>
      <c r="V118" s="36"/>
      <c r="W118" s="36"/>
      <c r="X118" s="36"/>
      <c r="Y118" s="36"/>
      <c r="Z118" s="36"/>
      <c r="AA118" s="36"/>
      <c r="AB118" s="36"/>
      <c r="AC118" s="36"/>
      <c r="AD118" s="36"/>
      <c r="AE118" s="36"/>
    </row>
    <row r="119" spans="1:31" s="2" customFormat="1" ht="6.95" customHeight="1">
      <c r="A119" s="36"/>
      <c r="B119" s="37"/>
      <c r="C119" s="38"/>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ul. Hlavní 111, k.ú. Místek</v>
      </c>
      <c r="G120" s="38"/>
      <c r="H120" s="38"/>
      <c r="I120" s="126" t="s">
        <v>24</v>
      </c>
      <c r="J120" s="68" t="str">
        <f>IF(J16="","",J16)</f>
        <v>18. 11. 2019</v>
      </c>
      <c r="K120" s="38"/>
      <c r="L120" s="53"/>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30</v>
      </c>
      <c r="D122" s="38"/>
      <c r="E122" s="38"/>
      <c r="F122" s="28" t="str">
        <f>E19</f>
        <v>Statutární město Frýdek-Místek</v>
      </c>
      <c r="G122" s="38"/>
      <c r="H122" s="38"/>
      <c r="I122" s="126" t="s">
        <v>36</v>
      </c>
      <c r="J122" s="34" t="str">
        <f>E25</f>
        <v>PPS Kania, s.r.o</v>
      </c>
      <c r="K122" s="38"/>
      <c r="L122" s="53"/>
      <c r="S122" s="36"/>
      <c r="T122" s="36"/>
      <c r="U122" s="36"/>
      <c r="V122" s="36"/>
      <c r="W122" s="36"/>
      <c r="X122" s="36"/>
      <c r="Y122" s="36"/>
      <c r="Z122" s="36"/>
      <c r="AA122" s="36"/>
      <c r="AB122" s="36"/>
      <c r="AC122" s="36"/>
      <c r="AD122" s="36"/>
      <c r="AE122" s="36"/>
    </row>
    <row r="123" spans="1:31" s="2" customFormat="1" ht="15.2" customHeight="1">
      <c r="A123" s="36"/>
      <c r="B123" s="37"/>
      <c r="C123" s="30" t="s">
        <v>34</v>
      </c>
      <c r="D123" s="38"/>
      <c r="E123" s="38"/>
      <c r="F123" s="28" t="str">
        <f>IF(E22="","",E22)</f>
        <v>Vyplň údaj</v>
      </c>
      <c r="G123" s="38"/>
      <c r="H123" s="38"/>
      <c r="I123" s="126"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11" customFormat="1" ht="29.25" customHeight="1">
      <c r="A125" s="182"/>
      <c r="B125" s="183"/>
      <c r="C125" s="184" t="s">
        <v>175</v>
      </c>
      <c r="D125" s="185" t="s">
        <v>68</v>
      </c>
      <c r="E125" s="185" t="s">
        <v>64</v>
      </c>
      <c r="F125" s="185" t="s">
        <v>65</v>
      </c>
      <c r="G125" s="185" t="s">
        <v>176</v>
      </c>
      <c r="H125" s="185" t="s">
        <v>177</v>
      </c>
      <c r="I125" s="186" t="s">
        <v>178</v>
      </c>
      <c r="J125" s="185" t="s">
        <v>159</v>
      </c>
      <c r="K125" s="187" t="s">
        <v>179</v>
      </c>
      <c r="L125" s="188"/>
      <c r="M125" s="77" t="s">
        <v>1</v>
      </c>
      <c r="N125" s="78" t="s">
        <v>47</v>
      </c>
      <c r="O125" s="78" t="s">
        <v>180</v>
      </c>
      <c r="P125" s="78" t="s">
        <v>181</v>
      </c>
      <c r="Q125" s="78" t="s">
        <v>182</v>
      </c>
      <c r="R125" s="78" t="s">
        <v>183</v>
      </c>
      <c r="S125" s="78" t="s">
        <v>184</v>
      </c>
      <c r="T125" s="79" t="s">
        <v>185</v>
      </c>
      <c r="U125" s="182"/>
      <c r="V125" s="182"/>
      <c r="W125" s="182"/>
      <c r="X125" s="182"/>
      <c r="Y125" s="182"/>
      <c r="Z125" s="182"/>
      <c r="AA125" s="182"/>
      <c r="AB125" s="182"/>
      <c r="AC125" s="182"/>
      <c r="AD125" s="182"/>
      <c r="AE125" s="182"/>
    </row>
    <row r="126" spans="1:63" s="2" customFormat="1" ht="22.9" customHeight="1">
      <c r="A126" s="36"/>
      <c r="B126" s="37"/>
      <c r="C126" s="84" t="s">
        <v>186</v>
      </c>
      <c r="D126" s="38"/>
      <c r="E126" s="38"/>
      <c r="F126" s="38"/>
      <c r="G126" s="38"/>
      <c r="H126" s="38"/>
      <c r="I126" s="125"/>
      <c r="J126" s="189">
        <f>J127</f>
        <v>0</v>
      </c>
      <c r="K126" s="38"/>
      <c r="L126" s="41"/>
      <c r="M126" s="80"/>
      <c r="N126" s="190"/>
      <c r="O126" s="81"/>
      <c r="P126" s="191">
        <f>P127</f>
        <v>0</v>
      </c>
      <c r="Q126" s="81"/>
      <c r="R126" s="191">
        <f>R127</f>
        <v>0</v>
      </c>
      <c r="S126" s="81"/>
      <c r="T126" s="192">
        <f>T127</f>
        <v>0</v>
      </c>
      <c r="U126" s="36"/>
      <c r="V126" s="36"/>
      <c r="W126" s="36"/>
      <c r="X126" s="36"/>
      <c r="Y126" s="36"/>
      <c r="Z126" s="36"/>
      <c r="AA126" s="36"/>
      <c r="AB126" s="36"/>
      <c r="AC126" s="36"/>
      <c r="AD126" s="36"/>
      <c r="AE126" s="36"/>
      <c r="AT126" s="18" t="s">
        <v>82</v>
      </c>
      <c r="AU126" s="18" t="s">
        <v>161</v>
      </c>
      <c r="BK126" s="193">
        <f>BK127</f>
        <v>0</v>
      </c>
    </row>
    <row r="127" spans="2:63" s="12" customFormat="1" ht="25.9" customHeight="1">
      <c r="B127" s="194"/>
      <c r="C127" s="195"/>
      <c r="D127" s="196" t="s">
        <v>82</v>
      </c>
      <c r="E127" s="197" t="s">
        <v>2155</v>
      </c>
      <c r="F127" s="197" t="s">
        <v>2155</v>
      </c>
      <c r="G127" s="195"/>
      <c r="H127" s="195"/>
      <c r="I127" s="198"/>
      <c r="J127" s="199">
        <f>BK127+J133</f>
        <v>0</v>
      </c>
      <c r="K127" s="195"/>
      <c r="L127" s="200"/>
      <c r="M127" s="201"/>
      <c r="N127" s="202"/>
      <c r="O127" s="202"/>
      <c r="P127" s="203">
        <f>P128</f>
        <v>0</v>
      </c>
      <c r="Q127" s="202"/>
      <c r="R127" s="203">
        <f>R128</f>
        <v>0</v>
      </c>
      <c r="S127" s="202"/>
      <c r="T127" s="204">
        <f>T128</f>
        <v>0</v>
      </c>
      <c r="AR127" s="205" t="s">
        <v>106</v>
      </c>
      <c r="AT127" s="206" t="s">
        <v>82</v>
      </c>
      <c r="AU127" s="206" t="s">
        <v>83</v>
      </c>
      <c r="AY127" s="205" t="s">
        <v>189</v>
      </c>
      <c r="BK127" s="207">
        <f>BK128</f>
        <v>0</v>
      </c>
    </row>
    <row r="128" spans="2:63" s="12" customFormat="1" ht="22.9" customHeight="1">
      <c r="B128" s="194"/>
      <c r="C128" s="195"/>
      <c r="D128" s="196" t="s">
        <v>82</v>
      </c>
      <c r="E128" s="208" t="s">
        <v>2267</v>
      </c>
      <c r="F128" s="208" t="s">
        <v>2268</v>
      </c>
      <c r="G128" s="195"/>
      <c r="H128" s="195"/>
      <c r="I128" s="198"/>
      <c r="J128" s="209">
        <f>BK128+J133</f>
        <v>0</v>
      </c>
      <c r="K128" s="195"/>
      <c r="L128" s="200"/>
      <c r="M128" s="201"/>
      <c r="N128" s="202"/>
      <c r="O128" s="202"/>
      <c r="P128" s="203">
        <f>SUM(P129:P132)</f>
        <v>0</v>
      </c>
      <c r="Q128" s="202"/>
      <c r="R128" s="203">
        <f>SUM(R129:R132)</f>
        <v>0</v>
      </c>
      <c r="S128" s="202"/>
      <c r="T128" s="204">
        <f>SUM(T129:T132)</f>
        <v>0</v>
      </c>
      <c r="AR128" s="205" t="s">
        <v>106</v>
      </c>
      <c r="AT128" s="206" t="s">
        <v>82</v>
      </c>
      <c r="AU128" s="206" t="s">
        <v>90</v>
      </c>
      <c r="AY128" s="205" t="s">
        <v>189</v>
      </c>
      <c r="BK128" s="207">
        <f>SUM(BK129:BK132)</f>
        <v>0</v>
      </c>
    </row>
    <row r="129" spans="1:65" s="2" customFormat="1" ht="16.5" customHeight="1">
      <c r="A129" s="36"/>
      <c r="B129" s="37"/>
      <c r="C129" s="210" t="s">
        <v>90</v>
      </c>
      <c r="D129" s="210" t="s">
        <v>192</v>
      </c>
      <c r="E129" s="211" t="s">
        <v>2269</v>
      </c>
      <c r="F129" s="212" t="s">
        <v>2776</v>
      </c>
      <c r="G129" s="213" t="s">
        <v>638</v>
      </c>
      <c r="H129" s="214">
        <v>35</v>
      </c>
      <c r="I129" s="215"/>
      <c r="J129" s="216">
        <f>ROUND(I129*H129,2)</f>
        <v>0</v>
      </c>
      <c r="K129" s="212" t="s">
        <v>2781</v>
      </c>
      <c r="L129" s="41"/>
      <c r="M129" s="217" t="s">
        <v>1</v>
      </c>
      <c r="N129" s="218" t="s">
        <v>48</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106</v>
      </c>
      <c r="AT129" s="221" t="s">
        <v>192</v>
      </c>
      <c r="AU129" s="221" t="s">
        <v>92</v>
      </c>
      <c r="AY129" s="18" t="s">
        <v>189</v>
      </c>
      <c r="BE129" s="222">
        <f>IF(N129="základní",J129,0)</f>
        <v>0</v>
      </c>
      <c r="BF129" s="222">
        <f>IF(N129="snížená",J129,0)</f>
        <v>0</v>
      </c>
      <c r="BG129" s="222">
        <f>IF(N129="zákl. přenesená",J129,0)</f>
        <v>0</v>
      </c>
      <c r="BH129" s="222">
        <f>IF(N129="sníž. přenesená",J129,0)</f>
        <v>0</v>
      </c>
      <c r="BI129" s="222">
        <f>IF(N129="nulová",J129,0)</f>
        <v>0</v>
      </c>
      <c r="BJ129" s="18" t="s">
        <v>90</v>
      </c>
      <c r="BK129" s="222">
        <f>ROUND(I129*H129,2)</f>
        <v>0</v>
      </c>
      <c r="BL129" s="18" t="s">
        <v>106</v>
      </c>
      <c r="BM129" s="221" t="s">
        <v>2270</v>
      </c>
    </row>
    <row r="130" spans="2:51" s="13" customFormat="1" ht="12">
      <c r="B130" s="223"/>
      <c r="C130" s="224"/>
      <c r="D130" s="225" t="s">
        <v>198</v>
      </c>
      <c r="E130" s="226" t="s">
        <v>1</v>
      </c>
      <c r="F130" s="227" t="s">
        <v>2777</v>
      </c>
      <c r="G130" s="224"/>
      <c r="H130" s="226" t="s">
        <v>1</v>
      </c>
      <c r="I130" s="228"/>
      <c r="J130" s="224"/>
      <c r="K130" s="224"/>
      <c r="L130" s="229"/>
      <c r="M130" s="230"/>
      <c r="N130" s="231"/>
      <c r="O130" s="231"/>
      <c r="P130" s="231"/>
      <c r="Q130" s="231"/>
      <c r="R130" s="231"/>
      <c r="S130" s="231"/>
      <c r="T130" s="232"/>
      <c r="AT130" s="233" t="s">
        <v>198</v>
      </c>
      <c r="AU130" s="233" t="s">
        <v>92</v>
      </c>
      <c r="AV130" s="13" t="s">
        <v>90</v>
      </c>
      <c r="AW130" s="13" t="s">
        <v>38</v>
      </c>
      <c r="AX130" s="13" t="s">
        <v>83</v>
      </c>
      <c r="AY130" s="233" t="s">
        <v>189</v>
      </c>
    </row>
    <row r="131" spans="2:51" s="14" customFormat="1" ht="12">
      <c r="B131" s="234"/>
      <c r="C131" s="235"/>
      <c r="D131" s="225" t="s">
        <v>198</v>
      </c>
      <c r="E131" s="236" t="s">
        <v>1</v>
      </c>
      <c r="F131" s="237" t="s">
        <v>2778</v>
      </c>
      <c r="G131" s="235"/>
      <c r="H131" s="238">
        <v>35</v>
      </c>
      <c r="I131" s="239"/>
      <c r="J131" s="235"/>
      <c r="K131" s="235"/>
      <c r="L131" s="240"/>
      <c r="M131" s="241"/>
      <c r="N131" s="242"/>
      <c r="O131" s="242"/>
      <c r="P131" s="242"/>
      <c r="Q131" s="242"/>
      <c r="R131" s="242"/>
      <c r="S131" s="242"/>
      <c r="T131" s="243"/>
      <c r="AT131" s="244" t="s">
        <v>198</v>
      </c>
      <c r="AU131" s="244" t="s">
        <v>92</v>
      </c>
      <c r="AV131" s="14" t="s">
        <v>92</v>
      </c>
      <c r="AW131" s="14" t="s">
        <v>38</v>
      </c>
      <c r="AX131" s="14" t="s">
        <v>83</v>
      </c>
      <c r="AY131" s="244" t="s">
        <v>189</v>
      </c>
    </row>
    <row r="132" spans="2:51" s="15" customFormat="1" ht="12">
      <c r="B132" s="245"/>
      <c r="C132" s="246"/>
      <c r="D132" s="225" t="s">
        <v>198</v>
      </c>
      <c r="E132" s="247" t="s">
        <v>1</v>
      </c>
      <c r="F132" s="248" t="s">
        <v>203</v>
      </c>
      <c r="G132" s="246"/>
      <c r="H132" s="249">
        <v>35</v>
      </c>
      <c r="I132" s="250"/>
      <c r="J132" s="246"/>
      <c r="K132" s="246"/>
      <c r="L132" s="251"/>
      <c r="M132" s="292"/>
      <c r="N132" s="293"/>
      <c r="O132" s="293"/>
      <c r="P132" s="293"/>
      <c r="Q132" s="293"/>
      <c r="R132" s="293"/>
      <c r="S132" s="293"/>
      <c r="T132" s="294"/>
      <c r="AT132" s="255" t="s">
        <v>198</v>
      </c>
      <c r="AU132" s="255" t="s">
        <v>92</v>
      </c>
      <c r="AV132" s="15" t="s">
        <v>106</v>
      </c>
      <c r="AW132" s="15" t="s">
        <v>38</v>
      </c>
      <c r="AX132" s="15" t="s">
        <v>90</v>
      </c>
      <c r="AY132" s="255" t="s">
        <v>189</v>
      </c>
    </row>
    <row r="133" spans="1:31" s="2" customFormat="1" ht="14.25" customHeight="1">
      <c r="A133" s="36"/>
      <c r="B133" s="194"/>
      <c r="C133" s="210">
        <v>2</v>
      </c>
      <c r="D133" s="210" t="s">
        <v>192</v>
      </c>
      <c r="E133" s="211" t="s">
        <v>2780</v>
      </c>
      <c r="F133" s="212" t="s">
        <v>2779</v>
      </c>
      <c r="G133" s="213" t="s">
        <v>638</v>
      </c>
      <c r="H133" s="214">
        <v>13</v>
      </c>
      <c r="I133" s="215"/>
      <c r="J133" s="216">
        <f>ROUND(I133*H133,2)</f>
        <v>0</v>
      </c>
      <c r="K133" s="212" t="s">
        <v>2781</v>
      </c>
      <c r="L133" s="41"/>
      <c r="M133" s="36"/>
      <c r="O133" s="36"/>
      <c r="P133" s="36"/>
      <c r="Q133" s="36"/>
      <c r="R133" s="36"/>
      <c r="S133" s="36"/>
      <c r="T133" s="36"/>
      <c r="U133" s="36"/>
      <c r="V133" s="36"/>
      <c r="W133" s="36"/>
      <c r="X133" s="36"/>
      <c r="Y133" s="36"/>
      <c r="Z133" s="36"/>
      <c r="AA133" s="36"/>
      <c r="AB133" s="36"/>
      <c r="AC133" s="36"/>
      <c r="AD133" s="36"/>
      <c r="AE133" s="36"/>
    </row>
    <row r="134" spans="2:11" ht="12">
      <c r="B134" s="194"/>
      <c r="C134" s="224"/>
      <c r="D134" s="225" t="s">
        <v>198</v>
      </c>
      <c r="E134" s="226" t="s">
        <v>1</v>
      </c>
      <c r="F134" s="227" t="s">
        <v>2777</v>
      </c>
      <c r="G134" s="224"/>
      <c r="H134" s="226" t="s">
        <v>1</v>
      </c>
      <c r="I134" s="228"/>
      <c r="J134" s="224"/>
      <c r="K134" s="302"/>
    </row>
    <row r="135" spans="2:11" ht="12">
      <c r="B135" s="194"/>
      <c r="C135" s="235"/>
      <c r="D135" s="225" t="s">
        <v>198</v>
      </c>
      <c r="E135" s="236" t="s">
        <v>1</v>
      </c>
      <c r="F135" s="237" t="s">
        <v>2778</v>
      </c>
      <c r="G135" s="235"/>
      <c r="H135" s="238">
        <v>13</v>
      </c>
      <c r="I135" s="239"/>
      <c r="J135" s="235"/>
      <c r="K135" s="303"/>
    </row>
    <row r="136" spans="2:11" ht="12">
      <c r="B136" s="194"/>
      <c r="C136" s="246"/>
      <c r="D136" s="225" t="s">
        <v>198</v>
      </c>
      <c r="E136" s="247" t="s">
        <v>1</v>
      </c>
      <c r="F136" s="248" t="s">
        <v>203</v>
      </c>
      <c r="G136" s="246"/>
      <c r="H136" s="249">
        <v>13</v>
      </c>
      <c r="I136" s="250"/>
      <c r="J136" s="246"/>
      <c r="K136" s="303"/>
    </row>
    <row r="137" spans="2:11" ht="12">
      <c r="B137" s="305"/>
      <c r="C137" s="57"/>
      <c r="D137" s="57"/>
      <c r="E137" s="57"/>
      <c r="F137" s="57"/>
      <c r="G137" s="57"/>
      <c r="H137" s="57"/>
      <c r="I137" s="160"/>
      <c r="J137" s="57"/>
      <c r="K137" s="304"/>
    </row>
    <row r="140" ht="12">
      <c r="D140" s="301"/>
    </row>
  </sheetData>
  <sheetProtection password="CC07" sheet="1" objects="1" scenarios="1"/>
  <autoFilter ref="C125:K132"/>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0"/>
  <sheetViews>
    <sheetView showGridLines="0" workbookViewId="0" topLeftCell="A126">
      <selection activeCell="W140" sqref="W140"/>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14"/>
      <c r="M2" s="314"/>
      <c r="N2" s="314"/>
      <c r="O2" s="314"/>
      <c r="P2" s="314"/>
      <c r="Q2" s="314"/>
      <c r="R2" s="314"/>
      <c r="S2" s="314"/>
      <c r="T2" s="314"/>
      <c r="U2" s="314"/>
      <c r="V2" s="314"/>
      <c r="AT2" s="18" t="s">
        <v>125</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7" t="str">
        <f>'Rekapitulace stavby'!K6</f>
        <v>Rekonstrukce Městské knihovny, Hlavní 111, k.ú. Místek</v>
      </c>
      <c r="F7" s="358"/>
      <c r="G7" s="358"/>
      <c r="H7" s="358"/>
      <c r="I7" s="117"/>
      <c r="L7" s="21"/>
    </row>
    <row r="8" spans="2:12" ht="12.75">
      <c r="B8" s="21"/>
      <c r="D8" s="123" t="s">
        <v>151</v>
      </c>
      <c r="L8" s="21"/>
    </row>
    <row r="9" spans="2:12" s="1" customFormat="1" ht="16.5" customHeight="1">
      <c r="B9" s="21"/>
      <c r="E9" s="357" t="s">
        <v>152</v>
      </c>
      <c r="F9" s="314"/>
      <c r="G9" s="314"/>
      <c r="H9" s="314"/>
      <c r="I9" s="117"/>
      <c r="L9" s="21"/>
    </row>
    <row r="10" spans="2:12" s="1" customFormat="1" ht="12" customHeight="1">
      <c r="B10" s="21"/>
      <c r="D10" s="123" t="s">
        <v>153</v>
      </c>
      <c r="I10" s="117"/>
      <c r="L10" s="21"/>
    </row>
    <row r="11" spans="1:31" s="2" customFormat="1" ht="16.5" customHeight="1">
      <c r="A11" s="36"/>
      <c r="B11" s="41"/>
      <c r="C11" s="36"/>
      <c r="D11" s="36"/>
      <c r="E11" s="359" t="s">
        <v>727</v>
      </c>
      <c r="F11" s="360"/>
      <c r="G11" s="360"/>
      <c r="H11" s="360"/>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61" t="s">
        <v>2271</v>
      </c>
      <c r="F13" s="360"/>
      <c r="G13" s="360"/>
      <c r="H13" s="360"/>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62" t="str">
        <f>'Rekapitulace stavby'!E14</f>
        <v>Vyplň údaj</v>
      </c>
      <c r="F22" s="363"/>
      <c r="G22" s="363"/>
      <c r="H22" s="363"/>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6" t="s">
        <v>42</v>
      </c>
      <c r="F31" s="356"/>
      <c r="G31" s="356"/>
      <c r="H31" s="356"/>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ROUND(J130,2)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ROUND((SUM(BE130:BE199)),2)</f>
        <v>0</v>
      </c>
      <c r="G37" s="36"/>
      <c r="H37" s="36"/>
      <c r="I37" s="139">
        <v>0.21</v>
      </c>
      <c r="J37" s="138">
        <f>ROUND(((SUM(BE130:BE199))*I37),2)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ROUND((SUM(BF130:BF199)),2)</f>
        <v>0</v>
      </c>
      <c r="G38" s="36"/>
      <c r="H38" s="36"/>
      <c r="I38" s="139">
        <v>0.15</v>
      </c>
      <c r="J38" s="138">
        <f>ROUND(((SUM(BF130:BF199))*I38),2)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ROUND((SUM(BG130:BG199)),2)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ROUND((SUM(BH130:BH199)),2)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ROUND((SUM(BI130:BI199)),2)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52" t="str">
        <f>E7</f>
        <v>Rekonstrukce Městské knihovny, Hlavní 111, k.ú. Místek</v>
      </c>
      <c r="F85" s="353"/>
      <c r="G85" s="353"/>
      <c r="H85" s="353"/>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52" t="s">
        <v>152</v>
      </c>
      <c r="F87" s="319"/>
      <c r="G87" s="319"/>
      <c r="H87" s="31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54" t="s">
        <v>727</v>
      </c>
      <c r="F89" s="355"/>
      <c r="G89" s="355"/>
      <c r="H89" s="355"/>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9" t="str">
        <f>E13</f>
        <v>D.1.2 - Stavebně konstrukční část</v>
      </c>
      <c r="F91" s="355"/>
      <c r="G91" s="355"/>
      <c r="H91" s="355"/>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J130</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J131</f>
        <v>0</v>
      </c>
      <c r="K101" s="170"/>
      <c r="L101" s="175"/>
    </row>
    <row r="102" spans="2:12" s="10" customFormat="1" ht="19.9" customHeight="1">
      <c r="B102" s="176"/>
      <c r="C102" s="105"/>
      <c r="D102" s="177" t="s">
        <v>791</v>
      </c>
      <c r="E102" s="178"/>
      <c r="F102" s="178"/>
      <c r="G102" s="178"/>
      <c r="H102" s="178"/>
      <c r="I102" s="179"/>
      <c r="J102" s="180">
        <f>J132</f>
        <v>0</v>
      </c>
      <c r="K102" s="105"/>
      <c r="L102" s="181"/>
    </row>
    <row r="103" spans="2:12" s="10" customFormat="1" ht="19.9" customHeight="1">
      <c r="B103" s="176"/>
      <c r="C103" s="105"/>
      <c r="D103" s="177" t="s">
        <v>792</v>
      </c>
      <c r="E103" s="178"/>
      <c r="F103" s="178"/>
      <c r="G103" s="178"/>
      <c r="H103" s="178"/>
      <c r="I103" s="179"/>
      <c r="J103" s="180">
        <f>J140</f>
        <v>0</v>
      </c>
      <c r="K103" s="105"/>
      <c r="L103" s="181"/>
    </row>
    <row r="104" spans="2:12" s="10" customFormat="1" ht="19.9" customHeight="1">
      <c r="B104" s="176"/>
      <c r="C104" s="105"/>
      <c r="D104" s="177" t="s">
        <v>166</v>
      </c>
      <c r="E104" s="178"/>
      <c r="F104" s="178"/>
      <c r="G104" s="178"/>
      <c r="H104" s="178"/>
      <c r="I104" s="179"/>
      <c r="J104" s="180">
        <f>J189</f>
        <v>0</v>
      </c>
      <c r="K104" s="105"/>
      <c r="L104" s="181"/>
    </row>
    <row r="105" spans="2:12" s="9" customFormat="1" ht="24.95" customHeight="1">
      <c r="B105" s="169"/>
      <c r="C105" s="170"/>
      <c r="D105" s="171" t="s">
        <v>167</v>
      </c>
      <c r="E105" s="172"/>
      <c r="F105" s="172"/>
      <c r="G105" s="172"/>
      <c r="H105" s="172"/>
      <c r="I105" s="173"/>
      <c r="J105" s="174">
        <f>J191</f>
        <v>0</v>
      </c>
      <c r="K105" s="170"/>
      <c r="L105" s="175"/>
    </row>
    <row r="106" spans="2:12" s="10" customFormat="1" ht="19.9" customHeight="1">
      <c r="B106" s="176"/>
      <c r="C106" s="105"/>
      <c r="D106" s="177" t="s">
        <v>795</v>
      </c>
      <c r="E106" s="178"/>
      <c r="F106" s="178"/>
      <c r="G106" s="178"/>
      <c r="H106" s="178"/>
      <c r="I106" s="179"/>
      <c r="J106" s="180">
        <f>J192</f>
        <v>0</v>
      </c>
      <c r="K106" s="105"/>
      <c r="L106" s="181"/>
    </row>
    <row r="107" spans="1:31" s="2" customFormat="1" ht="21.75" customHeight="1">
      <c r="A107" s="36"/>
      <c r="B107" s="37"/>
      <c r="C107" s="38"/>
      <c r="D107" s="38"/>
      <c r="E107" s="38"/>
      <c r="F107" s="38"/>
      <c r="G107" s="38"/>
      <c r="H107" s="38"/>
      <c r="I107" s="125"/>
      <c r="J107" s="38"/>
      <c r="K107" s="38"/>
      <c r="L107" s="53"/>
      <c r="S107" s="36"/>
      <c r="T107" s="36"/>
      <c r="U107" s="36"/>
      <c r="V107" s="36"/>
      <c r="W107" s="36"/>
      <c r="X107" s="36"/>
      <c r="Y107" s="36"/>
      <c r="Z107" s="36"/>
      <c r="AA107" s="36"/>
      <c r="AB107" s="36"/>
      <c r="AC107" s="36"/>
      <c r="AD107" s="36"/>
      <c r="AE107" s="36"/>
    </row>
    <row r="108" spans="1:31" s="2" customFormat="1" ht="6.95" customHeight="1">
      <c r="A108" s="36"/>
      <c r="B108" s="56"/>
      <c r="C108" s="57"/>
      <c r="D108" s="57"/>
      <c r="E108" s="57"/>
      <c r="F108" s="57"/>
      <c r="G108" s="57"/>
      <c r="H108" s="57"/>
      <c r="I108" s="160"/>
      <c r="J108" s="57"/>
      <c r="K108" s="57"/>
      <c r="L108" s="53"/>
      <c r="S108" s="36"/>
      <c r="T108" s="36"/>
      <c r="U108" s="36"/>
      <c r="V108" s="36"/>
      <c r="W108" s="36"/>
      <c r="X108" s="36"/>
      <c r="Y108" s="36"/>
      <c r="Z108" s="36"/>
      <c r="AA108" s="36"/>
      <c r="AB108" s="36"/>
      <c r="AC108" s="36"/>
      <c r="AD108" s="36"/>
      <c r="AE108" s="36"/>
    </row>
    <row r="112" spans="1:31" s="2" customFormat="1" ht="6.95" customHeight="1">
      <c r="A112" s="36"/>
      <c r="B112" s="58"/>
      <c r="C112" s="59"/>
      <c r="D112" s="59"/>
      <c r="E112" s="59"/>
      <c r="F112" s="59"/>
      <c r="G112" s="59"/>
      <c r="H112" s="59"/>
      <c r="I112" s="163"/>
      <c r="J112" s="59"/>
      <c r="K112" s="59"/>
      <c r="L112" s="53"/>
      <c r="S112" s="36"/>
      <c r="T112" s="36"/>
      <c r="U112" s="36"/>
      <c r="V112" s="36"/>
      <c r="W112" s="36"/>
      <c r="X112" s="36"/>
      <c r="Y112" s="36"/>
      <c r="Z112" s="36"/>
      <c r="AA112" s="36"/>
      <c r="AB112" s="36"/>
      <c r="AC112" s="36"/>
      <c r="AD112" s="36"/>
      <c r="AE112" s="36"/>
    </row>
    <row r="113" spans="1:31" s="2" customFormat="1" ht="24.95" customHeight="1">
      <c r="A113" s="36"/>
      <c r="B113" s="37"/>
      <c r="C113" s="24" t="s">
        <v>174</v>
      </c>
      <c r="D113" s="38"/>
      <c r="E113" s="38"/>
      <c r="F113" s="38"/>
      <c r="G113" s="38"/>
      <c r="H113" s="38"/>
      <c r="I113" s="125"/>
      <c r="J113" s="38"/>
      <c r="K113" s="38"/>
      <c r="L113" s="53"/>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125"/>
      <c r="J114" s="38"/>
      <c r="K114" s="38"/>
      <c r="L114" s="53"/>
      <c r="S114" s="36"/>
      <c r="T114" s="36"/>
      <c r="U114" s="36"/>
      <c r="V114" s="36"/>
      <c r="W114" s="36"/>
      <c r="X114" s="36"/>
      <c r="Y114" s="36"/>
      <c r="Z114" s="36"/>
      <c r="AA114" s="36"/>
      <c r="AB114" s="36"/>
      <c r="AC114" s="36"/>
      <c r="AD114" s="36"/>
      <c r="AE114" s="36"/>
    </row>
    <row r="115" spans="1:31" s="2" customFormat="1" ht="12" customHeight="1">
      <c r="A115" s="36"/>
      <c r="B115" s="37"/>
      <c r="C115" s="30" t="s">
        <v>16</v>
      </c>
      <c r="D115" s="38"/>
      <c r="E115" s="38"/>
      <c r="F115" s="38"/>
      <c r="G115" s="38"/>
      <c r="H115" s="38"/>
      <c r="I115" s="125"/>
      <c r="J115" s="38"/>
      <c r="K115" s="38"/>
      <c r="L115" s="53"/>
      <c r="S115" s="36"/>
      <c r="T115" s="36"/>
      <c r="U115" s="36"/>
      <c r="V115" s="36"/>
      <c r="W115" s="36"/>
      <c r="X115" s="36"/>
      <c r="Y115" s="36"/>
      <c r="Z115" s="36"/>
      <c r="AA115" s="36"/>
      <c r="AB115" s="36"/>
      <c r="AC115" s="36"/>
      <c r="AD115" s="36"/>
      <c r="AE115" s="36"/>
    </row>
    <row r="116" spans="1:31" s="2" customFormat="1" ht="16.5" customHeight="1">
      <c r="A116" s="36"/>
      <c r="B116" s="37"/>
      <c r="C116" s="38"/>
      <c r="D116" s="38"/>
      <c r="E116" s="352" t="str">
        <f>E7</f>
        <v>Rekonstrukce Městské knihovny, Hlavní 111, k.ú. Místek</v>
      </c>
      <c r="F116" s="353"/>
      <c r="G116" s="353"/>
      <c r="H116" s="353"/>
      <c r="I116" s="125"/>
      <c r="J116" s="38"/>
      <c r="K116" s="38"/>
      <c r="L116" s="53"/>
      <c r="S116" s="36"/>
      <c r="T116" s="36"/>
      <c r="U116" s="36"/>
      <c r="V116" s="36"/>
      <c r="W116" s="36"/>
      <c r="X116" s="36"/>
      <c r="Y116" s="36"/>
      <c r="Z116" s="36"/>
      <c r="AA116" s="36"/>
      <c r="AB116" s="36"/>
      <c r="AC116" s="36"/>
      <c r="AD116" s="36"/>
      <c r="AE116" s="36"/>
    </row>
    <row r="117" spans="2:12" s="1" customFormat="1" ht="12" customHeight="1">
      <c r="B117" s="22"/>
      <c r="C117" s="30" t="s">
        <v>151</v>
      </c>
      <c r="D117" s="23"/>
      <c r="E117" s="23"/>
      <c r="F117" s="23"/>
      <c r="G117" s="23"/>
      <c r="H117" s="23"/>
      <c r="I117" s="117"/>
      <c r="J117" s="23"/>
      <c r="K117" s="23"/>
      <c r="L117" s="21"/>
    </row>
    <row r="118" spans="2:12" s="1" customFormat="1" ht="16.5" customHeight="1">
      <c r="B118" s="22"/>
      <c r="C118" s="23"/>
      <c r="D118" s="23"/>
      <c r="E118" s="352" t="s">
        <v>152</v>
      </c>
      <c r="F118" s="319"/>
      <c r="G118" s="319"/>
      <c r="H118" s="319"/>
      <c r="I118" s="117"/>
      <c r="J118" s="23"/>
      <c r="K118" s="23"/>
      <c r="L118" s="21"/>
    </row>
    <row r="119" spans="2:12" s="1" customFormat="1" ht="12" customHeight="1">
      <c r="B119" s="22"/>
      <c r="C119" s="30" t="s">
        <v>153</v>
      </c>
      <c r="D119" s="23"/>
      <c r="E119" s="23"/>
      <c r="F119" s="23"/>
      <c r="G119" s="23"/>
      <c r="H119" s="23"/>
      <c r="I119" s="117"/>
      <c r="J119" s="23"/>
      <c r="K119" s="23"/>
      <c r="L119" s="21"/>
    </row>
    <row r="120" spans="1:31" s="2" customFormat="1" ht="16.5" customHeight="1">
      <c r="A120" s="36"/>
      <c r="B120" s="37"/>
      <c r="C120" s="38"/>
      <c r="D120" s="38"/>
      <c r="E120" s="354" t="s">
        <v>727</v>
      </c>
      <c r="F120" s="355"/>
      <c r="G120" s="355"/>
      <c r="H120" s="355"/>
      <c r="I120" s="125"/>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155</v>
      </c>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339" t="str">
        <f>E13</f>
        <v>D.1.2 - Stavebně konstrukční část</v>
      </c>
      <c r="F122" s="355"/>
      <c r="G122" s="355"/>
      <c r="H122" s="355"/>
      <c r="I122" s="125"/>
      <c r="J122" s="38"/>
      <c r="K122" s="38"/>
      <c r="L122" s="53"/>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2" customFormat="1" ht="12" customHeight="1">
      <c r="A124" s="36"/>
      <c r="B124" s="37"/>
      <c r="C124" s="30" t="s">
        <v>22</v>
      </c>
      <c r="D124" s="38"/>
      <c r="E124" s="38"/>
      <c r="F124" s="28" t="str">
        <f>F16</f>
        <v>ul. Hlavní 111, k.ú. Místek</v>
      </c>
      <c r="G124" s="38"/>
      <c r="H124" s="38"/>
      <c r="I124" s="126" t="s">
        <v>24</v>
      </c>
      <c r="J124" s="68" t="str">
        <f>IF(J16="","",J16)</f>
        <v>18. 11. 2019</v>
      </c>
      <c r="K124" s="38"/>
      <c r="L124" s="53"/>
      <c r="S124" s="36"/>
      <c r="T124" s="36"/>
      <c r="U124" s="36"/>
      <c r="V124" s="36"/>
      <c r="W124" s="36"/>
      <c r="X124" s="36"/>
      <c r="Y124" s="36"/>
      <c r="Z124" s="36"/>
      <c r="AA124" s="36"/>
      <c r="AB124" s="36"/>
      <c r="AC124" s="36"/>
      <c r="AD124" s="36"/>
      <c r="AE124" s="36"/>
    </row>
    <row r="125" spans="1:31" s="2" customFormat="1" ht="6.95" customHeight="1">
      <c r="A125" s="36"/>
      <c r="B125" s="37"/>
      <c r="C125" s="38"/>
      <c r="D125" s="38"/>
      <c r="E125" s="38"/>
      <c r="F125" s="38"/>
      <c r="G125" s="38"/>
      <c r="H125" s="38"/>
      <c r="I125" s="125"/>
      <c r="J125" s="38"/>
      <c r="K125" s="38"/>
      <c r="L125" s="53"/>
      <c r="S125" s="36"/>
      <c r="T125" s="36"/>
      <c r="U125" s="36"/>
      <c r="V125" s="36"/>
      <c r="W125" s="36"/>
      <c r="X125" s="36"/>
      <c r="Y125" s="36"/>
      <c r="Z125" s="36"/>
      <c r="AA125" s="36"/>
      <c r="AB125" s="36"/>
      <c r="AC125" s="36"/>
      <c r="AD125" s="36"/>
      <c r="AE125" s="36"/>
    </row>
    <row r="126" spans="1:31" s="2" customFormat="1" ht="15.2" customHeight="1">
      <c r="A126" s="36"/>
      <c r="B126" s="37"/>
      <c r="C126" s="30" t="s">
        <v>30</v>
      </c>
      <c r="D126" s="38"/>
      <c r="E126" s="38"/>
      <c r="F126" s="28" t="str">
        <f>E19</f>
        <v>Statutární město Frýdek-Místek</v>
      </c>
      <c r="G126" s="38"/>
      <c r="H126" s="38"/>
      <c r="I126" s="126" t="s">
        <v>36</v>
      </c>
      <c r="J126" s="34" t="str">
        <f>E25</f>
        <v>PPS Kania, s.r.o</v>
      </c>
      <c r="K126" s="38"/>
      <c r="L126" s="53"/>
      <c r="S126" s="36"/>
      <c r="T126" s="36"/>
      <c r="U126" s="36"/>
      <c r="V126" s="36"/>
      <c r="W126" s="36"/>
      <c r="X126" s="36"/>
      <c r="Y126" s="36"/>
      <c r="Z126" s="36"/>
      <c r="AA126" s="36"/>
      <c r="AB126" s="36"/>
      <c r="AC126" s="36"/>
      <c r="AD126" s="36"/>
      <c r="AE126" s="36"/>
    </row>
    <row r="127" spans="1:31" s="2" customFormat="1" ht="15.2" customHeight="1">
      <c r="A127" s="36"/>
      <c r="B127" s="37"/>
      <c r="C127" s="30" t="s">
        <v>34</v>
      </c>
      <c r="D127" s="38"/>
      <c r="E127" s="38"/>
      <c r="F127" s="28" t="str">
        <f>IF(E22="","",E22)</f>
        <v>Vyplň údaj</v>
      </c>
      <c r="G127" s="38"/>
      <c r="H127" s="38"/>
      <c r="I127" s="126" t="s">
        <v>39</v>
      </c>
      <c r="J127" s="34" t="str">
        <f>E28</f>
        <v xml:space="preserve"> </v>
      </c>
      <c r="K127" s="38"/>
      <c r="L127" s="53"/>
      <c r="S127" s="36"/>
      <c r="T127" s="36"/>
      <c r="U127" s="36"/>
      <c r="V127" s="36"/>
      <c r="W127" s="36"/>
      <c r="X127" s="36"/>
      <c r="Y127" s="36"/>
      <c r="Z127" s="36"/>
      <c r="AA127" s="36"/>
      <c r="AB127" s="36"/>
      <c r="AC127" s="36"/>
      <c r="AD127" s="36"/>
      <c r="AE127" s="36"/>
    </row>
    <row r="128" spans="1:31" s="2" customFormat="1" ht="10.35" customHeight="1">
      <c r="A128" s="36"/>
      <c r="B128" s="37"/>
      <c r="C128" s="38"/>
      <c r="D128" s="38"/>
      <c r="E128" s="38"/>
      <c r="F128" s="38"/>
      <c r="G128" s="38"/>
      <c r="H128" s="38"/>
      <c r="I128" s="125"/>
      <c r="J128" s="38"/>
      <c r="K128" s="38"/>
      <c r="L128" s="53"/>
      <c r="S128" s="36"/>
      <c r="T128" s="36"/>
      <c r="U128" s="36"/>
      <c r="V128" s="36"/>
      <c r="W128" s="36"/>
      <c r="X128" s="36"/>
      <c r="Y128" s="36"/>
      <c r="Z128" s="36"/>
      <c r="AA128" s="36"/>
      <c r="AB128" s="36"/>
      <c r="AC128" s="36"/>
      <c r="AD128" s="36"/>
      <c r="AE128" s="36"/>
    </row>
    <row r="129" spans="1:31" s="11" customFormat="1" ht="29.25" customHeight="1">
      <c r="A129" s="182"/>
      <c r="B129" s="183"/>
      <c r="C129" s="184" t="s">
        <v>175</v>
      </c>
      <c r="D129" s="185" t="s">
        <v>68</v>
      </c>
      <c r="E129" s="185" t="s">
        <v>64</v>
      </c>
      <c r="F129" s="185" t="s">
        <v>65</v>
      </c>
      <c r="G129" s="185" t="s">
        <v>176</v>
      </c>
      <c r="H129" s="185" t="s">
        <v>177</v>
      </c>
      <c r="I129" s="186" t="s">
        <v>178</v>
      </c>
      <c r="J129" s="185" t="s">
        <v>159</v>
      </c>
      <c r="K129" s="187" t="s">
        <v>179</v>
      </c>
      <c r="L129" s="188"/>
      <c r="M129" s="77" t="s">
        <v>1</v>
      </c>
      <c r="N129" s="78" t="s">
        <v>47</v>
      </c>
      <c r="O129" s="78" t="s">
        <v>180</v>
      </c>
      <c r="P129" s="78" t="s">
        <v>181</v>
      </c>
      <c r="Q129" s="78" t="s">
        <v>182</v>
      </c>
      <c r="R129" s="78" t="s">
        <v>183</v>
      </c>
      <c r="S129" s="78" t="s">
        <v>184</v>
      </c>
      <c r="T129" s="79" t="s">
        <v>185</v>
      </c>
      <c r="U129" s="182"/>
      <c r="V129" s="182"/>
      <c r="W129" s="182"/>
      <c r="X129" s="182"/>
      <c r="Y129" s="182"/>
      <c r="Z129" s="182"/>
      <c r="AA129" s="182"/>
      <c r="AB129" s="182"/>
      <c r="AC129" s="182"/>
      <c r="AD129" s="182"/>
      <c r="AE129" s="182"/>
    </row>
    <row r="130" spans="1:63" s="2" customFormat="1" ht="22.9" customHeight="1">
      <c r="A130" s="36"/>
      <c r="B130" s="37"/>
      <c r="C130" s="84" t="s">
        <v>186</v>
      </c>
      <c r="D130" s="38"/>
      <c r="E130" s="38"/>
      <c r="F130" s="38"/>
      <c r="G130" s="38"/>
      <c r="H130" s="38"/>
      <c r="I130" s="125"/>
      <c r="J130" s="189">
        <f>BK130</f>
        <v>0</v>
      </c>
      <c r="K130" s="38"/>
      <c r="L130" s="41"/>
      <c r="M130" s="80"/>
      <c r="N130" s="190"/>
      <c r="O130" s="81"/>
      <c r="P130" s="191">
        <f>P131+P191</f>
        <v>0</v>
      </c>
      <c r="Q130" s="81"/>
      <c r="R130" s="191">
        <f>R131+R191</f>
        <v>108.64962562</v>
      </c>
      <c r="S130" s="81"/>
      <c r="T130" s="192">
        <f>T131+T191</f>
        <v>0</v>
      </c>
      <c r="U130" s="36"/>
      <c r="V130" s="36"/>
      <c r="W130" s="36"/>
      <c r="X130" s="36"/>
      <c r="Y130" s="36"/>
      <c r="Z130" s="36"/>
      <c r="AA130" s="36"/>
      <c r="AB130" s="36"/>
      <c r="AC130" s="36"/>
      <c r="AD130" s="36"/>
      <c r="AE130" s="36"/>
      <c r="AT130" s="18" t="s">
        <v>82</v>
      </c>
      <c r="AU130" s="18" t="s">
        <v>161</v>
      </c>
      <c r="BK130" s="193">
        <f>BK131+BK191</f>
        <v>0</v>
      </c>
    </row>
    <row r="131" spans="2:63" s="12" customFormat="1" ht="25.9" customHeight="1">
      <c r="B131" s="194"/>
      <c r="C131" s="195"/>
      <c r="D131" s="196" t="s">
        <v>82</v>
      </c>
      <c r="E131" s="197" t="s">
        <v>187</v>
      </c>
      <c r="F131" s="197" t="s">
        <v>188</v>
      </c>
      <c r="G131" s="195"/>
      <c r="H131" s="195"/>
      <c r="I131" s="198"/>
      <c r="J131" s="199">
        <f>BK131</f>
        <v>0</v>
      </c>
      <c r="K131" s="195"/>
      <c r="L131" s="200"/>
      <c r="M131" s="201"/>
      <c r="N131" s="202"/>
      <c r="O131" s="202"/>
      <c r="P131" s="203">
        <f>P132+P140+P189</f>
        <v>0</v>
      </c>
      <c r="Q131" s="202"/>
      <c r="R131" s="203">
        <f>R132+R140+R189</f>
        <v>108.41722562</v>
      </c>
      <c r="S131" s="202"/>
      <c r="T131" s="204">
        <f>T132+T140+T189</f>
        <v>0</v>
      </c>
      <c r="AR131" s="205" t="s">
        <v>90</v>
      </c>
      <c r="AT131" s="206" t="s">
        <v>82</v>
      </c>
      <c r="AU131" s="206" t="s">
        <v>83</v>
      </c>
      <c r="AY131" s="205" t="s">
        <v>189</v>
      </c>
      <c r="BK131" s="207">
        <f>BK132+BK140+BK189</f>
        <v>0</v>
      </c>
    </row>
    <row r="132" spans="2:63" s="12" customFormat="1" ht="22.9" customHeight="1">
      <c r="B132" s="194"/>
      <c r="C132" s="195"/>
      <c r="D132" s="196" t="s">
        <v>82</v>
      </c>
      <c r="E132" s="208" t="s">
        <v>99</v>
      </c>
      <c r="F132" s="208" t="s">
        <v>906</v>
      </c>
      <c r="G132" s="195"/>
      <c r="H132" s="195"/>
      <c r="I132" s="198"/>
      <c r="J132" s="209">
        <f>BK132</f>
        <v>0</v>
      </c>
      <c r="K132" s="195"/>
      <c r="L132" s="200"/>
      <c r="M132" s="201"/>
      <c r="N132" s="202"/>
      <c r="O132" s="202"/>
      <c r="P132" s="203">
        <f>SUM(P133:P139)</f>
        <v>0</v>
      </c>
      <c r="Q132" s="202"/>
      <c r="R132" s="203">
        <f>SUM(R133:R139)</f>
        <v>0.06736172</v>
      </c>
      <c r="S132" s="202"/>
      <c r="T132" s="204">
        <f>SUM(T133:T139)</f>
        <v>0</v>
      </c>
      <c r="AR132" s="205" t="s">
        <v>90</v>
      </c>
      <c r="AT132" s="206" t="s">
        <v>82</v>
      </c>
      <c r="AU132" s="206" t="s">
        <v>90</v>
      </c>
      <c r="AY132" s="205" t="s">
        <v>189</v>
      </c>
      <c r="BK132" s="207">
        <f>SUM(BK133:BK139)</f>
        <v>0</v>
      </c>
    </row>
    <row r="133" spans="1:65" s="2" customFormat="1" ht="16.5" customHeight="1">
      <c r="A133" s="36"/>
      <c r="B133" s="37"/>
      <c r="C133" s="210" t="s">
        <v>90</v>
      </c>
      <c r="D133" s="210" t="s">
        <v>192</v>
      </c>
      <c r="E133" s="211" t="s">
        <v>2272</v>
      </c>
      <c r="F133" s="212" t="s">
        <v>2273</v>
      </c>
      <c r="G133" s="213" t="s">
        <v>195</v>
      </c>
      <c r="H133" s="214">
        <v>42.634</v>
      </c>
      <c r="I133" s="215"/>
      <c r="J133" s="216">
        <f>ROUND(I133*H133,2)</f>
        <v>0</v>
      </c>
      <c r="K133" s="212" t="s">
        <v>196</v>
      </c>
      <c r="L133" s="41"/>
      <c r="M133" s="217" t="s">
        <v>1</v>
      </c>
      <c r="N133" s="218" t="s">
        <v>48</v>
      </c>
      <c r="O133" s="73"/>
      <c r="P133" s="219">
        <f>O133*H133</f>
        <v>0</v>
      </c>
      <c r="Q133" s="219">
        <v>0.00158</v>
      </c>
      <c r="R133" s="219">
        <f>Q133*H133</f>
        <v>0.06736172</v>
      </c>
      <c r="S133" s="219">
        <v>0</v>
      </c>
      <c r="T133" s="220">
        <f>S133*H133</f>
        <v>0</v>
      </c>
      <c r="U133" s="36"/>
      <c r="V133" s="36"/>
      <c r="W133" s="36"/>
      <c r="X133" s="36"/>
      <c r="Y133" s="36"/>
      <c r="Z133" s="36"/>
      <c r="AA133" s="36"/>
      <c r="AB133" s="36"/>
      <c r="AC133" s="36"/>
      <c r="AD133" s="36"/>
      <c r="AE133" s="36"/>
      <c r="AR133" s="221" t="s">
        <v>106</v>
      </c>
      <c r="AT133" s="221" t="s">
        <v>192</v>
      </c>
      <c r="AU133" s="221" t="s">
        <v>92</v>
      </c>
      <c r="AY133" s="18" t="s">
        <v>189</v>
      </c>
      <c r="BE133" s="222">
        <f>IF(N133="základní",J133,0)</f>
        <v>0</v>
      </c>
      <c r="BF133" s="222">
        <f>IF(N133="snížená",J133,0)</f>
        <v>0</v>
      </c>
      <c r="BG133" s="222">
        <f>IF(N133="zákl. přenesená",J133,0)</f>
        <v>0</v>
      </c>
      <c r="BH133" s="222">
        <f>IF(N133="sníž. přenesená",J133,0)</f>
        <v>0</v>
      </c>
      <c r="BI133" s="222">
        <f>IF(N133="nulová",J133,0)</f>
        <v>0</v>
      </c>
      <c r="BJ133" s="18" t="s">
        <v>90</v>
      </c>
      <c r="BK133" s="222">
        <f>ROUND(I133*H133,2)</f>
        <v>0</v>
      </c>
      <c r="BL133" s="18" t="s">
        <v>106</v>
      </c>
      <c r="BM133" s="221" t="s">
        <v>2274</v>
      </c>
    </row>
    <row r="134" spans="2:51" s="13" customFormat="1" ht="12">
      <c r="B134" s="223"/>
      <c r="C134" s="224"/>
      <c r="D134" s="225" t="s">
        <v>198</v>
      </c>
      <c r="E134" s="226" t="s">
        <v>1</v>
      </c>
      <c r="F134" s="227" t="s">
        <v>2275</v>
      </c>
      <c r="G134" s="224"/>
      <c r="H134" s="226" t="s">
        <v>1</v>
      </c>
      <c r="I134" s="228"/>
      <c r="J134" s="224"/>
      <c r="K134" s="224"/>
      <c r="L134" s="229"/>
      <c r="M134" s="230"/>
      <c r="N134" s="231"/>
      <c r="O134" s="231"/>
      <c r="P134" s="231"/>
      <c r="Q134" s="231"/>
      <c r="R134" s="231"/>
      <c r="S134" s="231"/>
      <c r="T134" s="232"/>
      <c r="AT134" s="233" t="s">
        <v>198</v>
      </c>
      <c r="AU134" s="233" t="s">
        <v>92</v>
      </c>
      <c r="AV134" s="13" t="s">
        <v>90</v>
      </c>
      <c r="AW134" s="13" t="s">
        <v>38</v>
      </c>
      <c r="AX134" s="13" t="s">
        <v>83</v>
      </c>
      <c r="AY134" s="233" t="s">
        <v>189</v>
      </c>
    </row>
    <row r="135" spans="2:51" s="14" customFormat="1" ht="12">
      <c r="B135" s="234"/>
      <c r="C135" s="235"/>
      <c r="D135" s="225" t="s">
        <v>198</v>
      </c>
      <c r="E135" s="236" t="s">
        <v>1</v>
      </c>
      <c r="F135" s="237" t="s">
        <v>2276</v>
      </c>
      <c r="G135" s="235"/>
      <c r="H135" s="238">
        <v>31.182</v>
      </c>
      <c r="I135" s="239"/>
      <c r="J135" s="235"/>
      <c r="K135" s="235"/>
      <c r="L135" s="240"/>
      <c r="M135" s="241"/>
      <c r="N135" s="242"/>
      <c r="O135" s="242"/>
      <c r="P135" s="242"/>
      <c r="Q135" s="242"/>
      <c r="R135" s="242"/>
      <c r="S135" s="242"/>
      <c r="T135" s="243"/>
      <c r="AT135" s="244" t="s">
        <v>198</v>
      </c>
      <c r="AU135" s="244" t="s">
        <v>92</v>
      </c>
      <c r="AV135" s="14" t="s">
        <v>92</v>
      </c>
      <c r="AW135" s="14" t="s">
        <v>38</v>
      </c>
      <c r="AX135" s="14" t="s">
        <v>83</v>
      </c>
      <c r="AY135" s="244" t="s">
        <v>189</v>
      </c>
    </row>
    <row r="136" spans="2:51" s="14" customFormat="1" ht="12">
      <c r="B136" s="234"/>
      <c r="C136" s="235"/>
      <c r="D136" s="225" t="s">
        <v>198</v>
      </c>
      <c r="E136" s="236" t="s">
        <v>1</v>
      </c>
      <c r="F136" s="237" t="s">
        <v>2277</v>
      </c>
      <c r="G136" s="235"/>
      <c r="H136" s="238">
        <v>7.387</v>
      </c>
      <c r="I136" s="239"/>
      <c r="J136" s="235"/>
      <c r="K136" s="235"/>
      <c r="L136" s="240"/>
      <c r="M136" s="241"/>
      <c r="N136" s="242"/>
      <c r="O136" s="242"/>
      <c r="P136" s="242"/>
      <c r="Q136" s="242"/>
      <c r="R136" s="242"/>
      <c r="S136" s="242"/>
      <c r="T136" s="243"/>
      <c r="AT136" s="244" t="s">
        <v>198</v>
      </c>
      <c r="AU136" s="244" t="s">
        <v>92</v>
      </c>
      <c r="AV136" s="14" t="s">
        <v>92</v>
      </c>
      <c r="AW136" s="14" t="s">
        <v>38</v>
      </c>
      <c r="AX136" s="14" t="s">
        <v>83</v>
      </c>
      <c r="AY136" s="244" t="s">
        <v>189</v>
      </c>
    </row>
    <row r="137" spans="2:51" s="14" customFormat="1" ht="12">
      <c r="B137" s="234"/>
      <c r="C137" s="235"/>
      <c r="D137" s="225" t="s">
        <v>198</v>
      </c>
      <c r="E137" s="236" t="s">
        <v>1</v>
      </c>
      <c r="F137" s="237" t="s">
        <v>2278</v>
      </c>
      <c r="G137" s="235"/>
      <c r="H137" s="238">
        <v>2.081</v>
      </c>
      <c r="I137" s="239"/>
      <c r="J137" s="235"/>
      <c r="K137" s="235"/>
      <c r="L137" s="240"/>
      <c r="M137" s="241"/>
      <c r="N137" s="242"/>
      <c r="O137" s="242"/>
      <c r="P137" s="242"/>
      <c r="Q137" s="242"/>
      <c r="R137" s="242"/>
      <c r="S137" s="242"/>
      <c r="T137" s="243"/>
      <c r="AT137" s="244" t="s">
        <v>198</v>
      </c>
      <c r="AU137" s="244" t="s">
        <v>92</v>
      </c>
      <c r="AV137" s="14" t="s">
        <v>92</v>
      </c>
      <c r="AW137" s="14" t="s">
        <v>38</v>
      </c>
      <c r="AX137" s="14" t="s">
        <v>83</v>
      </c>
      <c r="AY137" s="244" t="s">
        <v>189</v>
      </c>
    </row>
    <row r="138" spans="2:51" s="14" customFormat="1" ht="12">
      <c r="B138" s="234"/>
      <c r="C138" s="235"/>
      <c r="D138" s="225" t="s">
        <v>198</v>
      </c>
      <c r="E138" s="236" t="s">
        <v>1</v>
      </c>
      <c r="F138" s="237" t="s">
        <v>2279</v>
      </c>
      <c r="G138" s="235"/>
      <c r="H138" s="238">
        <v>1.984</v>
      </c>
      <c r="I138" s="239"/>
      <c r="J138" s="235"/>
      <c r="K138" s="235"/>
      <c r="L138" s="240"/>
      <c r="M138" s="241"/>
      <c r="N138" s="242"/>
      <c r="O138" s="242"/>
      <c r="P138" s="242"/>
      <c r="Q138" s="242"/>
      <c r="R138" s="242"/>
      <c r="S138" s="242"/>
      <c r="T138" s="243"/>
      <c r="AT138" s="244" t="s">
        <v>198</v>
      </c>
      <c r="AU138" s="244" t="s">
        <v>92</v>
      </c>
      <c r="AV138" s="14" t="s">
        <v>92</v>
      </c>
      <c r="AW138" s="14" t="s">
        <v>38</v>
      </c>
      <c r="AX138" s="14" t="s">
        <v>83</v>
      </c>
      <c r="AY138" s="244" t="s">
        <v>189</v>
      </c>
    </row>
    <row r="139" spans="2:51" s="15" customFormat="1" ht="12">
      <c r="B139" s="245"/>
      <c r="C139" s="246"/>
      <c r="D139" s="225" t="s">
        <v>198</v>
      </c>
      <c r="E139" s="247" t="s">
        <v>1</v>
      </c>
      <c r="F139" s="248" t="s">
        <v>203</v>
      </c>
      <c r="G139" s="246"/>
      <c r="H139" s="249">
        <v>42.634</v>
      </c>
      <c r="I139" s="250"/>
      <c r="J139" s="246"/>
      <c r="K139" s="246"/>
      <c r="L139" s="251"/>
      <c r="M139" s="252"/>
      <c r="N139" s="253"/>
      <c r="O139" s="253"/>
      <c r="P139" s="253"/>
      <c r="Q139" s="253"/>
      <c r="R139" s="253"/>
      <c r="S139" s="253"/>
      <c r="T139" s="254"/>
      <c r="AT139" s="255" t="s">
        <v>198</v>
      </c>
      <c r="AU139" s="255" t="s">
        <v>92</v>
      </c>
      <c r="AV139" s="15" t="s">
        <v>106</v>
      </c>
      <c r="AW139" s="15" t="s">
        <v>38</v>
      </c>
      <c r="AX139" s="15" t="s">
        <v>90</v>
      </c>
      <c r="AY139" s="255" t="s">
        <v>189</v>
      </c>
    </row>
    <row r="140" spans="2:63" s="12" customFormat="1" ht="22.9" customHeight="1">
      <c r="B140" s="194"/>
      <c r="C140" s="195"/>
      <c r="D140" s="196" t="s">
        <v>82</v>
      </c>
      <c r="E140" s="208" t="s">
        <v>106</v>
      </c>
      <c r="F140" s="208" t="s">
        <v>964</v>
      </c>
      <c r="G140" s="195"/>
      <c r="H140" s="195"/>
      <c r="I140" s="198"/>
      <c r="J140" s="209">
        <f>BK140</f>
        <v>0</v>
      </c>
      <c r="K140" s="195"/>
      <c r="L140" s="200"/>
      <c r="M140" s="201"/>
      <c r="N140" s="202"/>
      <c r="O140" s="202"/>
      <c r="P140" s="203">
        <f>SUM(P141:P188)</f>
        <v>0</v>
      </c>
      <c r="Q140" s="202"/>
      <c r="R140" s="203">
        <f>SUM(R141:R188)</f>
        <v>108.3498639</v>
      </c>
      <c r="S140" s="202"/>
      <c r="T140" s="204">
        <f>SUM(T141:T188)</f>
        <v>0</v>
      </c>
      <c r="AR140" s="205" t="s">
        <v>90</v>
      </c>
      <c r="AT140" s="206" t="s">
        <v>82</v>
      </c>
      <c r="AU140" s="206" t="s">
        <v>90</v>
      </c>
      <c r="AY140" s="205" t="s">
        <v>189</v>
      </c>
      <c r="BK140" s="207">
        <f>SUM(BK141:BK188)</f>
        <v>0</v>
      </c>
    </row>
    <row r="141" spans="1:65" s="2" customFormat="1" ht="16.5" customHeight="1">
      <c r="A141" s="36"/>
      <c r="B141" s="37"/>
      <c r="C141" s="210" t="s">
        <v>92</v>
      </c>
      <c r="D141" s="210" t="s">
        <v>192</v>
      </c>
      <c r="E141" s="211" t="s">
        <v>965</v>
      </c>
      <c r="F141" s="212" t="s">
        <v>2280</v>
      </c>
      <c r="G141" s="213" t="s">
        <v>606</v>
      </c>
      <c r="H141" s="214">
        <v>21.358</v>
      </c>
      <c r="I141" s="215"/>
      <c r="J141" s="216">
        <f>ROUND(I141*H141,2)</f>
        <v>0</v>
      </c>
      <c r="K141" s="212" t="s">
        <v>196</v>
      </c>
      <c r="L141" s="41"/>
      <c r="M141" s="217" t="s">
        <v>1</v>
      </c>
      <c r="N141" s="218" t="s">
        <v>48</v>
      </c>
      <c r="O141" s="73"/>
      <c r="P141" s="219">
        <f>O141*H141</f>
        <v>0</v>
      </c>
      <c r="Q141" s="219">
        <v>2.45343</v>
      </c>
      <c r="R141" s="219">
        <f>Q141*H141</f>
        <v>52.40035794</v>
      </c>
      <c r="S141" s="219">
        <v>0</v>
      </c>
      <c r="T141" s="220">
        <f>S141*H141</f>
        <v>0</v>
      </c>
      <c r="U141" s="36"/>
      <c r="V141" s="36"/>
      <c r="W141" s="36"/>
      <c r="X141" s="36"/>
      <c r="Y141" s="36"/>
      <c r="Z141" s="36"/>
      <c r="AA141" s="36"/>
      <c r="AB141" s="36"/>
      <c r="AC141" s="36"/>
      <c r="AD141" s="36"/>
      <c r="AE141" s="36"/>
      <c r="AR141" s="221" t="s">
        <v>106</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106</v>
      </c>
      <c r="BM141" s="221" t="s">
        <v>2281</v>
      </c>
    </row>
    <row r="142" spans="2:51" s="13" customFormat="1" ht="12">
      <c r="B142" s="223"/>
      <c r="C142" s="224"/>
      <c r="D142" s="225" t="s">
        <v>198</v>
      </c>
      <c r="E142" s="226" t="s">
        <v>1</v>
      </c>
      <c r="F142" s="227" t="s">
        <v>2282</v>
      </c>
      <c r="G142" s="224"/>
      <c r="H142" s="226" t="s">
        <v>1</v>
      </c>
      <c r="I142" s="228"/>
      <c r="J142" s="224"/>
      <c r="K142" s="224"/>
      <c r="L142" s="229"/>
      <c r="M142" s="230"/>
      <c r="N142" s="231"/>
      <c r="O142" s="231"/>
      <c r="P142" s="231"/>
      <c r="Q142" s="231"/>
      <c r="R142" s="231"/>
      <c r="S142" s="231"/>
      <c r="T142" s="232"/>
      <c r="AT142" s="233" t="s">
        <v>198</v>
      </c>
      <c r="AU142" s="233" t="s">
        <v>92</v>
      </c>
      <c r="AV142" s="13" t="s">
        <v>90</v>
      </c>
      <c r="AW142" s="13" t="s">
        <v>38</v>
      </c>
      <c r="AX142" s="13" t="s">
        <v>83</v>
      </c>
      <c r="AY142" s="233" t="s">
        <v>189</v>
      </c>
    </row>
    <row r="143" spans="2:51" s="14" customFormat="1" ht="12">
      <c r="B143" s="234"/>
      <c r="C143" s="235"/>
      <c r="D143" s="225" t="s">
        <v>198</v>
      </c>
      <c r="E143" s="236" t="s">
        <v>1</v>
      </c>
      <c r="F143" s="237" t="s">
        <v>2283</v>
      </c>
      <c r="G143" s="235"/>
      <c r="H143" s="238">
        <v>10.679</v>
      </c>
      <c r="I143" s="239"/>
      <c r="J143" s="235"/>
      <c r="K143" s="235"/>
      <c r="L143" s="240"/>
      <c r="M143" s="241"/>
      <c r="N143" s="242"/>
      <c r="O143" s="242"/>
      <c r="P143" s="242"/>
      <c r="Q143" s="242"/>
      <c r="R143" s="242"/>
      <c r="S143" s="242"/>
      <c r="T143" s="243"/>
      <c r="AT143" s="244" t="s">
        <v>198</v>
      </c>
      <c r="AU143" s="244" t="s">
        <v>92</v>
      </c>
      <c r="AV143" s="14" t="s">
        <v>92</v>
      </c>
      <c r="AW143" s="14" t="s">
        <v>38</v>
      </c>
      <c r="AX143" s="14" t="s">
        <v>83</v>
      </c>
      <c r="AY143" s="244" t="s">
        <v>189</v>
      </c>
    </row>
    <row r="144" spans="2:51" s="14" customFormat="1" ht="12">
      <c r="B144" s="234"/>
      <c r="C144" s="235"/>
      <c r="D144" s="225" t="s">
        <v>198</v>
      </c>
      <c r="E144" s="236" t="s">
        <v>1</v>
      </c>
      <c r="F144" s="237" t="s">
        <v>2284</v>
      </c>
      <c r="G144" s="235"/>
      <c r="H144" s="238">
        <v>10.679</v>
      </c>
      <c r="I144" s="239"/>
      <c r="J144" s="235"/>
      <c r="K144" s="235"/>
      <c r="L144" s="240"/>
      <c r="M144" s="241"/>
      <c r="N144" s="242"/>
      <c r="O144" s="242"/>
      <c r="P144" s="242"/>
      <c r="Q144" s="242"/>
      <c r="R144" s="242"/>
      <c r="S144" s="242"/>
      <c r="T144" s="243"/>
      <c r="AT144" s="244" t="s">
        <v>198</v>
      </c>
      <c r="AU144" s="244" t="s">
        <v>92</v>
      </c>
      <c r="AV144" s="14" t="s">
        <v>92</v>
      </c>
      <c r="AW144" s="14" t="s">
        <v>38</v>
      </c>
      <c r="AX144" s="14" t="s">
        <v>83</v>
      </c>
      <c r="AY144" s="244" t="s">
        <v>189</v>
      </c>
    </row>
    <row r="145" spans="2:51" s="15" customFormat="1" ht="12">
      <c r="B145" s="245"/>
      <c r="C145" s="246"/>
      <c r="D145" s="225" t="s">
        <v>198</v>
      </c>
      <c r="E145" s="247" t="s">
        <v>1</v>
      </c>
      <c r="F145" s="248" t="s">
        <v>203</v>
      </c>
      <c r="G145" s="246"/>
      <c r="H145" s="249">
        <v>21.358</v>
      </c>
      <c r="I145" s="250"/>
      <c r="J145" s="246"/>
      <c r="K145" s="246"/>
      <c r="L145" s="251"/>
      <c r="M145" s="252"/>
      <c r="N145" s="253"/>
      <c r="O145" s="253"/>
      <c r="P145" s="253"/>
      <c r="Q145" s="253"/>
      <c r="R145" s="253"/>
      <c r="S145" s="253"/>
      <c r="T145" s="254"/>
      <c r="AT145" s="255" t="s">
        <v>198</v>
      </c>
      <c r="AU145" s="255" t="s">
        <v>92</v>
      </c>
      <c r="AV145" s="15" t="s">
        <v>106</v>
      </c>
      <c r="AW145" s="15" t="s">
        <v>38</v>
      </c>
      <c r="AX145" s="15" t="s">
        <v>90</v>
      </c>
      <c r="AY145" s="255" t="s">
        <v>189</v>
      </c>
    </row>
    <row r="146" spans="1:65" s="2" customFormat="1" ht="16.5" customHeight="1">
      <c r="A146" s="36"/>
      <c r="B146" s="37"/>
      <c r="C146" s="210" t="s">
        <v>99</v>
      </c>
      <c r="D146" s="210" t="s">
        <v>192</v>
      </c>
      <c r="E146" s="211" t="s">
        <v>2285</v>
      </c>
      <c r="F146" s="212" t="s">
        <v>2286</v>
      </c>
      <c r="G146" s="213" t="s">
        <v>195</v>
      </c>
      <c r="H146" s="214">
        <v>106.794</v>
      </c>
      <c r="I146" s="215"/>
      <c r="J146" s="216">
        <f>ROUND(I146*H146,2)</f>
        <v>0</v>
      </c>
      <c r="K146" s="212" t="s">
        <v>196</v>
      </c>
      <c r="L146" s="41"/>
      <c r="M146" s="217" t="s">
        <v>1</v>
      </c>
      <c r="N146" s="218" t="s">
        <v>48</v>
      </c>
      <c r="O146" s="73"/>
      <c r="P146" s="219">
        <f>O146*H146</f>
        <v>0</v>
      </c>
      <c r="Q146" s="219">
        <v>0.00533</v>
      </c>
      <c r="R146" s="219">
        <f>Q146*H146</f>
        <v>0.5692120199999999</v>
      </c>
      <c r="S146" s="219">
        <v>0</v>
      </c>
      <c r="T146" s="220">
        <f>S146*H146</f>
        <v>0</v>
      </c>
      <c r="U146" s="36"/>
      <c r="V146" s="36"/>
      <c r="W146" s="36"/>
      <c r="X146" s="36"/>
      <c r="Y146" s="36"/>
      <c r="Z146" s="36"/>
      <c r="AA146" s="36"/>
      <c r="AB146" s="36"/>
      <c r="AC146" s="36"/>
      <c r="AD146" s="36"/>
      <c r="AE146" s="36"/>
      <c r="AR146" s="221" t="s">
        <v>106</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106</v>
      </c>
      <c r="BM146" s="221" t="s">
        <v>2287</v>
      </c>
    </row>
    <row r="147" spans="2:51" s="13" customFormat="1" ht="12">
      <c r="B147" s="223"/>
      <c r="C147" s="224"/>
      <c r="D147" s="225" t="s">
        <v>198</v>
      </c>
      <c r="E147" s="226" t="s">
        <v>1</v>
      </c>
      <c r="F147" s="227" t="s">
        <v>2282</v>
      </c>
      <c r="G147" s="224"/>
      <c r="H147" s="226" t="s">
        <v>1</v>
      </c>
      <c r="I147" s="228"/>
      <c r="J147" s="224"/>
      <c r="K147" s="224"/>
      <c r="L147" s="229"/>
      <c r="M147" s="230"/>
      <c r="N147" s="231"/>
      <c r="O147" s="231"/>
      <c r="P147" s="231"/>
      <c r="Q147" s="231"/>
      <c r="R147" s="231"/>
      <c r="S147" s="231"/>
      <c r="T147" s="232"/>
      <c r="AT147" s="233" t="s">
        <v>198</v>
      </c>
      <c r="AU147" s="233" t="s">
        <v>92</v>
      </c>
      <c r="AV147" s="13" t="s">
        <v>90</v>
      </c>
      <c r="AW147" s="13" t="s">
        <v>38</v>
      </c>
      <c r="AX147" s="13" t="s">
        <v>83</v>
      </c>
      <c r="AY147" s="233" t="s">
        <v>189</v>
      </c>
    </row>
    <row r="148" spans="2:51" s="14" customFormat="1" ht="12">
      <c r="B148" s="234"/>
      <c r="C148" s="235"/>
      <c r="D148" s="225" t="s">
        <v>198</v>
      </c>
      <c r="E148" s="236" t="s">
        <v>1</v>
      </c>
      <c r="F148" s="237" t="s">
        <v>2288</v>
      </c>
      <c r="G148" s="235"/>
      <c r="H148" s="238">
        <v>53.397</v>
      </c>
      <c r="I148" s="239"/>
      <c r="J148" s="235"/>
      <c r="K148" s="235"/>
      <c r="L148" s="240"/>
      <c r="M148" s="241"/>
      <c r="N148" s="242"/>
      <c r="O148" s="242"/>
      <c r="P148" s="242"/>
      <c r="Q148" s="242"/>
      <c r="R148" s="242"/>
      <c r="S148" s="242"/>
      <c r="T148" s="243"/>
      <c r="AT148" s="244" t="s">
        <v>198</v>
      </c>
      <c r="AU148" s="244" t="s">
        <v>92</v>
      </c>
      <c r="AV148" s="14" t="s">
        <v>92</v>
      </c>
      <c r="AW148" s="14" t="s">
        <v>38</v>
      </c>
      <c r="AX148" s="14" t="s">
        <v>83</v>
      </c>
      <c r="AY148" s="244" t="s">
        <v>189</v>
      </c>
    </row>
    <row r="149" spans="2:51" s="14" customFormat="1" ht="12">
      <c r="B149" s="234"/>
      <c r="C149" s="235"/>
      <c r="D149" s="225" t="s">
        <v>198</v>
      </c>
      <c r="E149" s="236" t="s">
        <v>1</v>
      </c>
      <c r="F149" s="237" t="s">
        <v>2289</v>
      </c>
      <c r="G149" s="235"/>
      <c r="H149" s="238">
        <v>53.397</v>
      </c>
      <c r="I149" s="239"/>
      <c r="J149" s="235"/>
      <c r="K149" s="235"/>
      <c r="L149" s="240"/>
      <c r="M149" s="241"/>
      <c r="N149" s="242"/>
      <c r="O149" s="242"/>
      <c r="P149" s="242"/>
      <c r="Q149" s="242"/>
      <c r="R149" s="242"/>
      <c r="S149" s="242"/>
      <c r="T149" s="243"/>
      <c r="AT149" s="244" t="s">
        <v>198</v>
      </c>
      <c r="AU149" s="244" t="s">
        <v>92</v>
      </c>
      <c r="AV149" s="14" t="s">
        <v>92</v>
      </c>
      <c r="AW149" s="14" t="s">
        <v>38</v>
      </c>
      <c r="AX149" s="14" t="s">
        <v>83</v>
      </c>
      <c r="AY149" s="244" t="s">
        <v>189</v>
      </c>
    </row>
    <row r="150" spans="2:51" s="15" customFormat="1" ht="12">
      <c r="B150" s="245"/>
      <c r="C150" s="246"/>
      <c r="D150" s="225" t="s">
        <v>198</v>
      </c>
      <c r="E150" s="247" t="s">
        <v>1</v>
      </c>
      <c r="F150" s="248" t="s">
        <v>203</v>
      </c>
      <c r="G150" s="246"/>
      <c r="H150" s="249">
        <v>106.794</v>
      </c>
      <c r="I150" s="250"/>
      <c r="J150" s="246"/>
      <c r="K150" s="246"/>
      <c r="L150" s="251"/>
      <c r="M150" s="252"/>
      <c r="N150" s="253"/>
      <c r="O150" s="253"/>
      <c r="P150" s="253"/>
      <c r="Q150" s="253"/>
      <c r="R150" s="253"/>
      <c r="S150" s="253"/>
      <c r="T150" s="254"/>
      <c r="AT150" s="255" t="s">
        <v>198</v>
      </c>
      <c r="AU150" s="255" t="s">
        <v>92</v>
      </c>
      <c r="AV150" s="15" t="s">
        <v>106</v>
      </c>
      <c r="AW150" s="15" t="s">
        <v>38</v>
      </c>
      <c r="AX150" s="15" t="s">
        <v>90</v>
      </c>
      <c r="AY150" s="255" t="s">
        <v>189</v>
      </c>
    </row>
    <row r="151" spans="1:65" s="2" customFormat="1" ht="16.5" customHeight="1">
      <c r="A151" s="36"/>
      <c r="B151" s="37"/>
      <c r="C151" s="210" t="s">
        <v>106</v>
      </c>
      <c r="D151" s="210" t="s">
        <v>192</v>
      </c>
      <c r="E151" s="211" t="s">
        <v>2290</v>
      </c>
      <c r="F151" s="212" t="s">
        <v>2291</v>
      </c>
      <c r="G151" s="213" t="s">
        <v>195</v>
      </c>
      <c r="H151" s="214">
        <v>106.794</v>
      </c>
      <c r="I151" s="215"/>
      <c r="J151" s="216">
        <f>ROUND(I151*H151,2)</f>
        <v>0</v>
      </c>
      <c r="K151" s="212" t="s">
        <v>196</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106</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106</v>
      </c>
      <c r="BM151" s="221" t="s">
        <v>2292</v>
      </c>
    </row>
    <row r="152" spans="1:65" s="2" customFormat="1" ht="16.5" customHeight="1">
      <c r="A152" s="36"/>
      <c r="B152" s="37"/>
      <c r="C152" s="210" t="s">
        <v>216</v>
      </c>
      <c r="D152" s="210" t="s">
        <v>192</v>
      </c>
      <c r="E152" s="211" t="s">
        <v>2293</v>
      </c>
      <c r="F152" s="212" t="s">
        <v>2294</v>
      </c>
      <c r="G152" s="213" t="s">
        <v>195</v>
      </c>
      <c r="H152" s="214">
        <v>106.794</v>
      </c>
      <c r="I152" s="215"/>
      <c r="J152" s="216">
        <f>ROUND(I152*H152,2)</f>
        <v>0</v>
      </c>
      <c r="K152" s="212" t="s">
        <v>196</v>
      </c>
      <c r="L152" s="41"/>
      <c r="M152" s="217" t="s">
        <v>1</v>
      </c>
      <c r="N152" s="218" t="s">
        <v>48</v>
      </c>
      <c r="O152" s="73"/>
      <c r="P152" s="219">
        <f>O152*H152</f>
        <v>0</v>
      </c>
      <c r="Q152" s="219">
        <v>0.00088</v>
      </c>
      <c r="R152" s="219">
        <f>Q152*H152</f>
        <v>0.09397872</v>
      </c>
      <c r="S152" s="219">
        <v>0</v>
      </c>
      <c r="T152" s="220">
        <f>S152*H152</f>
        <v>0</v>
      </c>
      <c r="U152" s="36"/>
      <c r="V152" s="36"/>
      <c r="W152" s="36"/>
      <c r="X152" s="36"/>
      <c r="Y152" s="36"/>
      <c r="Z152" s="36"/>
      <c r="AA152" s="36"/>
      <c r="AB152" s="36"/>
      <c r="AC152" s="36"/>
      <c r="AD152" s="36"/>
      <c r="AE152" s="36"/>
      <c r="AR152" s="221" t="s">
        <v>106</v>
      </c>
      <c r="AT152" s="221" t="s">
        <v>192</v>
      </c>
      <c r="AU152" s="221" t="s">
        <v>92</v>
      </c>
      <c r="AY152" s="18" t="s">
        <v>189</v>
      </c>
      <c r="BE152" s="222">
        <f>IF(N152="základní",J152,0)</f>
        <v>0</v>
      </c>
      <c r="BF152" s="222">
        <f>IF(N152="snížená",J152,0)</f>
        <v>0</v>
      </c>
      <c r="BG152" s="222">
        <f>IF(N152="zákl. přenesená",J152,0)</f>
        <v>0</v>
      </c>
      <c r="BH152" s="222">
        <f>IF(N152="sníž. přenesená",J152,0)</f>
        <v>0</v>
      </c>
      <c r="BI152" s="222">
        <f>IF(N152="nulová",J152,0)</f>
        <v>0</v>
      </c>
      <c r="BJ152" s="18" t="s">
        <v>90</v>
      </c>
      <c r="BK152" s="222">
        <f>ROUND(I152*H152,2)</f>
        <v>0</v>
      </c>
      <c r="BL152" s="18" t="s">
        <v>106</v>
      </c>
      <c r="BM152" s="221" t="s">
        <v>2295</v>
      </c>
    </row>
    <row r="153" spans="2:51" s="13" customFormat="1" ht="12">
      <c r="B153" s="223"/>
      <c r="C153" s="224"/>
      <c r="D153" s="225" t="s">
        <v>198</v>
      </c>
      <c r="E153" s="226" t="s">
        <v>1</v>
      </c>
      <c r="F153" s="227" t="s">
        <v>2282</v>
      </c>
      <c r="G153" s="224"/>
      <c r="H153" s="226" t="s">
        <v>1</v>
      </c>
      <c r="I153" s="228"/>
      <c r="J153" s="224"/>
      <c r="K153" s="224"/>
      <c r="L153" s="229"/>
      <c r="M153" s="230"/>
      <c r="N153" s="231"/>
      <c r="O153" s="231"/>
      <c r="P153" s="231"/>
      <c r="Q153" s="231"/>
      <c r="R153" s="231"/>
      <c r="S153" s="231"/>
      <c r="T153" s="232"/>
      <c r="AT153" s="233" t="s">
        <v>198</v>
      </c>
      <c r="AU153" s="233" t="s">
        <v>92</v>
      </c>
      <c r="AV153" s="13" t="s">
        <v>90</v>
      </c>
      <c r="AW153" s="13" t="s">
        <v>38</v>
      </c>
      <c r="AX153" s="13" t="s">
        <v>83</v>
      </c>
      <c r="AY153" s="233" t="s">
        <v>189</v>
      </c>
    </row>
    <row r="154" spans="2:51" s="14" customFormat="1" ht="12">
      <c r="B154" s="234"/>
      <c r="C154" s="235"/>
      <c r="D154" s="225" t="s">
        <v>198</v>
      </c>
      <c r="E154" s="236" t="s">
        <v>1</v>
      </c>
      <c r="F154" s="237" t="s">
        <v>2288</v>
      </c>
      <c r="G154" s="235"/>
      <c r="H154" s="238">
        <v>53.397</v>
      </c>
      <c r="I154" s="239"/>
      <c r="J154" s="235"/>
      <c r="K154" s="235"/>
      <c r="L154" s="240"/>
      <c r="M154" s="241"/>
      <c r="N154" s="242"/>
      <c r="O154" s="242"/>
      <c r="P154" s="242"/>
      <c r="Q154" s="242"/>
      <c r="R154" s="242"/>
      <c r="S154" s="242"/>
      <c r="T154" s="243"/>
      <c r="AT154" s="244" t="s">
        <v>198</v>
      </c>
      <c r="AU154" s="244" t="s">
        <v>92</v>
      </c>
      <c r="AV154" s="14" t="s">
        <v>92</v>
      </c>
      <c r="AW154" s="14" t="s">
        <v>38</v>
      </c>
      <c r="AX154" s="14" t="s">
        <v>83</v>
      </c>
      <c r="AY154" s="244" t="s">
        <v>189</v>
      </c>
    </row>
    <row r="155" spans="2:51" s="14" customFormat="1" ht="12">
      <c r="B155" s="234"/>
      <c r="C155" s="235"/>
      <c r="D155" s="225" t="s">
        <v>198</v>
      </c>
      <c r="E155" s="236" t="s">
        <v>1</v>
      </c>
      <c r="F155" s="237" t="s">
        <v>2289</v>
      </c>
      <c r="G155" s="235"/>
      <c r="H155" s="238">
        <v>53.397</v>
      </c>
      <c r="I155" s="239"/>
      <c r="J155" s="235"/>
      <c r="K155" s="235"/>
      <c r="L155" s="240"/>
      <c r="M155" s="241"/>
      <c r="N155" s="242"/>
      <c r="O155" s="242"/>
      <c r="P155" s="242"/>
      <c r="Q155" s="242"/>
      <c r="R155" s="242"/>
      <c r="S155" s="242"/>
      <c r="T155" s="243"/>
      <c r="AT155" s="244" t="s">
        <v>198</v>
      </c>
      <c r="AU155" s="244" t="s">
        <v>92</v>
      </c>
      <c r="AV155" s="14" t="s">
        <v>92</v>
      </c>
      <c r="AW155" s="14" t="s">
        <v>38</v>
      </c>
      <c r="AX155" s="14" t="s">
        <v>83</v>
      </c>
      <c r="AY155" s="244" t="s">
        <v>189</v>
      </c>
    </row>
    <row r="156" spans="2:51" s="15" customFormat="1" ht="12">
      <c r="B156" s="245"/>
      <c r="C156" s="246"/>
      <c r="D156" s="225" t="s">
        <v>198</v>
      </c>
      <c r="E156" s="247" t="s">
        <v>1</v>
      </c>
      <c r="F156" s="248" t="s">
        <v>203</v>
      </c>
      <c r="G156" s="246"/>
      <c r="H156" s="249">
        <v>106.794</v>
      </c>
      <c r="I156" s="250"/>
      <c r="J156" s="246"/>
      <c r="K156" s="246"/>
      <c r="L156" s="251"/>
      <c r="M156" s="252"/>
      <c r="N156" s="253"/>
      <c r="O156" s="253"/>
      <c r="P156" s="253"/>
      <c r="Q156" s="253"/>
      <c r="R156" s="253"/>
      <c r="S156" s="253"/>
      <c r="T156" s="254"/>
      <c r="AT156" s="255" t="s">
        <v>198</v>
      </c>
      <c r="AU156" s="255" t="s">
        <v>92</v>
      </c>
      <c r="AV156" s="15" t="s">
        <v>106</v>
      </c>
      <c r="AW156" s="15" t="s">
        <v>38</v>
      </c>
      <c r="AX156" s="15" t="s">
        <v>90</v>
      </c>
      <c r="AY156" s="255" t="s">
        <v>189</v>
      </c>
    </row>
    <row r="157" spans="1:65" s="2" customFormat="1" ht="16.5" customHeight="1">
      <c r="A157" s="36"/>
      <c r="B157" s="37"/>
      <c r="C157" s="210" t="s">
        <v>190</v>
      </c>
      <c r="D157" s="210" t="s">
        <v>192</v>
      </c>
      <c r="E157" s="211" t="s">
        <v>2296</v>
      </c>
      <c r="F157" s="212" t="s">
        <v>2297</v>
      </c>
      <c r="G157" s="213" t="s">
        <v>195</v>
      </c>
      <c r="H157" s="214">
        <v>106.794</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2298</v>
      </c>
    </row>
    <row r="158" spans="1:65" s="2" customFormat="1" ht="16.5" customHeight="1">
      <c r="A158" s="36"/>
      <c r="B158" s="37"/>
      <c r="C158" s="210" t="s">
        <v>228</v>
      </c>
      <c r="D158" s="210" t="s">
        <v>192</v>
      </c>
      <c r="E158" s="211" t="s">
        <v>2299</v>
      </c>
      <c r="F158" s="212" t="s">
        <v>2300</v>
      </c>
      <c r="G158" s="213" t="s">
        <v>368</v>
      </c>
      <c r="H158" s="214">
        <v>3.384</v>
      </c>
      <c r="I158" s="215"/>
      <c r="J158" s="216">
        <f>ROUND(I158*H158,2)</f>
        <v>0</v>
      </c>
      <c r="K158" s="212" t="s">
        <v>196</v>
      </c>
      <c r="L158" s="41"/>
      <c r="M158" s="217" t="s">
        <v>1</v>
      </c>
      <c r="N158" s="218" t="s">
        <v>48</v>
      </c>
      <c r="O158" s="73"/>
      <c r="P158" s="219">
        <f>O158*H158</f>
        <v>0</v>
      </c>
      <c r="Q158" s="219">
        <v>1.05516</v>
      </c>
      <c r="R158" s="219">
        <f>Q158*H158</f>
        <v>3.5706614400000003</v>
      </c>
      <c r="S158" s="219">
        <v>0</v>
      </c>
      <c r="T158" s="220">
        <f>S158*H158</f>
        <v>0</v>
      </c>
      <c r="U158" s="36"/>
      <c r="V158" s="36"/>
      <c r="W158" s="36"/>
      <c r="X158" s="36"/>
      <c r="Y158" s="36"/>
      <c r="Z158" s="36"/>
      <c r="AA158" s="36"/>
      <c r="AB158" s="36"/>
      <c r="AC158" s="36"/>
      <c r="AD158" s="36"/>
      <c r="AE158" s="36"/>
      <c r="AR158" s="221" t="s">
        <v>106</v>
      </c>
      <c r="AT158" s="221" t="s">
        <v>192</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2301</v>
      </c>
    </row>
    <row r="159" spans="2:51" s="13" customFormat="1" ht="12">
      <c r="B159" s="223"/>
      <c r="C159" s="224"/>
      <c r="D159" s="225" t="s">
        <v>198</v>
      </c>
      <c r="E159" s="226" t="s">
        <v>1</v>
      </c>
      <c r="F159" s="227" t="s">
        <v>2282</v>
      </c>
      <c r="G159" s="224"/>
      <c r="H159" s="226" t="s">
        <v>1</v>
      </c>
      <c r="I159" s="228"/>
      <c r="J159" s="224"/>
      <c r="K159" s="224"/>
      <c r="L159" s="229"/>
      <c r="M159" s="230"/>
      <c r="N159" s="231"/>
      <c r="O159" s="231"/>
      <c r="P159" s="231"/>
      <c r="Q159" s="231"/>
      <c r="R159" s="231"/>
      <c r="S159" s="231"/>
      <c r="T159" s="232"/>
      <c r="AT159" s="233" t="s">
        <v>198</v>
      </c>
      <c r="AU159" s="233" t="s">
        <v>92</v>
      </c>
      <c r="AV159" s="13" t="s">
        <v>90</v>
      </c>
      <c r="AW159" s="13" t="s">
        <v>38</v>
      </c>
      <c r="AX159" s="13" t="s">
        <v>83</v>
      </c>
      <c r="AY159" s="233" t="s">
        <v>189</v>
      </c>
    </row>
    <row r="160" spans="2:51" s="14" customFormat="1" ht="12">
      <c r="B160" s="234"/>
      <c r="C160" s="235"/>
      <c r="D160" s="225" t="s">
        <v>198</v>
      </c>
      <c r="E160" s="236" t="s">
        <v>1</v>
      </c>
      <c r="F160" s="237" t="s">
        <v>2302</v>
      </c>
      <c r="G160" s="235"/>
      <c r="H160" s="238">
        <v>2.82</v>
      </c>
      <c r="I160" s="239"/>
      <c r="J160" s="235"/>
      <c r="K160" s="235"/>
      <c r="L160" s="240"/>
      <c r="M160" s="241"/>
      <c r="N160" s="242"/>
      <c r="O160" s="242"/>
      <c r="P160" s="242"/>
      <c r="Q160" s="242"/>
      <c r="R160" s="242"/>
      <c r="S160" s="242"/>
      <c r="T160" s="243"/>
      <c r="AT160" s="244" t="s">
        <v>198</v>
      </c>
      <c r="AU160" s="244" t="s">
        <v>92</v>
      </c>
      <c r="AV160" s="14" t="s">
        <v>92</v>
      </c>
      <c r="AW160" s="14" t="s">
        <v>38</v>
      </c>
      <c r="AX160" s="14" t="s">
        <v>83</v>
      </c>
      <c r="AY160" s="244" t="s">
        <v>189</v>
      </c>
    </row>
    <row r="161" spans="2:51" s="16" customFormat="1" ht="12">
      <c r="B161" s="270"/>
      <c r="C161" s="271"/>
      <c r="D161" s="225" t="s">
        <v>198</v>
      </c>
      <c r="E161" s="272" t="s">
        <v>1</v>
      </c>
      <c r="F161" s="273" t="s">
        <v>488</v>
      </c>
      <c r="G161" s="271"/>
      <c r="H161" s="274">
        <v>2.82</v>
      </c>
      <c r="I161" s="275"/>
      <c r="J161" s="271"/>
      <c r="K161" s="271"/>
      <c r="L161" s="276"/>
      <c r="M161" s="277"/>
      <c r="N161" s="278"/>
      <c r="O161" s="278"/>
      <c r="P161" s="278"/>
      <c r="Q161" s="278"/>
      <c r="R161" s="278"/>
      <c r="S161" s="278"/>
      <c r="T161" s="279"/>
      <c r="AT161" s="280" t="s">
        <v>198</v>
      </c>
      <c r="AU161" s="280" t="s">
        <v>92</v>
      </c>
      <c r="AV161" s="16" t="s">
        <v>99</v>
      </c>
      <c r="AW161" s="16" t="s">
        <v>38</v>
      </c>
      <c r="AX161" s="16" t="s">
        <v>83</v>
      </c>
      <c r="AY161" s="280" t="s">
        <v>189</v>
      </c>
    </row>
    <row r="162" spans="2:51" s="14" customFormat="1" ht="12">
      <c r="B162" s="234"/>
      <c r="C162" s="235"/>
      <c r="D162" s="225" t="s">
        <v>198</v>
      </c>
      <c r="E162" s="236" t="s">
        <v>1</v>
      </c>
      <c r="F162" s="237" t="s">
        <v>2303</v>
      </c>
      <c r="G162" s="235"/>
      <c r="H162" s="238">
        <v>0.564</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3.384</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220</v>
      </c>
      <c r="D164" s="210" t="s">
        <v>192</v>
      </c>
      <c r="E164" s="211" t="s">
        <v>2304</v>
      </c>
      <c r="F164" s="212" t="s">
        <v>2305</v>
      </c>
      <c r="G164" s="213" t="s">
        <v>606</v>
      </c>
      <c r="H164" s="214">
        <v>20.331</v>
      </c>
      <c r="I164" s="215"/>
      <c r="J164" s="216">
        <f>ROUND(I164*H164,2)</f>
        <v>0</v>
      </c>
      <c r="K164" s="212" t="s">
        <v>196</v>
      </c>
      <c r="L164" s="41"/>
      <c r="M164" s="217" t="s">
        <v>1</v>
      </c>
      <c r="N164" s="218" t="s">
        <v>48</v>
      </c>
      <c r="O164" s="73"/>
      <c r="P164" s="219">
        <f>O164*H164</f>
        <v>0</v>
      </c>
      <c r="Q164" s="219">
        <v>2.4534</v>
      </c>
      <c r="R164" s="219">
        <f>Q164*H164</f>
        <v>49.880075399999996</v>
      </c>
      <c r="S164" s="219">
        <v>0</v>
      </c>
      <c r="T164" s="220">
        <f>S164*H164</f>
        <v>0</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2306</v>
      </c>
    </row>
    <row r="165" spans="2:51" s="13" customFormat="1" ht="12">
      <c r="B165" s="223"/>
      <c r="C165" s="224"/>
      <c r="D165" s="225" t="s">
        <v>198</v>
      </c>
      <c r="E165" s="226" t="s">
        <v>1</v>
      </c>
      <c r="F165" s="227" t="s">
        <v>2275</v>
      </c>
      <c r="G165" s="224"/>
      <c r="H165" s="226" t="s">
        <v>1</v>
      </c>
      <c r="I165" s="228"/>
      <c r="J165" s="224"/>
      <c r="K165" s="224"/>
      <c r="L165" s="229"/>
      <c r="M165" s="230"/>
      <c r="N165" s="231"/>
      <c r="O165" s="231"/>
      <c r="P165" s="231"/>
      <c r="Q165" s="231"/>
      <c r="R165" s="231"/>
      <c r="S165" s="231"/>
      <c r="T165" s="232"/>
      <c r="AT165" s="233" t="s">
        <v>198</v>
      </c>
      <c r="AU165" s="233" t="s">
        <v>92</v>
      </c>
      <c r="AV165" s="13" t="s">
        <v>90</v>
      </c>
      <c r="AW165" s="13" t="s">
        <v>38</v>
      </c>
      <c r="AX165" s="13" t="s">
        <v>83</v>
      </c>
      <c r="AY165" s="233" t="s">
        <v>189</v>
      </c>
    </row>
    <row r="166" spans="2:51" s="14" customFormat="1" ht="12">
      <c r="B166" s="234"/>
      <c r="C166" s="235"/>
      <c r="D166" s="225" t="s">
        <v>198</v>
      </c>
      <c r="E166" s="236" t="s">
        <v>1</v>
      </c>
      <c r="F166" s="237" t="s">
        <v>2307</v>
      </c>
      <c r="G166" s="235"/>
      <c r="H166" s="238">
        <v>8.731</v>
      </c>
      <c r="I166" s="239"/>
      <c r="J166" s="235"/>
      <c r="K166" s="235"/>
      <c r="L166" s="240"/>
      <c r="M166" s="241"/>
      <c r="N166" s="242"/>
      <c r="O166" s="242"/>
      <c r="P166" s="242"/>
      <c r="Q166" s="242"/>
      <c r="R166" s="242"/>
      <c r="S166" s="242"/>
      <c r="T166" s="243"/>
      <c r="AT166" s="244" t="s">
        <v>198</v>
      </c>
      <c r="AU166" s="244" t="s">
        <v>92</v>
      </c>
      <c r="AV166" s="14" t="s">
        <v>92</v>
      </c>
      <c r="AW166" s="14" t="s">
        <v>38</v>
      </c>
      <c r="AX166" s="14" t="s">
        <v>83</v>
      </c>
      <c r="AY166" s="244" t="s">
        <v>189</v>
      </c>
    </row>
    <row r="167" spans="2:51" s="14" customFormat="1" ht="12">
      <c r="B167" s="234"/>
      <c r="C167" s="235"/>
      <c r="D167" s="225" t="s">
        <v>198</v>
      </c>
      <c r="E167" s="236" t="s">
        <v>1</v>
      </c>
      <c r="F167" s="237" t="s">
        <v>2308</v>
      </c>
      <c r="G167" s="235"/>
      <c r="H167" s="238">
        <v>2.585</v>
      </c>
      <c r="I167" s="239"/>
      <c r="J167" s="235"/>
      <c r="K167" s="235"/>
      <c r="L167" s="240"/>
      <c r="M167" s="241"/>
      <c r="N167" s="242"/>
      <c r="O167" s="242"/>
      <c r="P167" s="242"/>
      <c r="Q167" s="242"/>
      <c r="R167" s="242"/>
      <c r="S167" s="242"/>
      <c r="T167" s="243"/>
      <c r="AT167" s="244" t="s">
        <v>198</v>
      </c>
      <c r="AU167" s="244" t="s">
        <v>92</v>
      </c>
      <c r="AV167" s="14" t="s">
        <v>92</v>
      </c>
      <c r="AW167" s="14" t="s">
        <v>38</v>
      </c>
      <c r="AX167" s="14" t="s">
        <v>83</v>
      </c>
      <c r="AY167" s="244" t="s">
        <v>189</v>
      </c>
    </row>
    <row r="168" spans="2:51" s="14" customFormat="1" ht="12">
      <c r="B168" s="234"/>
      <c r="C168" s="235"/>
      <c r="D168" s="225" t="s">
        <v>198</v>
      </c>
      <c r="E168" s="236" t="s">
        <v>1</v>
      </c>
      <c r="F168" s="237" t="s">
        <v>2309</v>
      </c>
      <c r="G168" s="235"/>
      <c r="H168" s="238">
        <v>0.791</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4" customFormat="1" ht="12">
      <c r="B169" s="234"/>
      <c r="C169" s="235"/>
      <c r="D169" s="225" t="s">
        <v>198</v>
      </c>
      <c r="E169" s="236" t="s">
        <v>1</v>
      </c>
      <c r="F169" s="237" t="s">
        <v>2310</v>
      </c>
      <c r="G169" s="235"/>
      <c r="H169" s="238">
        <v>0.794</v>
      </c>
      <c r="I169" s="239"/>
      <c r="J169" s="235"/>
      <c r="K169" s="235"/>
      <c r="L169" s="240"/>
      <c r="M169" s="241"/>
      <c r="N169" s="242"/>
      <c r="O169" s="242"/>
      <c r="P169" s="242"/>
      <c r="Q169" s="242"/>
      <c r="R169" s="242"/>
      <c r="S169" s="242"/>
      <c r="T169" s="243"/>
      <c r="AT169" s="244" t="s">
        <v>198</v>
      </c>
      <c r="AU169" s="244" t="s">
        <v>92</v>
      </c>
      <c r="AV169" s="14" t="s">
        <v>92</v>
      </c>
      <c r="AW169" s="14" t="s">
        <v>38</v>
      </c>
      <c r="AX169" s="14" t="s">
        <v>83</v>
      </c>
      <c r="AY169" s="244" t="s">
        <v>189</v>
      </c>
    </row>
    <row r="170" spans="2:51" s="14" customFormat="1" ht="12">
      <c r="B170" s="234"/>
      <c r="C170" s="235"/>
      <c r="D170" s="225" t="s">
        <v>198</v>
      </c>
      <c r="E170" s="236" t="s">
        <v>1</v>
      </c>
      <c r="F170" s="237" t="s">
        <v>2311</v>
      </c>
      <c r="G170" s="235"/>
      <c r="H170" s="238">
        <v>4.933</v>
      </c>
      <c r="I170" s="239"/>
      <c r="J170" s="235"/>
      <c r="K170" s="235"/>
      <c r="L170" s="240"/>
      <c r="M170" s="241"/>
      <c r="N170" s="242"/>
      <c r="O170" s="242"/>
      <c r="P170" s="242"/>
      <c r="Q170" s="242"/>
      <c r="R170" s="242"/>
      <c r="S170" s="242"/>
      <c r="T170" s="243"/>
      <c r="AT170" s="244" t="s">
        <v>198</v>
      </c>
      <c r="AU170" s="244" t="s">
        <v>92</v>
      </c>
      <c r="AV170" s="14" t="s">
        <v>92</v>
      </c>
      <c r="AW170" s="14" t="s">
        <v>38</v>
      </c>
      <c r="AX170" s="14" t="s">
        <v>83</v>
      </c>
      <c r="AY170" s="244" t="s">
        <v>189</v>
      </c>
    </row>
    <row r="171" spans="2:51" s="14" customFormat="1" ht="12">
      <c r="B171" s="234"/>
      <c r="C171" s="235"/>
      <c r="D171" s="225" t="s">
        <v>198</v>
      </c>
      <c r="E171" s="236" t="s">
        <v>1</v>
      </c>
      <c r="F171" s="237" t="s">
        <v>2312</v>
      </c>
      <c r="G171" s="235"/>
      <c r="H171" s="238">
        <v>2.497</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20.331</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238</v>
      </c>
      <c r="D173" s="210" t="s">
        <v>192</v>
      </c>
      <c r="E173" s="211" t="s">
        <v>2313</v>
      </c>
      <c r="F173" s="212" t="s">
        <v>2314</v>
      </c>
      <c r="G173" s="213" t="s">
        <v>195</v>
      </c>
      <c r="H173" s="214">
        <v>128.562</v>
      </c>
      <c r="I173" s="215"/>
      <c r="J173" s="216">
        <f>ROUND(I173*H173,2)</f>
        <v>0</v>
      </c>
      <c r="K173" s="212" t="s">
        <v>196</v>
      </c>
      <c r="L173" s="41"/>
      <c r="M173" s="217" t="s">
        <v>1</v>
      </c>
      <c r="N173" s="218" t="s">
        <v>48</v>
      </c>
      <c r="O173" s="73"/>
      <c r="P173" s="219">
        <f>O173*H173</f>
        <v>0</v>
      </c>
      <c r="Q173" s="219">
        <v>0.00519</v>
      </c>
      <c r="R173" s="219">
        <f>Q173*H173</f>
        <v>0.6672367800000001</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2315</v>
      </c>
    </row>
    <row r="174" spans="2:51" s="13" customFormat="1" ht="12">
      <c r="B174" s="223"/>
      <c r="C174" s="224"/>
      <c r="D174" s="225" t="s">
        <v>198</v>
      </c>
      <c r="E174" s="226" t="s">
        <v>1</v>
      </c>
      <c r="F174" s="227" t="s">
        <v>2275</v>
      </c>
      <c r="G174" s="224"/>
      <c r="H174" s="226" t="s">
        <v>1</v>
      </c>
      <c r="I174" s="228"/>
      <c r="J174" s="224"/>
      <c r="K174" s="224"/>
      <c r="L174" s="229"/>
      <c r="M174" s="230"/>
      <c r="N174" s="231"/>
      <c r="O174" s="231"/>
      <c r="P174" s="231"/>
      <c r="Q174" s="231"/>
      <c r="R174" s="231"/>
      <c r="S174" s="231"/>
      <c r="T174" s="232"/>
      <c r="AT174" s="233" t="s">
        <v>198</v>
      </c>
      <c r="AU174" s="233" t="s">
        <v>92</v>
      </c>
      <c r="AV174" s="13" t="s">
        <v>90</v>
      </c>
      <c r="AW174" s="13" t="s">
        <v>38</v>
      </c>
      <c r="AX174" s="13" t="s">
        <v>83</v>
      </c>
      <c r="AY174" s="233" t="s">
        <v>189</v>
      </c>
    </row>
    <row r="175" spans="2:51" s="14" customFormat="1" ht="12">
      <c r="B175" s="234"/>
      <c r="C175" s="235"/>
      <c r="D175" s="225" t="s">
        <v>198</v>
      </c>
      <c r="E175" s="236" t="s">
        <v>1</v>
      </c>
      <c r="F175" s="237" t="s">
        <v>2316</v>
      </c>
      <c r="G175" s="235"/>
      <c r="H175" s="238">
        <v>62.363</v>
      </c>
      <c r="I175" s="239"/>
      <c r="J175" s="235"/>
      <c r="K175" s="235"/>
      <c r="L175" s="240"/>
      <c r="M175" s="241"/>
      <c r="N175" s="242"/>
      <c r="O175" s="242"/>
      <c r="P175" s="242"/>
      <c r="Q175" s="242"/>
      <c r="R175" s="242"/>
      <c r="S175" s="242"/>
      <c r="T175" s="243"/>
      <c r="AT175" s="244" t="s">
        <v>198</v>
      </c>
      <c r="AU175" s="244" t="s">
        <v>92</v>
      </c>
      <c r="AV175" s="14" t="s">
        <v>92</v>
      </c>
      <c r="AW175" s="14" t="s">
        <v>38</v>
      </c>
      <c r="AX175" s="14" t="s">
        <v>83</v>
      </c>
      <c r="AY175" s="244" t="s">
        <v>189</v>
      </c>
    </row>
    <row r="176" spans="2:51" s="14" customFormat="1" ht="12">
      <c r="B176" s="234"/>
      <c r="C176" s="235"/>
      <c r="D176" s="225" t="s">
        <v>198</v>
      </c>
      <c r="E176" s="236" t="s">
        <v>1</v>
      </c>
      <c r="F176" s="237" t="s">
        <v>2317</v>
      </c>
      <c r="G176" s="235"/>
      <c r="H176" s="238">
        <v>14.774</v>
      </c>
      <c r="I176" s="239"/>
      <c r="J176" s="235"/>
      <c r="K176" s="235"/>
      <c r="L176" s="240"/>
      <c r="M176" s="241"/>
      <c r="N176" s="242"/>
      <c r="O176" s="242"/>
      <c r="P176" s="242"/>
      <c r="Q176" s="242"/>
      <c r="R176" s="242"/>
      <c r="S176" s="242"/>
      <c r="T176" s="243"/>
      <c r="AT176" s="244" t="s">
        <v>198</v>
      </c>
      <c r="AU176" s="244" t="s">
        <v>92</v>
      </c>
      <c r="AV176" s="14" t="s">
        <v>92</v>
      </c>
      <c r="AW176" s="14" t="s">
        <v>38</v>
      </c>
      <c r="AX176" s="14" t="s">
        <v>83</v>
      </c>
      <c r="AY176" s="244" t="s">
        <v>189</v>
      </c>
    </row>
    <row r="177" spans="2:51" s="14" customFormat="1" ht="12">
      <c r="B177" s="234"/>
      <c r="C177" s="235"/>
      <c r="D177" s="225" t="s">
        <v>198</v>
      </c>
      <c r="E177" s="236" t="s">
        <v>1</v>
      </c>
      <c r="F177" s="237" t="s">
        <v>2318</v>
      </c>
      <c r="G177" s="235"/>
      <c r="H177" s="238">
        <v>4.162</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4" customFormat="1" ht="12">
      <c r="B178" s="234"/>
      <c r="C178" s="235"/>
      <c r="D178" s="225" t="s">
        <v>198</v>
      </c>
      <c r="E178" s="236" t="s">
        <v>1</v>
      </c>
      <c r="F178" s="237" t="s">
        <v>2319</v>
      </c>
      <c r="G178" s="235"/>
      <c r="H178" s="238">
        <v>3.969</v>
      </c>
      <c r="I178" s="239"/>
      <c r="J178" s="235"/>
      <c r="K178" s="235"/>
      <c r="L178" s="240"/>
      <c r="M178" s="241"/>
      <c r="N178" s="242"/>
      <c r="O178" s="242"/>
      <c r="P178" s="242"/>
      <c r="Q178" s="242"/>
      <c r="R178" s="242"/>
      <c r="S178" s="242"/>
      <c r="T178" s="243"/>
      <c r="AT178" s="244" t="s">
        <v>198</v>
      </c>
      <c r="AU178" s="244" t="s">
        <v>92</v>
      </c>
      <c r="AV178" s="14" t="s">
        <v>92</v>
      </c>
      <c r="AW178" s="14" t="s">
        <v>38</v>
      </c>
      <c r="AX178" s="14" t="s">
        <v>83</v>
      </c>
      <c r="AY178" s="244" t="s">
        <v>189</v>
      </c>
    </row>
    <row r="179" spans="2:51" s="14" customFormat="1" ht="12">
      <c r="B179" s="234"/>
      <c r="C179" s="235"/>
      <c r="D179" s="225" t="s">
        <v>198</v>
      </c>
      <c r="E179" s="236" t="s">
        <v>1</v>
      </c>
      <c r="F179" s="237" t="s">
        <v>2320</v>
      </c>
      <c r="G179" s="235"/>
      <c r="H179" s="238">
        <v>32.888</v>
      </c>
      <c r="I179" s="239"/>
      <c r="J179" s="235"/>
      <c r="K179" s="235"/>
      <c r="L179" s="240"/>
      <c r="M179" s="241"/>
      <c r="N179" s="242"/>
      <c r="O179" s="242"/>
      <c r="P179" s="242"/>
      <c r="Q179" s="242"/>
      <c r="R179" s="242"/>
      <c r="S179" s="242"/>
      <c r="T179" s="243"/>
      <c r="AT179" s="244" t="s">
        <v>198</v>
      </c>
      <c r="AU179" s="244" t="s">
        <v>92</v>
      </c>
      <c r="AV179" s="14" t="s">
        <v>92</v>
      </c>
      <c r="AW179" s="14" t="s">
        <v>38</v>
      </c>
      <c r="AX179" s="14" t="s">
        <v>83</v>
      </c>
      <c r="AY179" s="244" t="s">
        <v>189</v>
      </c>
    </row>
    <row r="180" spans="2:51" s="14" customFormat="1" ht="12">
      <c r="B180" s="234"/>
      <c r="C180" s="235"/>
      <c r="D180" s="225" t="s">
        <v>198</v>
      </c>
      <c r="E180" s="236" t="s">
        <v>1</v>
      </c>
      <c r="F180" s="237" t="s">
        <v>2321</v>
      </c>
      <c r="G180" s="235"/>
      <c r="H180" s="238">
        <v>10.406</v>
      </c>
      <c r="I180" s="239"/>
      <c r="J180" s="235"/>
      <c r="K180" s="235"/>
      <c r="L180" s="240"/>
      <c r="M180" s="241"/>
      <c r="N180" s="242"/>
      <c r="O180" s="242"/>
      <c r="P180" s="242"/>
      <c r="Q180" s="242"/>
      <c r="R180" s="242"/>
      <c r="S180" s="242"/>
      <c r="T180" s="243"/>
      <c r="AT180" s="244" t="s">
        <v>198</v>
      </c>
      <c r="AU180" s="244" t="s">
        <v>92</v>
      </c>
      <c r="AV180" s="14" t="s">
        <v>92</v>
      </c>
      <c r="AW180" s="14" t="s">
        <v>38</v>
      </c>
      <c r="AX180" s="14" t="s">
        <v>83</v>
      </c>
      <c r="AY180" s="244" t="s">
        <v>189</v>
      </c>
    </row>
    <row r="181" spans="2:51" s="15" customFormat="1" ht="12">
      <c r="B181" s="245"/>
      <c r="C181" s="246"/>
      <c r="D181" s="225" t="s">
        <v>198</v>
      </c>
      <c r="E181" s="247" t="s">
        <v>1</v>
      </c>
      <c r="F181" s="248" t="s">
        <v>203</v>
      </c>
      <c r="G181" s="246"/>
      <c r="H181" s="249">
        <v>128.562</v>
      </c>
      <c r="I181" s="250"/>
      <c r="J181" s="246"/>
      <c r="K181" s="246"/>
      <c r="L181" s="251"/>
      <c r="M181" s="252"/>
      <c r="N181" s="253"/>
      <c r="O181" s="253"/>
      <c r="P181" s="253"/>
      <c r="Q181" s="253"/>
      <c r="R181" s="253"/>
      <c r="S181" s="253"/>
      <c r="T181" s="254"/>
      <c r="AT181" s="255" t="s">
        <v>198</v>
      </c>
      <c r="AU181" s="255" t="s">
        <v>92</v>
      </c>
      <c r="AV181" s="15" t="s">
        <v>106</v>
      </c>
      <c r="AW181" s="15" t="s">
        <v>38</v>
      </c>
      <c r="AX181" s="15" t="s">
        <v>90</v>
      </c>
      <c r="AY181" s="255" t="s">
        <v>189</v>
      </c>
    </row>
    <row r="182" spans="1:65" s="2" customFormat="1" ht="16.5" customHeight="1">
      <c r="A182" s="36"/>
      <c r="B182" s="37"/>
      <c r="C182" s="210" t="s">
        <v>243</v>
      </c>
      <c r="D182" s="210" t="s">
        <v>192</v>
      </c>
      <c r="E182" s="211" t="s">
        <v>2322</v>
      </c>
      <c r="F182" s="212" t="s">
        <v>2323</v>
      </c>
      <c r="G182" s="213" t="s">
        <v>195</v>
      </c>
      <c r="H182" s="214">
        <v>128.562</v>
      </c>
      <c r="I182" s="215"/>
      <c r="J182" s="216">
        <f>ROUND(I182*H182,2)</f>
        <v>0</v>
      </c>
      <c r="K182" s="212" t="s">
        <v>196</v>
      </c>
      <c r="L182" s="41"/>
      <c r="M182" s="217" t="s">
        <v>1</v>
      </c>
      <c r="N182" s="218" t="s">
        <v>48</v>
      </c>
      <c r="O182" s="73"/>
      <c r="P182" s="219">
        <f>O182*H182</f>
        <v>0</v>
      </c>
      <c r="Q182" s="219">
        <v>0</v>
      </c>
      <c r="R182" s="219">
        <f>Q182*H182</f>
        <v>0</v>
      </c>
      <c r="S182" s="219">
        <v>0</v>
      </c>
      <c r="T182" s="220">
        <f>S182*H182</f>
        <v>0</v>
      </c>
      <c r="U182" s="36"/>
      <c r="V182" s="36"/>
      <c r="W182" s="36"/>
      <c r="X182" s="36"/>
      <c r="Y182" s="36"/>
      <c r="Z182" s="36"/>
      <c r="AA182" s="36"/>
      <c r="AB182" s="36"/>
      <c r="AC182" s="36"/>
      <c r="AD182" s="36"/>
      <c r="AE182" s="36"/>
      <c r="AR182" s="221" t="s">
        <v>106</v>
      </c>
      <c r="AT182" s="221" t="s">
        <v>192</v>
      </c>
      <c r="AU182" s="221" t="s">
        <v>92</v>
      </c>
      <c r="AY182" s="18" t="s">
        <v>189</v>
      </c>
      <c r="BE182" s="222">
        <f>IF(N182="základní",J182,0)</f>
        <v>0</v>
      </c>
      <c r="BF182" s="222">
        <f>IF(N182="snížená",J182,0)</f>
        <v>0</v>
      </c>
      <c r="BG182" s="222">
        <f>IF(N182="zákl. přenesená",J182,0)</f>
        <v>0</v>
      </c>
      <c r="BH182" s="222">
        <f>IF(N182="sníž. přenesená",J182,0)</f>
        <v>0</v>
      </c>
      <c r="BI182" s="222">
        <f>IF(N182="nulová",J182,0)</f>
        <v>0</v>
      </c>
      <c r="BJ182" s="18" t="s">
        <v>90</v>
      </c>
      <c r="BK182" s="222">
        <f>ROUND(I182*H182,2)</f>
        <v>0</v>
      </c>
      <c r="BL182" s="18" t="s">
        <v>106</v>
      </c>
      <c r="BM182" s="221" t="s">
        <v>2324</v>
      </c>
    </row>
    <row r="183" spans="1:65" s="2" customFormat="1" ht="16.5" customHeight="1">
      <c r="A183" s="36"/>
      <c r="B183" s="37"/>
      <c r="C183" s="210" t="s">
        <v>247</v>
      </c>
      <c r="D183" s="210" t="s">
        <v>192</v>
      </c>
      <c r="E183" s="211" t="s">
        <v>2325</v>
      </c>
      <c r="F183" s="212" t="s">
        <v>2326</v>
      </c>
      <c r="G183" s="213" t="s">
        <v>368</v>
      </c>
      <c r="H183" s="214">
        <v>1.11</v>
      </c>
      <c r="I183" s="215"/>
      <c r="J183" s="216">
        <f>ROUND(I183*H183,2)</f>
        <v>0</v>
      </c>
      <c r="K183" s="212" t="s">
        <v>196</v>
      </c>
      <c r="L183" s="41"/>
      <c r="M183" s="217" t="s">
        <v>1</v>
      </c>
      <c r="N183" s="218" t="s">
        <v>48</v>
      </c>
      <c r="O183" s="73"/>
      <c r="P183" s="219">
        <f>O183*H183</f>
        <v>0</v>
      </c>
      <c r="Q183" s="219">
        <v>1.05256</v>
      </c>
      <c r="R183" s="219">
        <f>Q183*H183</f>
        <v>1.1683416</v>
      </c>
      <c r="S183" s="219">
        <v>0</v>
      </c>
      <c r="T183" s="220">
        <f>S183*H183</f>
        <v>0</v>
      </c>
      <c r="U183" s="36"/>
      <c r="V183" s="36"/>
      <c r="W183" s="36"/>
      <c r="X183" s="36"/>
      <c r="Y183" s="36"/>
      <c r="Z183" s="36"/>
      <c r="AA183" s="36"/>
      <c r="AB183" s="36"/>
      <c r="AC183" s="36"/>
      <c r="AD183" s="36"/>
      <c r="AE183" s="36"/>
      <c r="AR183" s="221" t="s">
        <v>106</v>
      </c>
      <c r="AT183" s="221" t="s">
        <v>192</v>
      </c>
      <c r="AU183" s="221" t="s">
        <v>92</v>
      </c>
      <c r="AY183" s="18" t="s">
        <v>189</v>
      </c>
      <c r="BE183" s="222">
        <f>IF(N183="základní",J183,0)</f>
        <v>0</v>
      </c>
      <c r="BF183" s="222">
        <f>IF(N183="snížená",J183,0)</f>
        <v>0</v>
      </c>
      <c r="BG183" s="222">
        <f>IF(N183="zákl. přenesená",J183,0)</f>
        <v>0</v>
      </c>
      <c r="BH183" s="222">
        <f>IF(N183="sníž. přenesená",J183,0)</f>
        <v>0</v>
      </c>
      <c r="BI183" s="222">
        <f>IF(N183="nulová",J183,0)</f>
        <v>0</v>
      </c>
      <c r="BJ183" s="18" t="s">
        <v>90</v>
      </c>
      <c r="BK183" s="222">
        <f>ROUND(I183*H183,2)</f>
        <v>0</v>
      </c>
      <c r="BL183" s="18" t="s">
        <v>106</v>
      </c>
      <c r="BM183" s="221" t="s">
        <v>2327</v>
      </c>
    </row>
    <row r="184" spans="2:51" s="13" customFormat="1" ht="12">
      <c r="B184" s="223"/>
      <c r="C184" s="224"/>
      <c r="D184" s="225" t="s">
        <v>198</v>
      </c>
      <c r="E184" s="226" t="s">
        <v>1</v>
      </c>
      <c r="F184" s="227" t="s">
        <v>2275</v>
      </c>
      <c r="G184" s="224"/>
      <c r="H184" s="226" t="s">
        <v>1</v>
      </c>
      <c r="I184" s="228"/>
      <c r="J184" s="224"/>
      <c r="K184" s="224"/>
      <c r="L184" s="229"/>
      <c r="M184" s="230"/>
      <c r="N184" s="231"/>
      <c r="O184" s="231"/>
      <c r="P184" s="231"/>
      <c r="Q184" s="231"/>
      <c r="R184" s="231"/>
      <c r="S184" s="231"/>
      <c r="T184" s="232"/>
      <c r="AT184" s="233" t="s">
        <v>198</v>
      </c>
      <c r="AU184" s="233" t="s">
        <v>92</v>
      </c>
      <c r="AV184" s="13" t="s">
        <v>90</v>
      </c>
      <c r="AW184" s="13" t="s">
        <v>38</v>
      </c>
      <c r="AX184" s="13" t="s">
        <v>83</v>
      </c>
      <c r="AY184" s="233" t="s">
        <v>189</v>
      </c>
    </row>
    <row r="185" spans="2:51" s="14" customFormat="1" ht="12">
      <c r="B185" s="234"/>
      <c r="C185" s="235"/>
      <c r="D185" s="225" t="s">
        <v>198</v>
      </c>
      <c r="E185" s="236" t="s">
        <v>1</v>
      </c>
      <c r="F185" s="237" t="s">
        <v>2328</v>
      </c>
      <c r="G185" s="235"/>
      <c r="H185" s="238">
        <v>0.925</v>
      </c>
      <c r="I185" s="239"/>
      <c r="J185" s="235"/>
      <c r="K185" s="235"/>
      <c r="L185" s="240"/>
      <c r="M185" s="241"/>
      <c r="N185" s="242"/>
      <c r="O185" s="242"/>
      <c r="P185" s="242"/>
      <c r="Q185" s="242"/>
      <c r="R185" s="242"/>
      <c r="S185" s="242"/>
      <c r="T185" s="243"/>
      <c r="AT185" s="244" t="s">
        <v>198</v>
      </c>
      <c r="AU185" s="244" t="s">
        <v>92</v>
      </c>
      <c r="AV185" s="14" t="s">
        <v>92</v>
      </c>
      <c r="AW185" s="14" t="s">
        <v>38</v>
      </c>
      <c r="AX185" s="14" t="s">
        <v>83</v>
      </c>
      <c r="AY185" s="244" t="s">
        <v>189</v>
      </c>
    </row>
    <row r="186" spans="2:51" s="16" customFormat="1" ht="12">
      <c r="B186" s="270"/>
      <c r="C186" s="271"/>
      <c r="D186" s="225" t="s">
        <v>198</v>
      </c>
      <c r="E186" s="272" t="s">
        <v>1</v>
      </c>
      <c r="F186" s="273" t="s">
        <v>488</v>
      </c>
      <c r="G186" s="271"/>
      <c r="H186" s="274">
        <v>0.925</v>
      </c>
      <c r="I186" s="275"/>
      <c r="J186" s="271"/>
      <c r="K186" s="271"/>
      <c r="L186" s="276"/>
      <c r="M186" s="277"/>
      <c r="N186" s="278"/>
      <c r="O186" s="278"/>
      <c r="P186" s="278"/>
      <c r="Q186" s="278"/>
      <c r="R186" s="278"/>
      <c r="S186" s="278"/>
      <c r="T186" s="279"/>
      <c r="AT186" s="280" t="s">
        <v>198</v>
      </c>
      <c r="AU186" s="280" t="s">
        <v>92</v>
      </c>
      <c r="AV186" s="16" t="s">
        <v>99</v>
      </c>
      <c r="AW186" s="16" t="s">
        <v>38</v>
      </c>
      <c r="AX186" s="16" t="s">
        <v>83</v>
      </c>
      <c r="AY186" s="280" t="s">
        <v>189</v>
      </c>
    </row>
    <row r="187" spans="2:51" s="14" customFormat="1" ht="12">
      <c r="B187" s="234"/>
      <c r="C187" s="235"/>
      <c r="D187" s="225" t="s">
        <v>198</v>
      </c>
      <c r="E187" s="236" t="s">
        <v>1</v>
      </c>
      <c r="F187" s="237" t="s">
        <v>2329</v>
      </c>
      <c r="G187" s="235"/>
      <c r="H187" s="238">
        <v>0.185</v>
      </c>
      <c r="I187" s="239"/>
      <c r="J187" s="235"/>
      <c r="K187" s="235"/>
      <c r="L187" s="240"/>
      <c r="M187" s="241"/>
      <c r="N187" s="242"/>
      <c r="O187" s="242"/>
      <c r="P187" s="242"/>
      <c r="Q187" s="242"/>
      <c r="R187" s="242"/>
      <c r="S187" s="242"/>
      <c r="T187" s="243"/>
      <c r="AT187" s="244" t="s">
        <v>198</v>
      </c>
      <c r="AU187" s="244" t="s">
        <v>92</v>
      </c>
      <c r="AV187" s="14" t="s">
        <v>92</v>
      </c>
      <c r="AW187" s="14" t="s">
        <v>38</v>
      </c>
      <c r="AX187" s="14" t="s">
        <v>83</v>
      </c>
      <c r="AY187" s="244" t="s">
        <v>189</v>
      </c>
    </row>
    <row r="188" spans="2:51" s="15" customFormat="1" ht="12">
      <c r="B188" s="245"/>
      <c r="C188" s="246"/>
      <c r="D188" s="225" t="s">
        <v>198</v>
      </c>
      <c r="E188" s="247" t="s">
        <v>1</v>
      </c>
      <c r="F188" s="248" t="s">
        <v>203</v>
      </c>
      <c r="G188" s="246"/>
      <c r="H188" s="249">
        <v>1.11</v>
      </c>
      <c r="I188" s="250"/>
      <c r="J188" s="246"/>
      <c r="K188" s="246"/>
      <c r="L188" s="251"/>
      <c r="M188" s="252"/>
      <c r="N188" s="253"/>
      <c r="O188" s="253"/>
      <c r="P188" s="253"/>
      <c r="Q188" s="253"/>
      <c r="R188" s="253"/>
      <c r="S188" s="253"/>
      <c r="T188" s="254"/>
      <c r="AT188" s="255" t="s">
        <v>198</v>
      </c>
      <c r="AU188" s="255" t="s">
        <v>92</v>
      </c>
      <c r="AV188" s="15" t="s">
        <v>106</v>
      </c>
      <c r="AW188" s="15" t="s">
        <v>38</v>
      </c>
      <c r="AX188" s="15" t="s">
        <v>90</v>
      </c>
      <c r="AY188" s="255" t="s">
        <v>189</v>
      </c>
    </row>
    <row r="189" spans="2:63" s="12" customFormat="1" ht="22.9" customHeight="1">
      <c r="B189" s="194"/>
      <c r="C189" s="195"/>
      <c r="D189" s="196" t="s">
        <v>82</v>
      </c>
      <c r="E189" s="208" t="s">
        <v>388</v>
      </c>
      <c r="F189" s="208" t="s">
        <v>389</v>
      </c>
      <c r="G189" s="195"/>
      <c r="H189" s="195"/>
      <c r="I189" s="198"/>
      <c r="J189" s="209">
        <f>BK189</f>
        <v>0</v>
      </c>
      <c r="K189" s="195"/>
      <c r="L189" s="200"/>
      <c r="M189" s="201"/>
      <c r="N189" s="202"/>
      <c r="O189" s="202"/>
      <c r="P189" s="203">
        <f>P190</f>
        <v>0</v>
      </c>
      <c r="Q189" s="202"/>
      <c r="R189" s="203">
        <f>R190</f>
        <v>0</v>
      </c>
      <c r="S189" s="202"/>
      <c r="T189" s="204">
        <f>T190</f>
        <v>0</v>
      </c>
      <c r="AR189" s="205" t="s">
        <v>90</v>
      </c>
      <c r="AT189" s="206" t="s">
        <v>82</v>
      </c>
      <c r="AU189" s="206" t="s">
        <v>90</v>
      </c>
      <c r="AY189" s="205" t="s">
        <v>189</v>
      </c>
      <c r="BK189" s="207">
        <f>BK190</f>
        <v>0</v>
      </c>
    </row>
    <row r="190" spans="1:65" s="2" customFormat="1" ht="16.5" customHeight="1">
      <c r="A190" s="36"/>
      <c r="B190" s="37"/>
      <c r="C190" s="210" t="s">
        <v>252</v>
      </c>
      <c r="D190" s="210" t="s">
        <v>192</v>
      </c>
      <c r="E190" s="211" t="s">
        <v>391</v>
      </c>
      <c r="F190" s="212" t="s">
        <v>392</v>
      </c>
      <c r="G190" s="213" t="s">
        <v>368</v>
      </c>
      <c r="H190" s="214">
        <v>108.417</v>
      </c>
      <c r="I190" s="215"/>
      <c r="J190" s="216">
        <f>ROUND(I190*H190,2)</f>
        <v>0</v>
      </c>
      <c r="K190" s="212" t="s">
        <v>196</v>
      </c>
      <c r="L190" s="41"/>
      <c r="M190" s="217" t="s">
        <v>1</v>
      </c>
      <c r="N190" s="218" t="s">
        <v>48</v>
      </c>
      <c r="O190" s="73"/>
      <c r="P190" s="219">
        <f>O190*H190</f>
        <v>0</v>
      </c>
      <c r="Q190" s="219">
        <v>0</v>
      </c>
      <c r="R190" s="219">
        <f>Q190*H190</f>
        <v>0</v>
      </c>
      <c r="S190" s="219">
        <v>0</v>
      </c>
      <c r="T190" s="220">
        <f>S190*H190</f>
        <v>0</v>
      </c>
      <c r="U190" s="36"/>
      <c r="V190" s="36"/>
      <c r="W190" s="36"/>
      <c r="X190" s="36"/>
      <c r="Y190" s="36"/>
      <c r="Z190" s="36"/>
      <c r="AA190" s="36"/>
      <c r="AB190" s="36"/>
      <c r="AC190" s="36"/>
      <c r="AD190" s="36"/>
      <c r="AE190" s="36"/>
      <c r="AR190" s="221" t="s">
        <v>106</v>
      </c>
      <c r="AT190" s="221" t="s">
        <v>192</v>
      </c>
      <c r="AU190" s="221" t="s">
        <v>92</v>
      </c>
      <c r="AY190" s="18" t="s">
        <v>189</v>
      </c>
      <c r="BE190" s="222">
        <f>IF(N190="základní",J190,0)</f>
        <v>0</v>
      </c>
      <c r="BF190" s="222">
        <f>IF(N190="snížená",J190,0)</f>
        <v>0</v>
      </c>
      <c r="BG190" s="222">
        <f>IF(N190="zákl. přenesená",J190,0)</f>
        <v>0</v>
      </c>
      <c r="BH190" s="222">
        <f>IF(N190="sníž. přenesená",J190,0)</f>
        <v>0</v>
      </c>
      <c r="BI190" s="222">
        <f>IF(N190="nulová",J190,0)</f>
        <v>0</v>
      </c>
      <c r="BJ190" s="18" t="s">
        <v>90</v>
      </c>
      <c r="BK190" s="222">
        <f>ROUND(I190*H190,2)</f>
        <v>0</v>
      </c>
      <c r="BL190" s="18" t="s">
        <v>106</v>
      </c>
      <c r="BM190" s="221" t="s">
        <v>2330</v>
      </c>
    </row>
    <row r="191" spans="2:63" s="12" customFormat="1" ht="25.9" customHeight="1">
      <c r="B191" s="194"/>
      <c r="C191" s="195"/>
      <c r="D191" s="196" t="s">
        <v>82</v>
      </c>
      <c r="E191" s="197" t="s">
        <v>394</v>
      </c>
      <c r="F191" s="197" t="s">
        <v>395</v>
      </c>
      <c r="G191" s="195"/>
      <c r="H191" s="195"/>
      <c r="I191" s="198"/>
      <c r="J191" s="199">
        <f>BK191</f>
        <v>0</v>
      </c>
      <c r="K191" s="195"/>
      <c r="L191" s="200"/>
      <c r="M191" s="201"/>
      <c r="N191" s="202"/>
      <c r="O191" s="202"/>
      <c r="P191" s="203">
        <f>P192</f>
        <v>0</v>
      </c>
      <c r="Q191" s="202"/>
      <c r="R191" s="203">
        <f>R192</f>
        <v>0.23240000000000002</v>
      </c>
      <c r="S191" s="202"/>
      <c r="T191" s="204">
        <f>T192</f>
        <v>0</v>
      </c>
      <c r="AR191" s="205" t="s">
        <v>92</v>
      </c>
      <c r="AT191" s="206" t="s">
        <v>82</v>
      </c>
      <c r="AU191" s="206" t="s">
        <v>83</v>
      </c>
      <c r="AY191" s="205" t="s">
        <v>189</v>
      </c>
      <c r="BK191" s="207">
        <f>BK192</f>
        <v>0</v>
      </c>
    </row>
    <row r="192" spans="2:63" s="12" customFormat="1" ht="22.9" customHeight="1">
      <c r="B192" s="194"/>
      <c r="C192" s="195"/>
      <c r="D192" s="196" t="s">
        <v>82</v>
      </c>
      <c r="E192" s="208" t="s">
        <v>1873</v>
      </c>
      <c r="F192" s="208" t="s">
        <v>1874</v>
      </c>
      <c r="G192" s="195"/>
      <c r="H192" s="195"/>
      <c r="I192" s="198"/>
      <c r="J192" s="209">
        <f>BK192</f>
        <v>0</v>
      </c>
      <c r="K192" s="195"/>
      <c r="L192" s="200"/>
      <c r="M192" s="201"/>
      <c r="N192" s="202"/>
      <c r="O192" s="202"/>
      <c r="P192" s="203">
        <f>SUM(P193:P199)</f>
        <v>0</v>
      </c>
      <c r="Q192" s="202"/>
      <c r="R192" s="203">
        <f>SUM(R193:R199)</f>
        <v>0.23240000000000002</v>
      </c>
      <c r="S192" s="202"/>
      <c r="T192" s="204">
        <f>SUM(T193:T199)</f>
        <v>0</v>
      </c>
      <c r="AR192" s="205" t="s">
        <v>92</v>
      </c>
      <c r="AT192" s="206" t="s">
        <v>82</v>
      </c>
      <c r="AU192" s="206" t="s">
        <v>90</v>
      </c>
      <c r="AY192" s="205" t="s">
        <v>189</v>
      </c>
      <c r="BK192" s="207">
        <f>SUM(BK193:BK199)</f>
        <v>0</v>
      </c>
    </row>
    <row r="193" spans="1:65" s="2" customFormat="1" ht="16.5" customHeight="1">
      <c r="A193" s="36"/>
      <c r="B193" s="37"/>
      <c r="C193" s="210" t="s">
        <v>256</v>
      </c>
      <c r="D193" s="210" t="s">
        <v>192</v>
      </c>
      <c r="E193" s="211" t="s">
        <v>1876</v>
      </c>
      <c r="F193" s="212" t="s">
        <v>1877</v>
      </c>
      <c r="G193" s="213" t="s">
        <v>1878</v>
      </c>
      <c r="H193" s="214">
        <v>232.4</v>
      </c>
      <c r="I193" s="215"/>
      <c r="J193" s="216">
        <f>ROUND(I193*H193,2)</f>
        <v>0</v>
      </c>
      <c r="K193" s="212" t="s">
        <v>281</v>
      </c>
      <c r="L193" s="41"/>
      <c r="M193" s="217" t="s">
        <v>1</v>
      </c>
      <c r="N193" s="218" t="s">
        <v>48</v>
      </c>
      <c r="O193" s="73"/>
      <c r="P193" s="219">
        <f>O193*H193</f>
        <v>0</v>
      </c>
      <c r="Q193" s="219">
        <v>0.001</v>
      </c>
      <c r="R193" s="219">
        <f>Q193*H193</f>
        <v>0.23240000000000002</v>
      </c>
      <c r="S193" s="219">
        <v>0</v>
      </c>
      <c r="T193" s="220">
        <f>S193*H193</f>
        <v>0</v>
      </c>
      <c r="U193" s="36"/>
      <c r="V193" s="36"/>
      <c r="W193" s="36"/>
      <c r="X193" s="36"/>
      <c r="Y193" s="36"/>
      <c r="Z193" s="36"/>
      <c r="AA193" s="36"/>
      <c r="AB193" s="36"/>
      <c r="AC193" s="36"/>
      <c r="AD193" s="36"/>
      <c r="AE193" s="36"/>
      <c r="AR193" s="221" t="s">
        <v>269</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269</v>
      </c>
      <c r="BM193" s="221" t="s">
        <v>2331</v>
      </c>
    </row>
    <row r="194" spans="1:47" s="2" customFormat="1" ht="156">
      <c r="A194" s="36"/>
      <c r="B194" s="37"/>
      <c r="C194" s="38"/>
      <c r="D194" s="225" t="s">
        <v>305</v>
      </c>
      <c r="E194" s="38"/>
      <c r="F194" s="266" t="s">
        <v>2332</v>
      </c>
      <c r="G194" s="38"/>
      <c r="H194" s="38"/>
      <c r="I194" s="125"/>
      <c r="J194" s="38"/>
      <c r="K194" s="38"/>
      <c r="L194" s="41"/>
      <c r="M194" s="267"/>
      <c r="N194" s="268"/>
      <c r="O194" s="73"/>
      <c r="P194" s="73"/>
      <c r="Q194" s="73"/>
      <c r="R194" s="73"/>
      <c r="S194" s="73"/>
      <c r="T194" s="74"/>
      <c r="U194" s="36"/>
      <c r="V194" s="36"/>
      <c r="W194" s="36"/>
      <c r="X194" s="36"/>
      <c r="Y194" s="36"/>
      <c r="Z194" s="36"/>
      <c r="AA194" s="36"/>
      <c r="AB194" s="36"/>
      <c r="AC194" s="36"/>
      <c r="AD194" s="36"/>
      <c r="AE194" s="36"/>
      <c r="AT194" s="18" t="s">
        <v>305</v>
      </c>
      <c r="AU194" s="18" t="s">
        <v>92</v>
      </c>
    </row>
    <row r="195" spans="2:51" s="13" customFormat="1" ht="12">
      <c r="B195" s="223"/>
      <c r="C195" s="224"/>
      <c r="D195" s="225" t="s">
        <v>198</v>
      </c>
      <c r="E195" s="226" t="s">
        <v>1</v>
      </c>
      <c r="F195" s="227" t="s">
        <v>283</v>
      </c>
      <c r="G195" s="224"/>
      <c r="H195" s="226" t="s">
        <v>1</v>
      </c>
      <c r="I195" s="228"/>
      <c r="J195" s="224"/>
      <c r="K195" s="224"/>
      <c r="L195" s="229"/>
      <c r="M195" s="230"/>
      <c r="N195" s="231"/>
      <c r="O195" s="231"/>
      <c r="P195" s="231"/>
      <c r="Q195" s="231"/>
      <c r="R195" s="231"/>
      <c r="S195" s="231"/>
      <c r="T195" s="232"/>
      <c r="AT195" s="233" t="s">
        <v>198</v>
      </c>
      <c r="AU195" s="233" t="s">
        <v>92</v>
      </c>
      <c r="AV195" s="13" t="s">
        <v>90</v>
      </c>
      <c r="AW195" s="13" t="s">
        <v>38</v>
      </c>
      <c r="AX195" s="13" t="s">
        <v>83</v>
      </c>
      <c r="AY195" s="233" t="s">
        <v>189</v>
      </c>
    </row>
    <row r="196" spans="2:51" s="14" customFormat="1" ht="12">
      <c r="B196" s="234"/>
      <c r="C196" s="235"/>
      <c r="D196" s="225" t="s">
        <v>198</v>
      </c>
      <c r="E196" s="236" t="s">
        <v>1</v>
      </c>
      <c r="F196" s="237" t="s">
        <v>2333</v>
      </c>
      <c r="G196" s="235"/>
      <c r="H196" s="238">
        <v>185.92</v>
      </c>
      <c r="I196" s="239"/>
      <c r="J196" s="235"/>
      <c r="K196" s="235"/>
      <c r="L196" s="240"/>
      <c r="M196" s="241"/>
      <c r="N196" s="242"/>
      <c r="O196" s="242"/>
      <c r="P196" s="242"/>
      <c r="Q196" s="242"/>
      <c r="R196" s="242"/>
      <c r="S196" s="242"/>
      <c r="T196" s="243"/>
      <c r="AT196" s="244" t="s">
        <v>198</v>
      </c>
      <c r="AU196" s="244" t="s">
        <v>92</v>
      </c>
      <c r="AV196" s="14" t="s">
        <v>92</v>
      </c>
      <c r="AW196" s="14" t="s">
        <v>38</v>
      </c>
      <c r="AX196" s="14" t="s">
        <v>83</v>
      </c>
      <c r="AY196" s="244" t="s">
        <v>189</v>
      </c>
    </row>
    <row r="197" spans="2:51" s="16" customFormat="1" ht="12">
      <c r="B197" s="270"/>
      <c r="C197" s="271"/>
      <c r="D197" s="225" t="s">
        <v>198</v>
      </c>
      <c r="E197" s="272" t="s">
        <v>1</v>
      </c>
      <c r="F197" s="273" t="s">
        <v>488</v>
      </c>
      <c r="G197" s="271"/>
      <c r="H197" s="274">
        <v>185.92</v>
      </c>
      <c r="I197" s="275"/>
      <c r="J197" s="271"/>
      <c r="K197" s="271"/>
      <c r="L197" s="276"/>
      <c r="M197" s="277"/>
      <c r="N197" s="278"/>
      <c r="O197" s="278"/>
      <c r="P197" s="278"/>
      <c r="Q197" s="278"/>
      <c r="R197" s="278"/>
      <c r="S197" s="278"/>
      <c r="T197" s="279"/>
      <c r="AT197" s="280" t="s">
        <v>198</v>
      </c>
      <c r="AU197" s="280" t="s">
        <v>92</v>
      </c>
      <c r="AV197" s="16" t="s">
        <v>99</v>
      </c>
      <c r="AW197" s="16" t="s">
        <v>38</v>
      </c>
      <c r="AX197" s="16" t="s">
        <v>83</v>
      </c>
      <c r="AY197" s="280" t="s">
        <v>189</v>
      </c>
    </row>
    <row r="198" spans="2:51" s="14" customFormat="1" ht="12">
      <c r="B198" s="234"/>
      <c r="C198" s="235"/>
      <c r="D198" s="225" t="s">
        <v>198</v>
      </c>
      <c r="E198" s="236" t="s">
        <v>1</v>
      </c>
      <c r="F198" s="237" t="s">
        <v>2334</v>
      </c>
      <c r="G198" s="235"/>
      <c r="H198" s="238">
        <v>46.48</v>
      </c>
      <c r="I198" s="239"/>
      <c r="J198" s="235"/>
      <c r="K198" s="235"/>
      <c r="L198" s="240"/>
      <c r="M198" s="241"/>
      <c r="N198" s="242"/>
      <c r="O198" s="242"/>
      <c r="P198" s="242"/>
      <c r="Q198" s="242"/>
      <c r="R198" s="242"/>
      <c r="S198" s="242"/>
      <c r="T198" s="243"/>
      <c r="AT198" s="244" t="s">
        <v>198</v>
      </c>
      <c r="AU198" s="244" t="s">
        <v>92</v>
      </c>
      <c r="AV198" s="14" t="s">
        <v>92</v>
      </c>
      <c r="AW198" s="14" t="s">
        <v>38</v>
      </c>
      <c r="AX198" s="14" t="s">
        <v>83</v>
      </c>
      <c r="AY198" s="244" t="s">
        <v>189</v>
      </c>
    </row>
    <row r="199" spans="2:51" s="15" customFormat="1" ht="12">
      <c r="B199" s="245"/>
      <c r="C199" s="246"/>
      <c r="D199" s="225" t="s">
        <v>198</v>
      </c>
      <c r="E199" s="247" t="s">
        <v>1</v>
      </c>
      <c r="F199" s="248" t="s">
        <v>203</v>
      </c>
      <c r="G199" s="246"/>
      <c r="H199" s="249">
        <v>232.39999999999998</v>
      </c>
      <c r="I199" s="250"/>
      <c r="J199" s="246"/>
      <c r="K199" s="246"/>
      <c r="L199" s="251"/>
      <c r="M199" s="292"/>
      <c r="N199" s="293"/>
      <c r="O199" s="293"/>
      <c r="P199" s="293"/>
      <c r="Q199" s="293"/>
      <c r="R199" s="293"/>
      <c r="S199" s="293"/>
      <c r="T199" s="294"/>
      <c r="AT199" s="255" t="s">
        <v>198</v>
      </c>
      <c r="AU199" s="255" t="s">
        <v>92</v>
      </c>
      <c r="AV199" s="15" t="s">
        <v>106</v>
      </c>
      <c r="AW199" s="15" t="s">
        <v>38</v>
      </c>
      <c r="AX199" s="15" t="s">
        <v>90</v>
      </c>
      <c r="AY199" s="255" t="s">
        <v>189</v>
      </c>
    </row>
    <row r="200" spans="1:31" s="2" customFormat="1" ht="6.95" customHeight="1">
      <c r="A200" s="36"/>
      <c r="B200" s="56"/>
      <c r="C200" s="57"/>
      <c r="D200" s="57"/>
      <c r="E200" s="57"/>
      <c r="F200" s="57"/>
      <c r="G200" s="57"/>
      <c r="H200" s="57"/>
      <c r="I200" s="160"/>
      <c r="J200" s="57"/>
      <c r="K200" s="57"/>
      <c r="L200" s="41"/>
      <c r="M200" s="36"/>
      <c r="O200" s="36"/>
      <c r="P200" s="36"/>
      <c r="Q200" s="36"/>
      <c r="R200" s="36"/>
      <c r="S200" s="36"/>
      <c r="T200" s="36"/>
      <c r="U200" s="36"/>
      <c r="V200" s="36"/>
      <c r="W200" s="36"/>
      <c r="X200" s="36"/>
      <c r="Y200" s="36"/>
      <c r="Z200" s="36"/>
      <c r="AA200" s="36"/>
      <c r="AB200" s="36"/>
      <c r="AC200" s="36"/>
      <c r="AD200" s="36"/>
      <c r="AE200" s="36"/>
    </row>
  </sheetData>
  <sheetProtection password="CC07" sheet="1" objects="1" scenarios="1"/>
  <autoFilter ref="C129:K199"/>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Uživatel systému Windows</cp:lastModifiedBy>
  <dcterms:created xsi:type="dcterms:W3CDTF">2020-04-24T16:54:13Z</dcterms:created>
  <dcterms:modified xsi:type="dcterms:W3CDTF">2020-06-25T05:36:47Z</dcterms:modified>
  <cp:category/>
  <cp:version/>
  <cp:contentType/>
  <cp:contentStatus/>
</cp:coreProperties>
</file>