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a\Desktop\Documents\PRÁCE 0\práce 2014x\Kosub\Kosub 4 -2020 OPrava střechy Sporplex\"/>
    </mc:Choice>
  </mc:AlternateContent>
  <xr:revisionPtr revIDLastSave="0" documentId="8_{F9A8F7B3-A5FA-4072-8D59-34C85C59C97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 Pol'!$A$1:$X$105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95" i="12"/>
  <c r="BA26" i="12"/>
  <c r="G9" i="12"/>
  <c r="I9" i="12"/>
  <c r="I8" i="12" s="1"/>
  <c r="K9" i="12"/>
  <c r="M9" i="12"/>
  <c r="O9" i="12"/>
  <c r="Q9" i="12"/>
  <c r="Q8" i="12" s="1"/>
  <c r="V9" i="12"/>
  <c r="G12" i="12"/>
  <c r="G8" i="12" s="1"/>
  <c r="I12" i="12"/>
  <c r="K12" i="12"/>
  <c r="O12" i="12"/>
  <c r="O8" i="12" s="1"/>
  <c r="Q12" i="12"/>
  <c r="V12" i="12"/>
  <c r="G15" i="12"/>
  <c r="M15" i="12" s="1"/>
  <c r="I15" i="12"/>
  <c r="K15" i="12"/>
  <c r="O15" i="12"/>
  <c r="Q15" i="12"/>
  <c r="V15" i="12"/>
  <c r="G16" i="12"/>
  <c r="M16" i="12" s="1"/>
  <c r="I16" i="12"/>
  <c r="K16" i="12"/>
  <c r="K8" i="12" s="1"/>
  <c r="O16" i="12"/>
  <c r="Q16" i="12"/>
  <c r="V16" i="12"/>
  <c r="V8" i="12" s="1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I28" i="12"/>
  <c r="Q28" i="12"/>
  <c r="G29" i="12"/>
  <c r="G28" i="12" s="1"/>
  <c r="I29" i="12"/>
  <c r="K29" i="12"/>
  <c r="K28" i="12" s="1"/>
  <c r="O29" i="12"/>
  <c r="O28" i="12" s="1"/>
  <c r="Q29" i="12"/>
  <c r="V29" i="12"/>
  <c r="V28" i="12" s="1"/>
  <c r="G31" i="12"/>
  <c r="M31" i="12" s="1"/>
  <c r="I31" i="12"/>
  <c r="K31" i="12"/>
  <c r="K30" i="12" s="1"/>
  <c r="O31" i="12"/>
  <c r="Q31" i="12"/>
  <c r="V31" i="12"/>
  <c r="V30" i="12" s="1"/>
  <c r="G33" i="12"/>
  <c r="I33" i="12"/>
  <c r="K33" i="12"/>
  <c r="M33" i="12"/>
  <c r="O33" i="12"/>
  <c r="Q33" i="12"/>
  <c r="V33" i="12"/>
  <c r="G34" i="12"/>
  <c r="G30" i="12" s="1"/>
  <c r="I34" i="12"/>
  <c r="K34" i="12"/>
  <c r="O34" i="12"/>
  <c r="O30" i="12" s="1"/>
  <c r="Q34" i="12"/>
  <c r="V34" i="12"/>
  <c r="G35" i="12"/>
  <c r="M35" i="12" s="1"/>
  <c r="I35" i="12"/>
  <c r="I30" i="12" s="1"/>
  <c r="K35" i="12"/>
  <c r="O35" i="12"/>
  <c r="Q35" i="12"/>
  <c r="Q30" i="12" s="1"/>
  <c r="V35" i="12"/>
  <c r="G36" i="12"/>
  <c r="I36" i="12"/>
  <c r="K36" i="12"/>
  <c r="O36" i="12"/>
  <c r="Q36" i="12"/>
  <c r="V36" i="12"/>
  <c r="G37" i="12"/>
  <c r="I37" i="12"/>
  <c r="K37" i="12"/>
  <c r="M37" i="12"/>
  <c r="M36" i="12" s="1"/>
  <c r="O37" i="12"/>
  <c r="Q37" i="12"/>
  <c r="V37" i="12"/>
  <c r="G38" i="12"/>
  <c r="O38" i="12"/>
  <c r="G39" i="12"/>
  <c r="M39" i="12" s="1"/>
  <c r="M38" i="12" s="1"/>
  <c r="I39" i="12"/>
  <c r="I38" i="12" s="1"/>
  <c r="K39" i="12"/>
  <c r="O39" i="12"/>
  <c r="Q39" i="12"/>
  <c r="Q38" i="12" s="1"/>
  <c r="V39" i="12"/>
  <c r="G40" i="12"/>
  <c r="M40" i="12" s="1"/>
  <c r="I40" i="12"/>
  <c r="K40" i="12"/>
  <c r="K38" i="12" s="1"/>
  <c r="O40" i="12"/>
  <c r="Q40" i="12"/>
  <c r="V40" i="12"/>
  <c r="V38" i="12" s="1"/>
  <c r="I41" i="12"/>
  <c r="K41" i="12"/>
  <c r="Q41" i="12"/>
  <c r="V41" i="12"/>
  <c r="G42" i="12"/>
  <c r="G41" i="12" s="1"/>
  <c r="I42" i="12"/>
  <c r="K42" i="12"/>
  <c r="O42" i="12"/>
  <c r="O41" i="12" s="1"/>
  <c r="Q42" i="12"/>
  <c r="V42" i="12"/>
  <c r="G44" i="12"/>
  <c r="M44" i="12" s="1"/>
  <c r="I44" i="12"/>
  <c r="K44" i="12"/>
  <c r="K43" i="12" s="1"/>
  <c r="O44" i="12"/>
  <c r="Q44" i="12"/>
  <c r="V44" i="12"/>
  <c r="V43" i="12" s="1"/>
  <c r="G45" i="12"/>
  <c r="I45" i="12"/>
  <c r="K45" i="12"/>
  <c r="M45" i="12"/>
  <c r="O45" i="12"/>
  <c r="Q45" i="12"/>
  <c r="V45" i="12"/>
  <c r="G46" i="12"/>
  <c r="G43" i="12" s="1"/>
  <c r="I46" i="12"/>
  <c r="K46" i="12"/>
  <c r="O46" i="12"/>
  <c r="O43" i="12" s="1"/>
  <c r="Q46" i="12"/>
  <c r="V46" i="12"/>
  <c r="G47" i="12"/>
  <c r="M47" i="12" s="1"/>
  <c r="I47" i="12"/>
  <c r="I43" i="12" s="1"/>
  <c r="K47" i="12"/>
  <c r="O47" i="12"/>
  <c r="Q47" i="12"/>
  <c r="Q43" i="12" s="1"/>
  <c r="V47" i="12"/>
  <c r="G49" i="12"/>
  <c r="I49" i="12"/>
  <c r="K49" i="12"/>
  <c r="M49" i="12"/>
  <c r="O49" i="12"/>
  <c r="Q49" i="12"/>
  <c r="V49" i="12"/>
  <c r="G51" i="12"/>
  <c r="G48" i="12" s="1"/>
  <c r="I51" i="12"/>
  <c r="K51" i="12"/>
  <c r="O51" i="12"/>
  <c r="O48" i="12" s="1"/>
  <c r="Q51" i="12"/>
  <c r="V51" i="12"/>
  <c r="G53" i="12"/>
  <c r="M53" i="12" s="1"/>
  <c r="I53" i="12"/>
  <c r="I48" i="12" s="1"/>
  <c r="K53" i="12"/>
  <c r="O53" i="12"/>
  <c r="Q53" i="12"/>
  <c r="Q48" i="12" s="1"/>
  <c r="V53" i="12"/>
  <c r="G54" i="12"/>
  <c r="M54" i="12" s="1"/>
  <c r="I54" i="12"/>
  <c r="K54" i="12"/>
  <c r="K48" i="12" s="1"/>
  <c r="O54" i="12"/>
  <c r="Q54" i="12"/>
  <c r="V54" i="12"/>
  <c r="V48" i="12" s="1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9" i="12"/>
  <c r="M59" i="12" s="1"/>
  <c r="I59" i="12"/>
  <c r="K59" i="12"/>
  <c r="O59" i="12"/>
  <c r="Q59" i="12"/>
  <c r="V59" i="12"/>
  <c r="G60" i="12"/>
  <c r="I60" i="12"/>
  <c r="K60" i="12"/>
  <c r="M60" i="12"/>
  <c r="O60" i="12"/>
  <c r="Q60" i="12"/>
  <c r="V60" i="12"/>
  <c r="G61" i="12"/>
  <c r="M61" i="12" s="1"/>
  <c r="I61" i="12"/>
  <c r="K61" i="12"/>
  <c r="O61" i="12"/>
  <c r="Q61" i="12"/>
  <c r="V61" i="12"/>
  <c r="I62" i="12"/>
  <c r="Q62" i="12"/>
  <c r="G63" i="12"/>
  <c r="M63" i="12" s="1"/>
  <c r="I63" i="12"/>
  <c r="K63" i="12"/>
  <c r="K62" i="12" s="1"/>
  <c r="O63" i="12"/>
  <c r="Q63" i="12"/>
  <c r="V63" i="12"/>
  <c r="V62" i="12" s="1"/>
  <c r="G65" i="12"/>
  <c r="I65" i="12"/>
  <c r="K65" i="12"/>
  <c r="M65" i="12"/>
  <c r="O65" i="12"/>
  <c r="Q65" i="12"/>
  <c r="V65" i="12"/>
  <c r="G66" i="12"/>
  <c r="G62" i="12" s="1"/>
  <c r="I66" i="12"/>
  <c r="K66" i="12"/>
  <c r="O66" i="12"/>
  <c r="O62" i="12" s="1"/>
  <c r="Q66" i="12"/>
  <c r="V66" i="12"/>
  <c r="G67" i="12"/>
  <c r="I67" i="12"/>
  <c r="O67" i="12"/>
  <c r="Q67" i="12"/>
  <c r="G68" i="12"/>
  <c r="M68" i="12" s="1"/>
  <c r="M67" i="12" s="1"/>
  <c r="I68" i="12"/>
  <c r="K68" i="12"/>
  <c r="K67" i="12" s="1"/>
  <c r="O68" i="12"/>
  <c r="Q68" i="12"/>
  <c r="V68" i="12"/>
  <c r="V67" i="12" s="1"/>
  <c r="G70" i="12"/>
  <c r="I70" i="12"/>
  <c r="K70" i="12"/>
  <c r="M70" i="12"/>
  <c r="O70" i="12"/>
  <c r="Q70" i="12"/>
  <c r="V70" i="12"/>
  <c r="G71" i="12"/>
  <c r="O71" i="12"/>
  <c r="G72" i="12"/>
  <c r="M72" i="12" s="1"/>
  <c r="I72" i="12"/>
  <c r="I71" i="12" s="1"/>
  <c r="K72" i="12"/>
  <c r="O72" i="12"/>
  <c r="Q72" i="12"/>
  <c r="Q71" i="12" s="1"/>
  <c r="V72" i="12"/>
  <c r="G74" i="12"/>
  <c r="M74" i="12" s="1"/>
  <c r="I74" i="12"/>
  <c r="K74" i="12"/>
  <c r="K71" i="12" s="1"/>
  <c r="O74" i="12"/>
  <c r="Q74" i="12"/>
  <c r="V74" i="12"/>
  <c r="V71" i="12" s="1"/>
  <c r="G76" i="12"/>
  <c r="I76" i="12"/>
  <c r="K76" i="12"/>
  <c r="M76" i="12"/>
  <c r="O76" i="12"/>
  <c r="Q76" i="12"/>
  <c r="V76" i="12"/>
  <c r="G78" i="12"/>
  <c r="O78" i="12"/>
  <c r="G79" i="12"/>
  <c r="M79" i="12" s="1"/>
  <c r="M78" i="12" s="1"/>
  <c r="I79" i="12"/>
  <c r="I78" i="12" s="1"/>
  <c r="K79" i="12"/>
  <c r="O79" i="12"/>
  <c r="Q79" i="12"/>
  <c r="Q78" i="12" s="1"/>
  <c r="V79" i="12"/>
  <c r="G81" i="12"/>
  <c r="M81" i="12" s="1"/>
  <c r="I81" i="12"/>
  <c r="K81" i="12"/>
  <c r="K78" i="12" s="1"/>
  <c r="O81" i="12"/>
  <c r="Q81" i="12"/>
  <c r="V81" i="12"/>
  <c r="V78" i="12" s="1"/>
  <c r="G82" i="12"/>
  <c r="I82" i="12"/>
  <c r="K82" i="12"/>
  <c r="M82" i="12"/>
  <c r="O82" i="12"/>
  <c r="Q82" i="12"/>
  <c r="V82" i="12"/>
  <c r="G83" i="12"/>
  <c r="K83" i="12"/>
  <c r="O83" i="12"/>
  <c r="V83" i="12"/>
  <c r="G84" i="12"/>
  <c r="M84" i="12" s="1"/>
  <c r="M83" i="12" s="1"/>
  <c r="I84" i="12"/>
  <c r="I83" i="12" s="1"/>
  <c r="K84" i="12"/>
  <c r="O84" i="12"/>
  <c r="Q84" i="12"/>
  <c r="Q83" i="12" s="1"/>
  <c r="V84" i="12"/>
  <c r="G86" i="12"/>
  <c r="I86" i="12"/>
  <c r="K86" i="12"/>
  <c r="M86" i="12"/>
  <c r="O86" i="12"/>
  <c r="Q86" i="12"/>
  <c r="V86" i="12"/>
  <c r="G87" i="12"/>
  <c r="G85" i="12" s="1"/>
  <c r="I87" i="12"/>
  <c r="K87" i="12"/>
  <c r="O87" i="12"/>
  <c r="O85" i="12" s="1"/>
  <c r="Q87" i="12"/>
  <c r="V87" i="12"/>
  <c r="G89" i="12"/>
  <c r="M89" i="12" s="1"/>
  <c r="I89" i="12"/>
  <c r="I85" i="12" s="1"/>
  <c r="K89" i="12"/>
  <c r="O89" i="12"/>
  <c r="Q89" i="12"/>
  <c r="Q85" i="12" s="1"/>
  <c r="V89" i="12"/>
  <c r="G90" i="12"/>
  <c r="M90" i="12" s="1"/>
  <c r="I90" i="12"/>
  <c r="K90" i="12"/>
  <c r="K85" i="12" s="1"/>
  <c r="O90" i="12"/>
  <c r="Q90" i="12"/>
  <c r="V90" i="12"/>
  <c r="V85" i="12" s="1"/>
  <c r="I91" i="12"/>
  <c r="K91" i="12"/>
  <c r="Q91" i="12"/>
  <c r="V91" i="12"/>
  <c r="G92" i="12"/>
  <c r="G91" i="12" s="1"/>
  <c r="I92" i="12"/>
  <c r="K92" i="12"/>
  <c r="O92" i="12"/>
  <c r="O91" i="12" s="1"/>
  <c r="Q92" i="12"/>
  <c r="V92" i="12"/>
  <c r="AE95" i="12"/>
  <c r="AF95" i="12"/>
  <c r="I20" i="1"/>
  <c r="I19" i="1"/>
  <c r="I18" i="1"/>
  <c r="I17" i="1"/>
  <c r="I16" i="1"/>
  <c r="I64" i="1"/>
  <c r="J63" i="1" s="1"/>
  <c r="F42" i="1"/>
  <c r="G23" i="1" s="1"/>
  <c r="G42" i="1"/>
  <c r="G25" i="1" s="1"/>
  <c r="A25" i="1" s="1"/>
  <c r="G26" i="1" s="1"/>
  <c r="H41" i="1"/>
  <c r="I41" i="1" s="1"/>
  <c r="H40" i="1"/>
  <c r="I40" i="1" s="1"/>
  <c r="H39" i="1"/>
  <c r="H42" i="1" s="1"/>
  <c r="J49" i="1" l="1"/>
  <c r="J50" i="1"/>
  <c r="J52" i="1"/>
  <c r="J54" i="1"/>
  <c r="J56" i="1"/>
  <c r="J58" i="1"/>
  <c r="J60" i="1"/>
  <c r="J62" i="1"/>
  <c r="J51" i="1"/>
  <c r="J53" i="1"/>
  <c r="J55" i="1"/>
  <c r="J57" i="1"/>
  <c r="J59" i="1"/>
  <c r="J61" i="1"/>
  <c r="A26" i="1"/>
  <c r="A23" i="1"/>
  <c r="G28" i="1"/>
  <c r="M71" i="12"/>
  <c r="M43" i="12"/>
  <c r="M66" i="12"/>
  <c r="M62" i="12" s="1"/>
  <c r="M51" i="12"/>
  <c r="M48" i="12" s="1"/>
  <c r="M46" i="12"/>
  <c r="M42" i="12"/>
  <c r="M41" i="12" s="1"/>
  <c r="M34" i="12"/>
  <c r="M30" i="12" s="1"/>
  <c r="M29" i="12"/>
  <c r="M28" i="12" s="1"/>
  <c r="M12" i="12"/>
  <c r="M8" i="12" s="1"/>
  <c r="M92" i="12"/>
  <c r="M91" i="12" s="1"/>
  <c r="M87" i="12"/>
  <c r="M85" i="12" s="1"/>
  <c r="I39" i="1"/>
  <c r="I42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64" i="1" l="1"/>
  <c r="A24" i="1"/>
  <c r="G24" i="1"/>
  <c r="A27" i="1" s="1"/>
  <c r="J40" i="1"/>
  <c r="J39" i="1"/>
  <c r="J42" i="1" s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Dana</author>
  </authors>
  <commentList>
    <comment ref="S6" authorId="0" shapeId="0" xr:uid="{BF5C07E3-36AC-47D0-9BA7-D646A876AF2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7896D6C-2052-405D-834A-554514F4769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<sst xmlns="http://schemas.openxmlformats.org/spreadsheetml/2006/main" count="609" uniqueCount="259">
  <si>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</si>
  <si>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</si>
  <si>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</si>
  <si>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</si>
  <si>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</si>
  <si>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</si>
  <si>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</si>
  <si>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</si>
  <si>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</si>
  <si>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</si>
  <si>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</si>
  <si>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</si>
  <si>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</si>
  <si>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</si>
  <si>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</si>
  <si>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</si>
  <si>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</si>
  <si>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</si>
  <si>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</si>
  <si>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</si>
  <si>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</si>
  <si>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</si>
  <si>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</si>
  <si>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</si>
  <si>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</si>
  <si>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</si>
  <si>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</si>
  <si>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</si>
  <si>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</si>
  <si>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</si>
  <si>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</si>
  <si>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</si>
  <si>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</si>
  <si>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</si>
  <si>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</si>
  <si>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</si>
  <si>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</si>
  <si>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</si>
  <si>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</si>
  <si>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</si>
  <si>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</si>
  <si>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</si>
  <si>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</si>
  <si>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</si>
  <si>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Architetonicko-stavební řešení</t>
  </si>
  <si>
    <t>01</t>
  </si>
  <si>
    <t>Architektonicko-stavební řešení</t>
  </si>
  <si>
    <t>Objekt:</t>
  </si>
  <si>
    <t>Rozpočet:</t>
  </si>
  <si>
    <t>Koz4-2020</t>
  </si>
  <si>
    <t>Oprava střešní konstrukce č.p. 275, ul. Vodičná, Chlebovice</t>
  </si>
  <si>
    <t>Stavba</t>
  </si>
  <si>
    <t>Celkem za stavbu</t>
  </si>
  <si>
    <t>CZK</t>
  </si>
  <si>
    <t>Rekapitulace dílů</t>
  </si>
  <si>
    <t>Typ dílu</t>
  </si>
  <si>
    <t>4</t>
  </si>
  <si>
    <t>Vodorovné konstrukce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</si>
  <si>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</si>
  <si>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</si>
  <si>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</si>
  <si>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</si>
  <si>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</si>
  <si>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</si>
  <si>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</si>
  <si>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</si>
  <si>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</si>
  <si>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</si>
  <si>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</si>
  <si>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</si>
  <si>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</si>
  <si>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</si>
  <si>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</si>
  <si>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</si>
  <si>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</si>
  <si>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</si>
  <si>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</si>
  <si>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</si>
  <si>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</si>
  <si>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</si>
  <si>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784</t>
  </si>
  <si>
    <t>Malby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</si>
  <si>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</si>
  <si>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</si>
  <si>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</si>
  <si>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</si>
  <si>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</si>
  <si>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</si>
  <si>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</si>
  <si>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</si>
  <si>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</si>
  <si>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</si>
  <si>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</si>
  <si>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</si>
  <si>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</si>
  <si>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</si>
  <si>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</si>
  <si>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</si>
  <si>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</si>
  <si>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</si>
  <si>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</si>
  <si>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</si>
  <si>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</si>
  <si>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</si>
  <si>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</si>
  <si>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</si>
  <si>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</si>
  <si>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</si>
  <si>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</si>
  <si>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</si>
  <si>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</si>
  <si>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</si>
  <si>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</si>
  <si>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</si>
  <si>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417321315R00</t>
  </si>
  <si>
    <t>Ztužující pásy a věnce z betonu železového C 20/25</t>
  </si>
  <si>
    <t>m3</t>
  </si>
  <si>
    <t>RTS 20/ I</t>
  </si>
  <si>
    <t>Práce</t>
  </si>
  <si>
    <t>POL1_</t>
  </si>
  <si>
    <t>B1 : 0,5*0,3*0,25*5</t>
  </si>
  <si>
    <t>VV</t>
  </si>
  <si>
    <t>B2 : 0,9*0,3*0,15*5</t>
  </si>
  <si>
    <t>417351115R00</t>
  </si>
  <si>
    <t>Bednění ztužujících pásů a věnců - zřízení</t>
  </si>
  <si>
    <t>m2</t>
  </si>
  <si>
    <t>B2 : 0,5*0,25*5*2</t>
  </si>
  <si>
    <t>B1 : 0,9*0,15*2*5</t>
  </si>
  <si>
    <t>417351116R00</t>
  </si>
  <si>
    <t>Bednění ztužujících pásů a věnců - odstranění</t>
  </si>
  <si>
    <t>417361821R00</t>
  </si>
  <si>
    <t>Výztuž ztužujících pásů a věnců z oceli 10505(R)</t>
  </si>
  <si>
    <t>t</t>
  </si>
  <si>
    <t>B2 : 0,5*4*5*0,888/1000*1,1</t>
  </si>
  <si>
    <t>4*1,1*0,222*5/1000*1,1</t>
  </si>
  <si>
    <t>B1 : 4*0,9*5*0,888/1000*1,1</t>
  </si>
  <si>
    <t>6*0,9*5*0,222/1000*1,1</t>
  </si>
  <si>
    <t>4-001.RXX</t>
  </si>
  <si>
    <t>Zřízení (D+M) montážního podepření - rektifikační stojka  3x 4 m, podkladní trám 200/200 délky 4,5 m</t>
  </si>
  <si>
    <t>soub</t>
  </si>
  <si>
    <t>Vlastní</t>
  </si>
  <si>
    <t>Indiv</t>
  </si>
  <si>
    <t>4-002.RXX</t>
  </si>
  <si>
    <t>Odstranění montážního podepření - rektifikační stojka  3x 4 m, podkladní trám 200/200 délky 4,5 m</t>
  </si>
  <si>
    <t>4-003.RXX</t>
  </si>
  <si>
    <t>Zapravení montážního otvoru 300x300 mm v podhledu vč. výmalby SDK</t>
  </si>
  <si>
    <t>kus</t>
  </si>
  <si>
    <t>4-004.RXX</t>
  </si>
  <si>
    <t>Úprava stávajícícho komínu</t>
  </si>
  <si>
    <t>- D+M nerez stříška 520x970 mm</t>
  </si>
  <si>
    <t>POP</t>
  </si>
  <si>
    <t>- D+M komínový nádstavec délky 1500 mm, nerez trouba pr. 150/1, tepelná izolace 40 mm, obal Al pr. 240/0,6 mm</t>
  </si>
  <si>
    <t>- D+M meidingerova stříška (nerez)</t>
  </si>
  <si>
    <t>612401291RT2</t>
  </si>
  <si>
    <t>Omítka malých ploch vnitřních stěn do 0,25 m2 vápennou štukovovou omítkou vč. výmalby</t>
  </si>
  <si>
    <t>941941031R00</t>
  </si>
  <si>
    <t>Montáž lešení leh.řad.s podlahami,š.do 1 m, H 10 m</t>
  </si>
  <si>
    <t>9*6</t>
  </si>
  <si>
    <t>941941191R00</t>
  </si>
  <si>
    <t>Příplatek za každý měsíc použití lešení k pol.1031</t>
  </si>
  <si>
    <t>941941831R00</t>
  </si>
  <si>
    <t>Demontáž lešení leh.řad.s podlahami,š.1 m, H 10 m</t>
  </si>
  <si>
    <t>941955004R00</t>
  </si>
  <si>
    <t>Lešení lehké pomocné, výška podlahy do 3,5 m</t>
  </si>
  <si>
    <t>952901111R00</t>
  </si>
  <si>
    <t>Vyčištění budov o výšce podlaží do 4 m</t>
  </si>
  <si>
    <t>971033441R00</t>
  </si>
  <si>
    <t>Vybourání otv. zeď cihel. pl.0,25 m2, tl.30cm, MVC</t>
  </si>
  <si>
    <t>96-001.RXX</t>
  </si>
  <si>
    <t>Zřízení montážních otvorů v podhledu 300x300 mm</t>
  </si>
  <si>
    <t>999281105R00</t>
  </si>
  <si>
    <t>Přesun hmot pro opravy a údržbu do výšky 6 m</t>
  </si>
  <si>
    <t>Přesun hmot</t>
  </si>
  <si>
    <t>POL7_</t>
  </si>
  <si>
    <t>712400831R00</t>
  </si>
  <si>
    <t>Odstranění asfaltové lepenky krytiny střech do 30° 1vrstvé</t>
  </si>
  <si>
    <t>712400831RT3</t>
  </si>
  <si>
    <t>Odstranění difúzní folie krytiny střech do 30° 1vrstvé</t>
  </si>
  <si>
    <t>712431101RZ1</t>
  </si>
  <si>
    <t>Povlaková krytina střech do 30°, AIP na sucho 1 vrstva - včetně dodávky asfaltové lepenky</t>
  </si>
  <si>
    <t>998712101R00</t>
  </si>
  <si>
    <t>Přesun hmot pro povlakové krytiny, výšky do 6 m</t>
  </si>
  <si>
    <t>762088113R00</t>
  </si>
  <si>
    <t>Zakrývání provizorní plachtou 12x15m,vč.odstranění</t>
  </si>
  <si>
    <t>Zakrývání rozpracovaných tesařských konstrukcí těžkou plachtou na ochranu před srážkovou vodou.</t>
  </si>
  <si>
    <t>762331931R00</t>
  </si>
  <si>
    <t>Vyřezání části střešní vazby do 288 cm2,do dl.3 m</t>
  </si>
  <si>
    <t>m</t>
  </si>
  <si>
    <t>pozednice : 0,8*5</t>
  </si>
  <si>
    <t>762342811R00</t>
  </si>
  <si>
    <t>Demontáž laťování střech, rozteč latí do 22 cm</t>
  </si>
  <si>
    <t>762341925R00</t>
  </si>
  <si>
    <t>Vyřezání otvorů střech, v bednění pl. nad 8 m2</t>
  </si>
  <si>
    <t>762-001.RXX</t>
  </si>
  <si>
    <t>Zaměření přesné polohy krokví a vaznice</t>
  </si>
  <si>
    <t>762-002.RXX</t>
  </si>
  <si>
    <t>Revize stávajícího kotvení pozednic</t>
  </si>
  <si>
    <t>762330112RAD</t>
  </si>
  <si>
    <t>Konstrukce krovu z řeziva plochy 224 cm2, impregn. hranoly 15 x 15 cm, včetně dodávky</t>
  </si>
  <si>
    <t>Součtová</t>
  </si>
  <si>
    <t>Agregovaná položka</t>
  </si>
  <si>
    <t>POL2_</t>
  </si>
  <si>
    <t>sloupek : 5*1</t>
  </si>
  <si>
    <t>762340110RAB</t>
  </si>
  <si>
    <t>Bednění střech z prken na sraz, impregnace prkna včetně dodávky</t>
  </si>
  <si>
    <t>762340130RAA</t>
  </si>
  <si>
    <t>Laťování střech rozteč 22 cm, impregnace latě, včetně dodávky řeziva</t>
  </si>
  <si>
    <t>998762102R00</t>
  </si>
  <si>
    <t>Přesun hmot pro tesařské konstrukce, výšky do 12 m</t>
  </si>
  <si>
    <t>764906310RS1</t>
  </si>
  <si>
    <t>Dachman, zastřešení plechovou krytinou na dřevo viz stávající</t>
  </si>
  <si>
    <t>včetně větrací mřížky, zatahovacího okapového plechu a spojovacích prostředků.</t>
  </si>
  <si>
    <t>764311821R00</t>
  </si>
  <si>
    <t>Demontáž krytiny, Dachman, do 25 m2, do 30°</t>
  </si>
  <si>
    <t>998764101R00</t>
  </si>
  <si>
    <t>Přesun hmot pro klempířské konstr., výšky do 6 m</t>
  </si>
  <si>
    <t>765799311RK7</t>
  </si>
  <si>
    <t xml:space="preserve">Montáž fólie na krokve přibitím se slepením spojů podstřešní difúzní fólie </t>
  </si>
  <si>
    <t>Dodávka a montáž fólie, spojovací pásky včetně spojovacích prostředků.</t>
  </si>
  <si>
    <t>998765101R00</t>
  </si>
  <si>
    <t>Přesun hmot pro krytiny tvrdé, výšky do 6 m</t>
  </si>
  <si>
    <t>766411821R00</t>
  </si>
  <si>
    <t>Demontáž obložení stěn palubkami vč.úschovy pro zpětnou montáž</t>
  </si>
  <si>
    <t>10,35*1,6</t>
  </si>
  <si>
    <t>766411822R00</t>
  </si>
  <si>
    <t>Demontáž podkladových roštů obložení stěn vč.úschovy pro zpětnou montáž</t>
  </si>
  <si>
    <t>766410010RAI</t>
  </si>
  <si>
    <t>Obklad stěn palubkami pero - drážka vč. lakování a spojovacích prostředků pouze montáž, obklad ve specifikaci</t>
  </si>
  <si>
    <t>767-001.RXX</t>
  </si>
  <si>
    <t>D+M ocelových svařovaných nosníků vč. kotevních ploten kotvených a osazených do čerstvého betonu 2x antikorózní nátěr</t>
  </si>
  <si>
    <t>kg</t>
  </si>
  <si>
    <t>405*5*1,1</t>
  </si>
  <si>
    <t>767-002.RXX</t>
  </si>
  <si>
    <t>Příplatek za pracnost při montáži ocelových svařovaných nosníků vč. použití jeřábu</t>
  </si>
  <si>
    <t>998767201R00</t>
  </si>
  <si>
    <t>Přesun hmot pro zámečnické konstr., výšky do 6 m</t>
  </si>
  <si>
    <t>784011222RT2</t>
  </si>
  <si>
    <t>Zakrytí podlah včetně papírové lepenky</t>
  </si>
  <si>
    <t>979011211R00</t>
  </si>
  <si>
    <t>Svislá doprava suti a vybour. hmot za 2.NP nošením</t>
  </si>
  <si>
    <t>Přesun suti</t>
  </si>
  <si>
    <t>POL8_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</si>
  <si>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</si>
  <si>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</si>
  <si>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</si>
  <si>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</si>
  <si>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</si>
  <si>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979990102R00</t>
  </si>
  <si>
    <t>Poplat.za sklád.suti-směs</t>
  </si>
  <si>
    <t>005121 R</t>
  </si>
  <si>
    <t>Zařízení staveniště</t>
  </si>
  <si>
    <t>Soubor</t>
  </si>
  <si>
    <t>VRN</t>
  </si>
  <si>
    <t>POL99_2</t>
  </si>
  <si>
    <t>Veškeré náklady spojené s vybudováním, provozem a odstraněním zařízení staveniště.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</si>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</sst>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abSelected="1" topLeftCell="B21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5">
      <c r="A2" s="2"/>
      <c r="B2" s="112" t="s">
        <v>24</v>
      </c>
      <c r="C2" s="113"/>
      <c r="D2" s="114" t="s">
        <v>49</v>
      </c>
      <c r="E2" s="115" t="s">
        <v>50</v>
      </c>
      <c r="F2" s="116"/>
      <c r="G2" s="116"/>
      <c r="H2" s="116"/>
      <c r="I2" s="116"/>
      <c r="J2" s="117"/>
      <c r="O2" s="1"/>
    </row>
    <row r="3" spans="1:15" ht="27" customHeight="1" x14ac:dyDescent="0.25">
      <c r="A3" s="2"/>
      <c r="B3" s="118" t="s">
        <v>47</v>
      </c>
      <c r="C3" s="113"/>
      <c r="D3" s="119" t="s">
        <v>45</v>
      </c>
      <c r="E3" s="120" t="s">
        <v>46</v>
      </c>
      <c r="F3" s="121"/>
      <c r="G3" s="121"/>
      <c r="H3" s="121"/>
      <c r="I3" s="121"/>
      <c r="J3" s="122"/>
    </row>
    <row r="4" spans="1:15" ht="23.25" customHeight="1" x14ac:dyDescent="0.25">
      <c r="A4" s="111">
        <v>764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5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5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5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5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SUMIF(F49:F63,A16,I49:I63)+SUMIF(F49:F63,"PSU",I49:I63)</f>
        <v>0</v>
      </c>
      <c r="J16" s="85"/>
    </row>
    <row r="17" spans="1:10" ht="23.25" customHeight="1" x14ac:dyDescent="0.25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SUMIF(F49:F63,A17,I49:I63)</f>
        <v>0</v>
      </c>
      <c r="J17" s="85"/>
    </row>
    <row r="18" spans="1:10" ht="23.25" customHeight="1" x14ac:dyDescent="0.25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SUMIF(F49:F63,A18,I49:I63)</f>
        <v>0</v>
      </c>
      <c r="J18" s="85"/>
    </row>
    <row r="19" spans="1:10" ht="23.25" customHeight="1" x14ac:dyDescent="0.25">
      <c r="A19" s="196" t="s">
        <v>86</v>
      </c>
      <c r="B19" s="38" t="s">
        <v>29</v>
      </c>
      <c r="C19" s="62"/>
      <c r="D19" s="63"/>
      <c r="E19" s="83"/>
      <c r="F19" s="84"/>
      <c r="G19" s="83"/>
      <c r="H19" s="84"/>
      <c r="I19" s="83">
        <f>SUMIF(F49:F63,A19,I49:I63)</f>
        <v>0</v>
      </c>
      <c r="J19" s="85"/>
    </row>
    <row r="20" spans="1:10" ht="23.25" customHeight="1" x14ac:dyDescent="0.25">
      <c r="A20" s="196" t="s">
        <v>85</v>
      </c>
      <c r="B20" s="38" t="s">
        <v>30</v>
      </c>
      <c r="C20" s="62"/>
      <c r="D20" s="63"/>
      <c r="E20" s="83"/>
      <c r="F20" s="84"/>
      <c r="G20" s="83"/>
      <c r="H20" s="84"/>
      <c r="I20" s="83">
        <f>SUMIF(F49:F63,A20,I49:I63)</f>
        <v>0</v>
      </c>
      <c r="J20" s="85"/>
    </row>
    <row r="21" spans="1:10" ht="23.25" customHeight="1" x14ac:dyDescent="0.25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3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53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5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5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5">
      <c r="A39" s="137">
        <v>1</v>
      </c>
      <c r="B39" s="147" t="s">
        <v>51</v>
      </c>
      <c r="C39" s="148"/>
      <c r="D39" s="148"/>
      <c r="E39" s="148"/>
      <c r="F39" s="149">
        <f>'01 1 Pol'!AE95</f>
        <v>0</v>
      </c>
      <c r="G39" s="150">
        <f>'01 1 Pol'!AF95</f>
        <v>0</v>
      </c>
      <c r="H39" s="151">
        <f>(F39*SazbaDPH1/100)+(G39*SazbaDPH2/100)</f>
        <v>0</v>
      </c>
      <c r="I39" s="151">
        <f>F39+G39+H39</f>
        <v>0</v>
      </c>
      <c r="J39" s="152" t="str">
        <f>IF(_xlfn.SINGLE(CenaCelkemVypocet)=0,"",I39/_xlfn.SINGLE(CenaCelkemVypocet)*100)</f>
        <v/>
      </c>
    </row>
    <row r="40" spans="1:10" ht="25.5" hidden="1" customHeight="1" x14ac:dyDescent="0.25">
      <c r="A40" s="137">
        <v>2</v>
      </c>
      <c r="B40" s="153" t="s">
        <v>45</v>
      </c>
      <c r="C40" s="154" t="s">
        <v>46</v>
      </c>
      <c r="D40" s="154"/>
      <c r="E40" s="154"/>
      <c r="F40" s="155">
        <f>'01 1 Pol'!AE95</f>
        <v>0</v>
      </c>
      <c r="G40" s="156">
        <f>'01 1 Pol'!AF95</f>
        <v>0</v>
      </c>
      <c r="H40" s="156">
        <f>(F40*SazbaDPH1/100)+(G40*SazbaDPH2/100)</f>
        <v>0</v>
      </c>
      <c r="I40" s="156">
        <f>F40+G40+H40</f>
        <v>0</v>
      </c>
      <c r="J40" s="157" t="str">
        <f>IF(_xlfn.SINGLE(CenaCelkemVypocet)=0,"",I40/_xlfn.SINGLE(CenaCelkemVypocet)*100)</f>
        <v/>
      </c>
    </row>
    <row r="41" spans="1:10" ht="25.5" hidden="1" customHeight="1" x14ac:dyDescent="0.25">
      <c r="A41" s="137">
        <v>3</v>
      </c>
      <c r="B41" s="158" t="s">
        <v>43</v>
      </c>
      <c r="C41" s="148" t="s">
        <v>44</v>
      </c>
      <c r="D41" s="148"/>
      <c r="E41" s="148"/>
      <c r="F41" s="159">
        <f>'01 1 Pol'!AE95</f>
        <v>0</v>
      </c>
      <c r="G41" s="151">
        <f>'01 1 Pol'!AF95</f>
        <v>0</v>
      </c>
      <c r="H41" s="151">
        <f>(F41*SazbaDPH1/100)+(G41*SazbaDPH2/100)</f>
        <v>0</v>
      </c>
      <c r="I41" s="151">
        <f>F41+G41+H41</f>
        <v>0</v>
      </c>
      <c r="J41" s="152" t="str">
        <f>IF(_xlfn.SINGLE(CenaCelkemVypocet)=0,"",I41/_xlfn.SINGLE(CenaCelkemVypocet)*100)</f>
        <v/>
      </c>
    </row>
    <row r="42" spans="1:10" ht="25.5" hidden="1" customHeight="1" x14ac:dyDescent="0.25">
      <c r="A42" s="137"/>
      <c r="B42" s="160" t="s">
        <v>52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6" x14ac:dyDescent="0.3">
      <c r="B46" s="176" t="s">
        <v>54</v>
      </c>
    </row>
    <row r="48" spans="1:10" ht="25.5" customHeight="1" x14ac:dyDescent="0.25">
      <c r="A48" s="178"/>
      <c r="B48" s="181" t="s">
        <v>18</v>
      </c>
      <c r="C48" s="181" t="s">
        <v>6</v>
      </c>
      <c r="D48" s="182"/>
      <c r="E48" s="182"/>
      <c r="F48" s="183" t="s">
        <v>55</v>
      </c>
      <c r="G48" s="183"/>
      <c r="H48" s="183"/>
      <c r="I48" s="183" t="s">
        <v>31</v>
      </c>
      <c r="J48" s="183" t="s">
        <v>0</v>
      </c>
    </row>
    <row r="49" spans="1:10" ht="36.75" customHeight="1" x14ac:dyDescent="0.25">
      <c r="A49" s="179"/>
      <c r="B49" s="184" t="s">
        <v>56</v>
      </c>
      <c r="C49" s="185" t="s">
        <v>57</v>
      </c>
      <c r="D49" s="186"/>
      <c r="E49" s="186"/>
      <c r="F49" s="192" t="s">
        <v>26</v>
      </c>
      <c r="G49" s="193"/>
      <c r="H49" s="193"/>
      <c r="I49" s="193">
        <f>'01 1 Pol'!G8</f>
        <v>0</v>
      </c>
      <c r="J49" s="190" t="str">
        <f>IF(I64=0,"",I49/I64*100)</f>
        <v/>
      </c>
    </row>
    <row r="50" spans="1:10" ht="36.75" customHeight="1" x14ac:dyDescent="0.25">
      <c r="A50" s="179"/>
      <c r="B50" s="184" t="s">
        <v>58</v>
      </c>
      <c r="C50" s="185" t="s">
        <v>59</v>
      </c>
      <c r="D50" s="186"/>
      <c r="E50" s="186"/>
      <c r="F50" s="192" t="s">
        <v>26</v>
      </c>
      <c r="G50" s="193"/>
      <c r="H50" s="193"/>
      <c r="I50" s="193">
        <f>'01 1 Pol'!G28</f>
        <v>0</v>
      </c>
      <c r="J50" s="190" t="str">
        <f>IF(I64=0,"",I50/I64*100)</f>
        <v/>
      </c>
    </row>
    <row r="51" spans="1:10" ht="36.75" customHeight="1" x14ac:dyDescent="0.25">
      <c r="A51" s="179"/>
      <c r="B51" s="184" t="s">
        <v>60</v>
      </c>
      <c r="C51" s="185" t="s">
        <v>61</v>
      </c>
      <c r="D51" s="186"/>
      <c r="E51" s="186"/>
      <c r="F51" s="192" t="s">
        <v>26</v>
      </c>
      <c r="G51" s="193"/>
      <c r="H51" s="193"/>
      <c r="I51" s="193">
        <f>'01 1 Pol'!G30</f>
        <v>0</v>
      </c>
      <c r="J51" s="190" t="str">
        <f>IF(I64=0,"",I51/I64*100)</f>
        <v/>
      </c>
    </row>
    <row r="52" spans="1:10" ht="36.75" customHeight="1" x14ac:dyDescent="0.25">
      <c r="A52" s="179"/>
      <c r="B52" s="184" t="s">
        <v>62</v>
      </c>
      <c r="C52" s="185" t="s">
        <v>63</v>
      </c>
      <c r="D52" s="186"/>
      <c r="E52" s="186"/>
      <c r="F52" s="192" t="s">
        <v>26</v>
      </c>
      <c r="G52" s="193"/>
      <c r="H52" s="193"/>
      <c r="I52" s="193">
        <f>'01 1 Pol'!G36</f>
        <v>0</v>
      </c>
      <c r="J52" s="190" t="str">
        <f>IF(I64=0,"",I52/I64*100)</f>
        <v/>
      </c>
    </row>
    <row r="53" spans="1:10" ht="36.75" customHeight="1" x14ac:dyDescent="0.25">
      <c r="A53" s="179"/>
      <c r="B53" s="184" t="s">
        <v>64</v>
      </c>
      <c r="C53" s="185" t="s">
        <v>65</v>
      </c>
      <c r="D53" s="186"/>
      <c r="E53" s="186"/>
      <c r="F53" s="192" t="s">
        <v>26</v>
      </c>
      <c r="G53" s="193"/>
      <c r="H53" s="193"/>
      <c r="I53" s="193">
        <f>'01 1 Pol'!G38</f>
        <v>0</v>
      </c>
      <c r="J53" s="190" t="str">
        <f>IF(I64=0,"",I53/I64*100)</f>
        <v/>
      </c>
    </row>
    <row r="54" spans="1:10" ht="36.75" customHeight="1" x14ac:dyDescent="0.25">
      <c r="A54" s="179"/>
      <c r="B54" s="184" t="s">
        <v>66</v>
      </c>
      <c r="C54" s="185" t="s">
        <v>67</v>
      </c>
      <c r="D54" s="186"/>
      <c r="E54" s="186"/>
      <c r="F54" s="192" t="s">
        <v>26</v>
      </c>
      <c r="G54" s="193"/>
      <c r="H54" s="193"/>
      <c r="I54" s="193">
        <f>'01 1 Pol'!G41</f>
        <v>0</v>
      </c>
      <c r="J54" s="190" t="str">
        <f>IF(I64=0,"",I54/I64*100)</f>
        <v/>
      </c>
    </row>
    <row r="55" spans="1:10" ht="36.75" customHeight="1" x14ac:dyDescent="0.25">
      <c r="A55" s="179"/>
      <c r="B55" s="184" t="s">
        <v>68</v>
      </c>
      <c r="C55" s="185" t="s">
        <v>69</v>
      </c>
      <c r="D55" s="186"/>
      <c r="E55" s="186"/>
      <c r="F55" s="192" t="s">
        <v>27</v>
      </c>
      <c r="G55" s="193"/>
      <c r="H55" s="193"/>
      <c r="I55" s="193">
        <f>'01 1 Pol'!G43</f>
        <v>0</v>
      </c>
      <c r="J55" s="190" t="str">
        <f>IF(I64=0,"",I55/I64*100)</f>
        <v/>
      </c>
    </row>
    <row r="56" spans="1:10" ht="36.75" customHeight="1" x14ac:dyDescent="0.25">
      <c r="A56" s="179"/>
      <c r="B56" s="184" t="s">
        <v>70</v>
      </c>
      <c r="C56" s="185" t="s">
        <v>71</v>
      </c>
      <c r="D56" s="186"/>
      <c r="E56" s="186"/>
      <c r="F56" s="192" t="s">
        <v>27</v>
      </c>
      <c r="G56" s="193"/>
      <c r="H56" s="193"/>
      <c r="I56" s="193">
        <f>'01 1 Pol'!G48</f>
        <v>0</v>
      </c>
      <c r="J56" s="190" t="str">
        <f>IF(I64=0,"",I56/I64*100)</f>
        <v/>
      </c>
    </row>
    <row r="57" spans="1:10" ht="36.75" customHeight="1" x14ac:dyDescent="0.25">
      <c r="A57" s="179"/>
      <c r="B57" s="184" t="s">
        <v>72</v>
      </c>
      <c r="C57" s="185" t="s">
        <v>73</v>
      </c>
      <c r="D57" s="186"/>
      <c r="E57" s="186"/>
      <c r="F57" s="192" t="s">
        <v>27</v>
      </c>
      <c r="G57" s="193"/>
      <c r="H57" s="193"/>
      <c r="I57" s="193">
        <f>'01 1 Pol'!G62</f>
        <v>0</v>
      </c>
      <c r="J57" s="190" t="str">
        <f>IF(I64=0,"",I57/I64*100)</f>
        <v/>
      </c>
    </row>
    <row r="58" spans="1:10" ht="36.75" customHeight="1" x14ac:dyDescent="0.25">
      <c r="A58" s="179"/>
      <c r="B58" s="184" t="s">
        <v>74</v>
      </c>
      <c r="C58" s="185" t="s">
        <v>75</v>
      </c>
      <c r="D58" s="186"/>
      <c r="E58" s="186"/>
      <c r="F58" s="192" t="s">
        <v>27</v>
      </c>
      <c r="G58" s="193"/>
      <c r="H58" s="193"/>
      <c r="I58" s="193">
        <f>'01 1 Pol'!G67</f>
        <v>0</v>
      </c>
      <c r="J58" s="190" t="str">
        <f>IF(I64=0,"",I58/I64*100)</f>
        <v/>
      </c>
    </row>
    <row r="59" spans="1:10" ht="36.75" customHeight="1" x14ac:dyDescent="0.25">
      <c r="A59" s="179"/>
      <c r="B59" s="184" t="s">
        <v>76</v>
      </c>
      <c r="C59" s="185" t="s">
        <v>77</v>
      </c>
      <c r="D59" s="186"/>
      <c r="E59" s="186"/>
      <c r="F59" s="192" t="s">
        <v>27</v>
      </c>
      <c r="G59" s="193"/>
      <c r="H59" s="193"/>
      <c r="I59" s="193">
        <f>'01 1 Pol'!G71</f>
        <v>0</v>
      </c>
      <c r="J59" s="190" t="str">
        <f>IF(I64=0,"",I59/I64*100)</f>
        <v/>
      </c>
    </row>
    <row r="60" spans="1:10" ht="36.75" customHeight="1" x14ac:dyDescent="0.25">
      <c r="A60" s="179"/>
      <c r="B60" s="184" t="s">
        <v>78</v>
      </c>
      <c r="C60" s="185" t="s">
        <v>79</v>
      </c>
      <c r="D60" s="186"/>
      <c r="E60" s="186"/>
      <c r="F60" s="192" t="s">
        <v>27</v>
      </c>
      <c r="G60" s="193"/>
      <c r="H60" s="193"/>
      <c r="I60" s="193">
        <f>'01 1 Pol'!G78</f>
        <v>0</v>
      </c>
      <c r="J60" s="190" t="str">
        <f>IF(I64=0,"",I60/I64*100)</f>
        <v/>
      </c>
    </row>
    <row r="61" spans="1:10" ht="36.75" customHeight="1" x14ac:dyDescent="0.25">
      <c r="A61" s="179"/>
      <c r="B61" s="184" t="s">
        <v>80</v>
      </c>
      <c r="C61" s="185" t="s">
        <v>81</v>
      </c>
      <c r="D61" s="186"/>
      <c r="E61" s="186"/>
      <c r="F61" s="192" t="s">
        <v>27</v>
      </c>
      <c r="G61" s="193"/>
      <c r="H61" s="193"/>
      <c r="I61" s="193">
        <f>'01 1 Pol'!G83</f>
        <v>0</v>
      </c>
      <c r="J61" s="190" t="str">
        <f>IF(I64=0,"",I61/I64*100)</f>
        <v/>
      </c>
    </row>
    <row r="62" spans="1:10" ht="36.75" customHeight="1" x14ac:dyDescent="0.25">
      <c r="A62" s="179"/>
      <c r="B62" s="184" t="s">
        <v>82</v>
      </c>
      <c r="C62" s="185" t="s">
        <v>83</v>
      </c>
      <c r="D62" s="186"/>
      <c r="E62" s="186"/>
      <c r="F62" s="192" t="s">
        <v>84</v>
      </c>
      <c r="G62" s="193"/>
      <c r="H62" s="193"/>
      <c r="I62" s="193">
        <f>'01 1 Pol'!G85</f>
        <v>0</v>
      </c>
      <c r="J62" s="190" t="str">
        <f>IF(I64=0,"",I62/I64*100)</f>
        <v/>
      </c>
    </row>
    <row r="63" spans="1:10" ht="36.75" customHeight="1" x14ac:dyDescent="0.25">
      <c r="A63" s="179"/>
      <c r="B63" s="184" t="s">
        <v>85</v>
      </c>
      <c r="C63" s="185" t="s">
        <v>30</v>
      </c>
      <c r="D63" s="186"/>
      <c r="E63" s="186"/>
      <c r="F63" s="192" t="s">
        <v>85</v>
      </c>
      <c r="G63" s="193"/>
      <c r="H63" s="193"/>
      <c r="I63" s="193">
        <f>'01 1 Pol'!G91</f>
        <v>0</v>
      </c>
      <c r="J63" s="190" t="str">
        <f>IF(I64=0,"",I63/I64*100)</f>
        <v/>
      </c>
    </row>
    <row r="64" spans="1:10" ht="25.5" customHeight="1" x14ac:dyDescent="0.25">
      <c r="A64" s="180"/>
      <c r="B64" s="187" t="s">
        <v>1</v>
      </c>
      <c r="C64" s="188"/>
      <c r="D64" s="189"/>
      <c r="E64" s="189"/>
      <c r="F64" s="194"/>
      <c r="G64" s="195"/>
      <c r="H64" s="195"/>
      <c r="I64" s="195">
        <f>SUM(I49:I63)</f>
        <v>0</v>
      </c>
      <c r="J64" s="191">
        <f>SUM(J49:J63)</f>
        <v>0</v>
      </c>
    </row>
    <row r="65" spans="6:10" x14ac:dyDescent="0.25">
      <c r="F65" s="135"/>
      <c r="G65" s="135"/>
      <c r="H65" s="135"/>
      <c r="I65" s="135"/>
      <c r="J65" s="136"/>
    </row>
    <row r="66" spans="6:10" x14ac:dyDescent="0.25">
      <c r="F66" s="135"/>
      <c r="G66" s="135"/>
      <c r="H66" s="135"/>
      <c r="I66" s="135"/>
      <c r="J66" s="136"/>
    </row>
    <row r="67" spans="6:10" x14ac:dyDescent="0.25">
      <c r="F67" s="135"/>
      <c r="G67" s="135"/>
      <c r="H67" s="135"/>
      <c r="I67" s="135"/>
      <c r="J67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7" t="s">
        <v>7</v>
      </c>
      <c r="B1" s="107"/>
      <c r="C1" s="108"/>
      <c r="D1" s="107"/>
      <c r="E1" s="107"/>
      <c r="F1" s="107"/>
      <c r="G1" s="107"/>
    </row>
    <row r="2" spans="1:7" ht="24.9" customHeight="1" x14ac:dyDescent="0.25">
      <c r="A2" s="50" t="s">
        <v>8</v>
      </c>
      <c r="B2" s="49"/>
      <c r="C2" s="109"/>
      <c r="D2" s="109"/>
      <c r="E2" s="109"/>
      <c r="F2" s="109"/>
      <c r="G2" s="110"/>
    </row>
    <row r="3" spans="1:7" ht="24.9" customHeight="1" x14ac:dyDescent="0.25">
      <c r="A3" s="50" t="s">
        <v>9</v>
      </c>
      <c r="B3" s="49"/>
      <c r="C3" s="109"/>
      <c r="D3" s="109"/>
      <c r="E3" s="109"/>
      <c r="F3" s="109"/>
      <c r="G3" s="110"/>
    </row>
    <row r="4" spans="1:7" ht="24.9" customHeight="1" x14ac:dyDescent="0.25">
      <c r="A4" s="50" t="s">
        <v>10</v>
      </c>
      <c r="B4" s="49"/>
      <c r="C4" s="109"/>
      <c r="D4" s="109"/>
      <c r="E4" s="109"/>
      <c r="F4" s="109"/>
      <c r="G4" s="110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26D5-BB9F-45B6-9864-ACCE8801129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7" customWidth="1"/>
    <col min="3" max="3" width="38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  <col min="53" max="53" width="73.6640625" customWidth="1"/>
  </cols>
  <sheetData>
    <row r="1" spans="1:60" ht="15.75" customHeight="1" x14ac:dyDescent="0.3">
      <c r="A1" s="197" t="s">
        <v>7</v>
      </c>
      <c r="B1" s="197"/>
      <c r="C1" s="197"/>
      <c r="D1" s="197"/>
      <c r="E1" s="197"/>
      <c r="F1" s="197"/>
      <c r="G1" s="197"/>
      <c r="AG1" t="s">
        <v>87</v>
      </c>
    </row>
    <row r="2" spans="1:60" ht="25.05" customHeight="1" x14ac:dyDescent="0.25">
      <c r="A2" s="198" t="s">
        <v>8</v>
      </c>
      <c r="B2" s="49" t="s">
        <v>49</v>
      </c>
      <c r="C2" s="201" t="s">
        <v>50</v>
      </c>
      <c r="D2" s="199"/>
      <c r="E2" s="199"/>
      <c r="F2" s="199"/>
      <c r="G2" s="200"/>
      <c r="AG2" t="s">
        <v>88</v>
      </c>
    </row>
    <row r="3" spans="1:60" ht="25.05" customHeight="1" x14ac:dyDescent="0.25">
      <c r="A3" s="198" t="s">
        <v>9</v>
      </c>
      <c r="B3" s="49" t="s">
        <v>45</v>
      </c>
      <c r="C3" s="201" t="s">
        <v>46</v>
      </c>
      <c r="D3" s="199"/>
      <c r="E3" s="199"/>
      <c r="F3" s="199"/>
      <c r="G3" s="200"/>
      <c r="AC3" s="177" t="s">
        <v>88</v>
      </c>
      <c r="AG3" t="s">
        <v>89</v>
      </c>
    </row>
    <row r="4" spans="1:60" ht="25.05" customHeight="1" x14ac:dyDescent="0.25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90</v>
      </c>
    </row>
    <row r="5" spans="1:60" x14ac:dyDescent="0.25">
      <c r="D5" s="10"/>
    </row>
    <row r="6" spans="1:60" ht="39.6" x14ac:dyDescent="0.25">
      <c r="A6" s="208" t="s">
        <v>91</v>
      </c>
      <c r="B6" s="210" t="s">
        <v>92</v>
      </c>
      <c r="C6" s="210" t="s">
        <v>93</v>
      </c>
      <c r="D6" s="209" t="s">
        <v>94</v>
      </c>
      <c r="E6" s="208" t="s">
        <v>95</v>
      </c>
      <c r="F6" s="207" t="s">
        <v>96</v>
      </c>
      <c r="G6" s="208" t="s">
        <v>31</v>
      </c>
      <c r="H6" s="211" t="s">
        <v>32</v>
      </c>
      <c r="I6" s="211" t="s">
        <v>97</v>
      </c>
      <c r="J6" s="211" t="s">
        <v>33</v>
      </c>
      <c r="K6" s="211" t="s">
        <v>98</v>
      </c>
      <c r="L6" s="211" t="s">
        <v>99</v>
      </c>
      <c r="M6" s="211" t="s">
        <v>100</v>
      </c>
      <c r="N6" s="211" t="s">
        <v>101</v>
      </c>
      <c r="O6" s="211" t="s">
        <v>102</v>
      </c>
      <c r="P6" s="211" t="s">
        <v>103</v>
      </c>
      <c r="Q6" s="211" t="s">
        <v>104</v>
      </c>
      <c r="R6" s="211" t="s">
        <v>105</v>
      </c>
      <c r="S6" s="211" t="s">
        <v>106</v>
      </c>
      <c r="T6" s="211" t="s">
        <v>107</v>
      </c>
      <c r="U6" s="211" t="s">
        <v>108</v>
      </c>
      <c r="V6" s="211" t="s">
        <v>109</v>
      </c>
      <c r="W6" s="211" t="s">
        <v>110</v>
      </c>
      <c r="X6" s="211" t="s">
        <v>111</v>
      </c>
    </row>
    <row r="7" spans="1:60" hidden="1" x14ac:dyDescent="0.25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5">
      <c r="A8" s="237" t="s">
        <v>112</v>
      </c>
      <c r="B8" s="238" t="s">
        <v>56</v>
      </c>
      <c r="C8" s="260" t="s">
        <v>57</v>
      </c>
      <c r="D8" s="239"/>
      <c r="E8" s="240"/>
      <c r="F8" s="241"/>
      <c r="G8" s="242">
        <f>SUMIF(AG9:AG27,"&lt;&gt;NOR",G9:G27)</f>
        <v>0</v>
      </c>
      <c r="H8" s="236"/>
      <c r="I8" s="236">
        <f>SUM(I9:I27)</f>
        <v>0</v>
      </c>
      <c r="J8" s="236"/>
      <c r="K8" s="236">
        <f>SUM(K9:K27)</f>
        <v>0</v>
      </c>
      <c r="L8" s="236"/>
      <c r="M8" s="236">
        <f>SUM(M9:M27)</f>
        <v>0</v>
      </c>
      <c r="N8" s="236"/>
      <c r="O8" s="236">
        <f>SUM(O9:O27)</f>
        <v>1.04</v>
      </c>
      <c r="P8" s="236"/>
      <c r="Q8" s="236">
        <f>SUM(Q9:Q27)</f>
        <v>0</v>
      </c>
      <c r="R8" s="236"/>
      <c r="S8" s="236"/>
      <c r="T8" s="236"/>
      <c r="U8" s="236"/>
      <c r="V8" s="236">
        <f>SUM(V9:V27)</f>
        <v>4.32</v>
      </c>
      <c r="W8" s="236"/>
      <c r="X8" s="236"/>
      <c r="AG8" t="s">
        <v>113</v>
      </c>
    </row>
    <row r="9" spans="1:60" outlineLevel="1" x14ac:dyDescent="0.25">
      <c r="A9" s="243">
        <v>1</v>
      </c>
      <c r="B9" s="244" t="s">
        <v>114</v>
      </c>
      <c r="C9" s="261" t="s">
        <v>115</v>
      </c>
      <c r="D9" s="245" t="s">
        <v>116</v>
      </c>
      <c r="E9" s="246">
        <v>0.39</v>
      </c>
      <c r="F9" s="247"/>
      <c r="G9" s="248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2">
        <v>2.5251100000000002</v>
      </c>
      <c r="O9" s="232">
        <f>ROUND(E9*N9,2)</f>
        <v>0.98</v>
      </c>
      <c r="P9" s="232">
        <v>0</v>
      </c>
      <c r="Q9" s="232">
        <f>ROUND(E9*P9,2)</f>
        <v>0</v>
      </c>
      <c r="R9" s="232"/>
      <c r="S9" s="232" t="s">
        <v>117</v>
      </c>
      <c r="T9" s="232" t="s">
        <v>117</v>
      </c>
      <c r="U9" s="232">
        <v>1.448</v>
      </c>
      <c r="V9" s="232">
        <f>ROUND(E9*U9,2)</f>
        <v>0.56000000000000005</v>
      </c>
      <c r="W9" s="232"/>
      <c r="X9" s="232" t="s">
        <v>118</v>
      </c>
      <c r="Y9" s="212"/>
      <c r="Z9" s="212"/>
      <c r="AA9" s="212"/>
      <c r="AB9" s="212"/>
      <c r="AC9" s="212"/>
      <c r="AD9" s="212"/>
      <c r="AE9" s="212"/>
      <c r="AF9" s="212"/>
      <c r="AG9" s="212" t="s">
        <v>119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5">
      <c r="A10" s="229"/>
      <c r="B10" s="230"/>
      <c r="C10" s="262" t="s">
        <v>120</v>
      </c>
      <c r="D10" s="234"/>
      <c r="E10" s="235">
        <v>0.1875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12"/>
      <c r="Z10" s="212"/>
      <c r="AA10" s="212"/>
      <c r="AB10" s="212"/>
      <c r="AC10" s="212"/>
      <c r="AD10" s="212"/>
      <c r="AE10" s="212"/>
      <c r="AF10" s="212"/>
      <c r="AG10" s="212" t="s">
        <v>121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5">
      <c r="A11" s="229"/>
      <c r="B11" s="230"/>
      <c r="C11" s="262" t="s">
        <v>122</v>
      </c>
      <c r="D11" s="234"/>
      <c r="E11" s="235">
        <v>0.20250000000000001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12"/>
      <c r="Z11" s="212"/>
      <c r="AA11" s="212"/>
      <c r="AB11" s="212"/>
      <c r="AC11" s="212"/>
      <c r="AD11" s="212"/>
      <c r="AE11" s="212"/>
      <c r="AF11" s="212"/>
      <c r="AG11" s="212" t="s">
        <v>121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5">
      <c r="A12" s="243">
        <v>2</v>
      </c>
      <c r="B12" s="244" t="s">
        <v>123</v>
      </c>
      <c r="C12" s="261" t="s">
        <v>124</v>
      </c>
      <c r="D12" s="245" t="s">
        <v>125</v>
      </c>
      <c r="E12" s="246">
        <v>2.6</v>
      </c>
      <c r="F12" s="247"/>
      <c r="G12" s="248">
        <f>ROUND(E12*F12,2)</f>
        <v>0</v>
      </c>
      <c r="H12" s="233"/>
      <c r="I12" s="232">
        <f>ROUND(E12*H12,2)</f>
        <v>0</v>
      </c>
      <c r="J12" s="233"/>
      <c r="K12" s="232">
        <f>ROUND(E12*J12,2)</f>
        <v>0</v>
      </c>
      <c r="L12" s="232">
        <v>21</v>
      </c>
      <c r="M12" s="232">
        <f>G12*(1+L12/100)</f>
        <v>0</v>
      </c>
      <c r="N12" s="232">
        <v>7.8200000000000006E-3</v>
      </c>
      <c r="O12" s="232">
        <f>ROUND(E12*N12,2)</f>
        <v>0.02</v>
      </c>
      <c r="P12" s="232">
        <v>0</v>
      </c>
      <c r="Q12" s="232">
        <f>ROUND(E12*P12,2)</f>
        <v>0</v>
      </c>
      <c r="R12" s="232"/>
      <c r="S12" s="232" t="s">
        <v>117</v>
      </c>
      <c r="T12" s="232" t="s">
        <v>117</v>
      </c>
      <c r="U12" s="232">
        <v>0.79</v>
      </c>
      <c r="V12" s="232">
        <f>ROUND(E12*U12,2)</f>
        <v>2.0499999999999998</v>
      </c>
      <c r="W12" s="232"/>
      <c r="X12" s="232" t="s">
        <v>118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119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5">
      <c r="A13" s="229"/>
      <c r="B13" s="230"/>
      <c r="C13" s="262" t="s">
        <v>126</v>
      </c>
      <c r="D13" s="234"/>
      <c r="E13" s="235">
        <v>1.25</v>
      </c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12"/>
      <c r="Z13" s="212"/>
      <c r="AA13" s="212"/>
      <c r="AB13" s="212"/>
      <c r="AC13" s="212"/>
      <c r="AD13" s="212"/>
      <c r="AE13" s="212"/>
      <c r="AF13" s="212"/>
      <c r="AG13" s="212" t="s">
        <v>121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5">
      <c r="A14" s="229"/>
      <c r="B14" s="230"/>
      <c r="C14" s="262" t="s">
        <v>127</v>
      </c>
      <c r="D14" s="234"/>
      <c r="E14" s="235">
        <v>1.35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12"/>
      <c r="Z14" s="212"/>
      <c r="AA14" s="212"/>
      <c r="AB14" s="212"/>
      <c r="AC14" s="212"/>
      <c r="AD14" s="212"/>
      <c r="AE14" s="212"/>
      <c r="AF14" s="212"/>
      <c r="AG14" s="212" t="s">
        <v>121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5">
      <c r="A15" s="249">
        <v>3</v>
      </c>
      <c r="B15" s="250" t="s">
        <v>128</v>
      </c>
      <c r="C15" s="263" t="s">
        <v>129</v>
      </c>
      <c r="D15" s="251" t="s">
        <v>125</v>
      </c>
      <c r="E15" s="252">
        <v>2.6</v>
      </c>
      <c r="F15" s="253"/>
      <c r="G15" s="254">
        <f>ROUND(E15*F15,2)</f>
        <v>0</v>
      </c>
      <c r="H15" s="233"/>
      <c r="I15" s="232">
        <f>ROUND(E15*H15,2)</f>
        <v>0</v>
      </c>
      <c r="J15" s="233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/>
      <c r="S15" s="232" t="s">
        <v>117</v>
      </c>
      <c r="T15" s="232" t="s">
        <v>117</v>
      </c>
      <c r="U15" s="232">
        <v>0.24</v>
      </c>
      <c r="V15" s="232">
        <f>ROUND(E15*U15,2)</f>
        <v>0.62</v>
      </c>
      <c r="W15" s="232"/>
      <c r="X15" s="232" t="s">
        <v>118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119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5">
      <c r="A16" s="243">
        <v>4</v>
      </c>
      <c r="B16" s="244" t="s">
        <v>130</v>
      </c>
      <c r="C16" s="261" t="s">
        <v>131</v>
      </c>
      <c r="D16" s="245" t="s">
        <v>132</v>
      </c>
      <c r="E16" s="246">
        <v>3.9320000000000001E-2</v>
      </c>
      <c r="F16" s="247"/>
      <c r="G16" s="248">
        <f>ROUND(E16*F16,2)</f>
        <v>0</v>
      </c>
      <c r="H16" s="233"/>
      <c r="I16" s="232">
        <f>ROUND(E16*H16,2)</f>
        <v>0</v>
      </c>
      <c r="J16" s="233"/>
      <c r="K16" s="232">
        <f>ROUND(E16*J16,2)</f>
        <v>0</v>
      </c>
      <c r="L16" s="232">
        <v>21</v>
      </c>
      <c r="M16" s="232">
        <f>G16*(1+L16/100)</f>
        <v>0</v>
      </c>
      <c r="N16" s="232">
        <v>1.0166500000000001</v>
      </c>
      <c r="O16" s="232">
        <f>ROUND(E16*N16,2)</f>
        <v>0.04</v>
      </c>
      <c r="P16" s="232">
        <v>0</v>
      </c>
      <c r="Q16" s="232">
        <f>ROUND(E16*P16,2)</f>
        <v>0</v>
      </c>
      <c r="R16" s="232"/>
      <c r="S16" s="232" t="s">
        <v>117</v>
      </c>
      <c r="T16" s="232" t="s">
        <v>117</v>
      </c>
      <c r="U16" s="232">
        <v>27.672999999999998</v>
      </c>
      <c r="V16" s="232">
        <f>ROUND(E16*U16,2)</f>
        <v>1.0900000000000001</v>
      </c>
      <c r="W16" s="232"/>
      <c r="X16" s="232" t="s">
        <v>118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119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5">
      <c r="A17" s="229"/>
      <c r="B17" s="230"/>
      <c r="C17" s="262" t="s">
        <v>133</v>
      </c>
      <c r="D17" s="234"/>
      <c r="E17" s="235">
        <v>9.7699999999999992E-3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12"/>
      <c r="Z17" s="212"/>
      <c r="AA17" s="212"/>
      <c r="AB17" s="212"/>
      <c r="AC17" s="212"/>
      <c r="AD17" s="212"/>
      <c r="AE17" s="212"/>
      <c r="AF17" s="212"/>
      <c r="AG17" s="212" t="s">
        <v>121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5">
      <c r="A18" s="229"/>
      <c r="B18" s="230"/>
      <c r="C18" s="262" t="s">
        <v>134</v>
      </c>
      <c r="D18" s="234"/>
      <c r="E18" s="235">
        <v>5.3699999999999998E-3</v>
      </c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12"/>
      <c r="Z18" s="212"/>
      <c r="AA18" s="212"/>
      <c r="AB18" s="212"/>
      <c r="AC18" s="212"/>
      <c r="AD18" s="212"/>
      <c r="AE18" s="212"/>
      <c r="AF18" s="212"/>
      <c r="AG18" s="212" t="s">
        <v>121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5">
      <c r="A19" s="229"/>
      <c r="B19" s="230"/>
      <c r="C19" s="262" t="s">
        <v>135</v>
      </c>
      <c r="D19" s="234"/>
      <c r="E19" s="235">
        <v>1.7579999999999998E-2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12"/>
      <c r="Z19" s="212"/>
      <c r="AA19" s="212"/>
      <c r="AB19" s="212"/>
      <c r="AC19" s="212"/>
      <c r="AD19" s="212"/>
      <c r="AE19" s="212"/>
      <c r="AF19" s="212"/>
      <c r="AG19" s="212" t="s">
        <v>121</v>
      </c>
      <c r="AH19" s="212">
        <v>0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5">
      <c r="A20" s="229"/>
      <c r="B20" s="230"/>
      <c r="C20" s="262" t="s">
        <v>136</v>
      </c>
      <c r="D20" s="234"/>
      <c r="E20" s="235">
        <v>6.5900000000000004E-3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12"/>
      <c r="Z20" s="212"/>
      <c r="AA20" s="212"/>
      <c r="AB20" s="212"/>
      <c r="AC20" s="212"/>
      <c r="AD20" s="212"/>
      <c r="AE20" s="212"/>
      <c r="AF20" s="212"/>
      <c r="AG20" s="212" t="s">
        <v>121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20.399999999999999" outlineLevel="1" x14ac:dyDescent="0.25">
      <c r="A21" s="249">
        <v>5</v>
      </c>
      <c r="B21" s="250" t="s">
        <v>137</v>
      </c>
      <c r="C21" s="263" t="s">
        <v>138</v>
      </c>
      <c r="D21" s="251" t="s">
        <v>139</v>
      </c>
      <c r="E21" s="252">
        <v>1</v>
      </c>
      <c r="F21" s="253"/>
      <c r="G21" s="254">
        <f>ROUND(E21*F21,2)</f>
        <v>0</v>
      </c>
      <c r="H21" s="233"/>
      <c r="I21" s="232">
        <f>ROUND(E21*H21,2)</f>
        <v>0</v>
      </c>
      <c r="J21" s="233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/>
      <c r="S21" s="232" t="s">
        <v>140</v>
      </c>
      <c r="T21" s="232" t="s">
        <v>141</v>
      </c>
      <c r="U21" s="232">
        <v>0</v>
      </c>
      <c r="V21" s="232">
        <f>ROUND(E21*U21,2)</f>
        <v>0</v>
      </c>
      <c r="W21" s="232"/>
      <c r="X21" s="232" t="s">
        <v>118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119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0.399999999999999" outlineLevel="1" x14ac:dyDescent="0.25">
      <c r="A22" s="249">
        <v>6</v>
      </c>
      <c r="B22" s="250" t="s">
        <v>142</v>
      </c>
      <c r="C22" s="263" t="s">
        <v>143</v>
      </c>
      <c r="D22" s="251" t="s">
        <v>139</v>
      </c>
      <c r="E22" s="252">
        <v>1</v>
      </c>
      <c r="F22" s="253"/>
      <c r="G22" s="254">
        <f>ROUND(E22*F22,2)</f>
        <v>0</v>
      </c>
      <c r="H22" s="233"/>
      <c r="I22" s="232">
        <f>ROUND(E22*H22,2)</f>
        <v>0</v>
      </c>
      <c r="J22" s="233"/>
      <c r="K22" s="232">
        <f>ROUND(E22*J22,2)</f>
        <v>0</v>
      </c>
      <c r="L22" s="232">
        <v>21</v>
      </c>
      <c r="M22" s="232">
        <f>G22*(1+L22/100)</f>
        <v>0</v>
      </c>
      <c r="N22" s="232">
        <v>0</v>
      </c>
      <c r="O22" s="232">
        <f>ROUND(E22*N22,2)</f>
        <v>0</v>
      </c>
      <c r="P22" s="232">
        <v>0</v>
      </c>
      <c r="Q22" s="232">
        <f>ROUND(E22*P22,2)</f>
        <v>0</v>
      </c>
      <c r="R22" s="232"/>
      <c r="S22" s="232" t="s">
        <v>140</v>
      </c>
      <c r="T22" s="232" t="s">
        <v>141</v>
      </c>
      <c r="U22" s="232">
        <v>0</v>
      </c>
      <c r="V22" s="232">
        <f>ROUND(E22*U22,2)</f>
        <v>0</v>
      </c>
      <c r="W22" s="232"/>
      <c r="X22" s="232" t="s">
        <v>118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119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20.399999999999999" outlineLevel="1" x14ac:dyDescent="0.25">
      <c r="A23" s="249">
        <v>7</v>
      </c>
      <c r="B23" s="250" t="s">
        <v>144</v>
      </c>
      <c r="C23" s="263" t="s">
        <v>145</v>
      </c>
      <c r="D23" s="251" t="s">
        <v>146</v>
      </c>
      <c r="E23" s="252">
        <v>3</v>
      </c>
      <c r="F23" s="253"/>
      <c r="G23" s="254">
        <f>ROUND(E23*F23,2)</f>
        <v>0</v>
      </c>
      <c r="H23" s="233"/>
      <c r="I23" s="232">
        <f>ROUND(E23*H23,2)</f>
        <v>0</v>
      </c>
      <c r="J23" s="233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/>
      <c r="S23" s="232" t="s">
        <v>140</v>
      </c>
      <c r="T23" s="232" t="s">
        <v>141</v>
      </c>
      <c r="U23" s="232">
        <v>0</v>
      </c>
      <c r="V23" s="232">
        <f>ROUND(E23*U23,2)</f>
        <v>0</v>
      </c>
      <c r="W23" s="232"/>
      <c r="X23" s="232" t="s">
        <v>118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119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5">
      <c r="A24" s="243">
        <v>8</v>
      </c>
      <c r="B24" s="244" t="s">
        <v>147</v>
      </c>
      <c r="C24" s="261" t="s">
        <v>148</v>
      </c>
      <c r="D24" s="245" t="s">
        <v>139</v>
      </c>
      <c r="E24" s="246">
        <v>1</v>
      </c>
      <c r="F24" s="247"/>
      <c r="G24" s="248">
        <f>ROUND(E24*F24,2)</f>
        <v>0</v>
      </c>
      <c r="H24" s="233"/>
      <c r="I24" s="232">
        <f>ROUND(E24*H24,2)</f>
        <v>0</v>
      </c>
      <c r="J24" s="233"/>
      <c r="K24" s="232">
        <f>ROUND(E24*J24,2)</f>
        <v>0</v>
      </c>
      <c r="L24" s="232">
        <v>21</v>
      </c>
      <c r="M24" s="232">
        <f>G24*(1+L24/100)</f>
        <v>0</v>
      </c>
      <c r="N24" s="232">
        <v>0</v>
      </c>
      <c r="O24" s="232">
        <f>ROUND(E24*N24,2)</f>
        <v>0</v>
      </c>
      <c r="P24" s="232">
        <v>0</v>
      </c>
      <c r="Q24" s="232">
        <f>ROUND(E24*P24,2)</f>
        <v>0</v>
      </c>
      <c r="R24" s="232"/>
      <c r="S24" s="232" t="s">
        <v>140</v>
      </c>
      <c r="T24" s="232" t="s">
        <v>141</v>
      </c>
      <c r="U24" s="232">
        <v>0</v>
      </c>
      <c r="V24" s="232">
        <f>ROUND(E24*U24,2)</f>
        <v>0</v>
      </c>
      <c r="W24" s="232"/>
      <c r="X24" s="232" t="s">
        <v>118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119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5">
      <c r="A25" s="229"/>
      <c r="B25" s="230"/>
      <c r="C25" s="264" t="s">
        <v>149</v>
      </c>
      <c r="D25" s="255"/>
      <c r="E25" s="255"/>
      <c r="F25" s="255"/>
      <c r="G25" s="255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12"/>
      <c r="Z25" s="212"/>
      <c r="AA25" s="212"/>
      <c r="AB25" s="212"/>
      <c r="AC25" s="212"/>
      <c r="AD25" s="212"/>
      <c r="AE25" s="212"/>
      <c r="AF25" s="212"/>
      <c r="AG25" s="212" t="s">
        <v>150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1" outlineLevel="1" x14ac:dyDescent="0.25">
      <c r="A26" s="229"/>
      <c r="B26" s="230"/>
      <c r="C26" s="265" t="s">
        <v>151</v>
      </c>
      <c r="D26" s="257"/>
      <c r="E26" s="257"/>
      <c r="F26" s="257"/>
      <c r="G26" s="257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12"/>
      <c r="Z26" s="212"/>
      <c r="AA26" s="212"/>
      <c r="AB26" s="212"/>
      <c r="AC26" s="212"/>
      <c r="AD26" s="212"/>
      <c r="AE26" s="212"/>
      <c r="AF26" s="212"/>
      <c r="AG26" s="212" t="s">
        <v>150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56" t="str">
        <f>C26</f>
        <v>- D+M komínový nádstavec délky 1500 mm, nerez trouba pr. 150/1, tepelná izolace 40 mm, obal Al pr. 240/0,6 mm</v>
      </c>
      <c r="BB26" s="212"/>
      <c r="BC26" s="212"/>
      <c r="BD26" s="212"/>
      <c r="BE26" s="212"/>
      <c r="BF26" s="212"/>
      <c r="BG26" s="212"/>
      <c r="BH26" s="212"/>
    </row>
    <row r="27" spans="1:60" outlineLevel="1" x14ac:dyDescent="0.25">
      <c r="A27" s="229"/>
      <c r="B27" s="230"/>
      <c r="C27" s="265" t="s">
        <v>152</v>
      </c>
      <c r="D27" s="257"/>
      <c r="E27" s="257"/>
      <c r="F27" s="257"/>
      <c r="G27" s="257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12"/>
      <c r="Z27" s="212"/>
      <c r="AA27" s="212"/>
      <c r="AB27" s="212"/>
      <c r="AC27" s="212"/>
      <c r="AD27" s="212"/>
      <c r="AE27" s="212"/>
      <c r="AF27" s="212"/>
      <c r="AG27" s="212" t="s">
        <v>150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x14ac:dyDescent="0.25">
      <c r="A28" s="237" t="s">
        <v>112</v>
      </c>
      <c r="B28" s="238" t="s">
        <v>58</v>
      </c>
      <c r="C28" s="260" t="s">
        <v>59</v>
      </c>
      <c r="D28" s="239"/>
      <c r="E28" s="240"/>
      <c r="F28" s="241"/>
      <c r="G28" s="242">
        <f>SUMIF(AG29:AG29,"&lt;&gt;NOR",G29:G29)</f>
        <v>0</v>
      </c>
      <c r="H28" s="236"/>
      <c r="I28" s="236">
        <f>SUM(I29:I29)</f>
        <v>0</v>
      </c>
      <c r="J28" s="236"/>
      <c r="K28" s="236">
        <f>SUM(K29:K29)</f>
        <v>0</v>
      </c>
      <c r="L28" s="236"/>
      <c r="M28" s="236">
        <f>SUM(M29:M29)</f>
        <v>0</v>
      </c>
      <c r="N28" s="236"/>
      <c r="O28" s="236">
        <f>SUM(O29:O29)</f>
        <v>0.04</v>
      </c>
      <c r="P28" s="236"/>
      <c r="Q28" s="236">
        <f>SUM(Q29:Q29)</f>
        <v>0</v>
      </c>
      <c r="R28" s="236"/>
      <c r="S28" s="236"/>
      <c r="T28" s="236"/>
      <c r="U28" s="236"/>
      <c r="V28" s="236">
        <f>SUM(V29:V29)</f>
        <v>1.8</v>
      </c>
      <c r="W28" s="236"/>
      <c r="X28" s="236"/>
      <c r="AG28" t="s">
        <v>113</v>
      </c>
    </row>
    <row r="29" spans="1:60" ht="20.399999999999999" outlineLevel="1" x14ac:dyDescent="0.25">
      <c r="A29" s="249">
        <v>9</v>
      </c>
      <c r="B29" s="250" t="s">
        <v>153</v>
      </c>
      <c r="C29" s="263" t="s">
        <v>154</v>
      </c>
      <c r="D29" s="251" t="s">
        <v>146</v>
      </c>
      <c r="E29" s="252">
        <v>5</v>
      </c>
      <c r="F29" s="253"/>
      <c r="G29" s="254">
        <f>ROUND(E29*F29,2)</f>
        <v>0</v>
      </c>
      <c r="H29" s="233"/>
      <c r="I29" s="232">
        <f>ROUND(E29*H29,2)</f>
        <v>0</v>
      </c>
      <c r="J29" s="233"/>
      <c r="K29" s="232">
        <f>ROUND(E29*J29,2)</f>
        <v>0</v>
      </c>
      <c r="L29" s="232">
        <v>21</v>
      </c>
      <c r="M29" s="232">
        <f>G29*(1+L29/100)</f>
        <v>0</v>
      </c>
      <c r="N29" s="232">
        <v>8.6700000000000006E-3</v>
      </c>
      <c r="O29" s="232">
        <f>ROUND(E29*N29,2)</f>
        <v>0.04</v>
      </c>
      <c r="P29" s="232">
        <v>0</v>
      </c>
      <c r="Q29" s="232">
        <f>ROUND(E29*P29,2)</f>
        <v>0</v>
      </c>
      <c r="R29" s="232"/>
      <c r="S29" s="232" t="s">
        <v>117</v>
      </c>
      <c r="T29" s="232" t="s">
        <v>117</v>
      </c>
      <c r="U29" s="232">
        <v>0.36</v>
      </c>
      <c r="V29" s="232">
        <f>ROUND(E29*U29,2)</f>
        <v>1.8</v>
      </c>
      <c r="W29" s="232"/>
      <c r="X29" s="232" t="s">
        <v>118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119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x14ac:dyDescent="0.25">
      <c r="A30" s="237" t="s">
        <v>112</v>
      </c>
      <c r="B30" s="238" t="s">
        <v>60</v>
      </c>
      <c r="C30" s="260" t="s">
        <v>61</v>
      </c>
      <c r="D30" s="239"/>
      <c r="E30" s="240"/>
      <c r="F30" s="241"/>
      <c r="G30" s="242">
        <f>SUMIF(AG31:AG35,"&lt;&gt;NOR",G31:G35)</f>
        <v>0</v>
      </c>
      <c r="H30" s="236"/>
      <c r="I30" s="236">
        <f>SUM(I31:I35)</f>
        <v>0</v>
      </c>
      <c r="J30" s="236"/>
      <c r="K30" s="236">
        <f>SUM(K31:K35)</f>
        <v>0</v>
      </c>
      <c r="L30" s="236"/>
      <c r="M30" s="236">
        <f>SUM(M31:M35)</f>
        <v>0</v>
      </c>
      <c r="N30" s="236"/>
      <c r="O30" s="236">
        <f>SUM(O31:O35)</f>
        <v>1.36</v>
      </c>
      <c r="P30" s="236"/>
      <c r="Q30" s="236">
        <f>SUM(Q31:Q35)</f>
        <v>0</v>
      </c>
      <c r="R30" s="236"/>
      <c r="S30" s="236"/>
      <c r="T30" s="236"/>
      <c r="U30" s="236"/>
      <c r="V30" s="236">
        <f>SUM(V31:V35)</f>
        <v>25.85</v>
      </c>
      <c r="W30" s="236"/>
      <c r="X30" s="236"/>
      <c r="AG30" t="s">
        <v>113</v>
      </c>
    </row>
    <row r="31" spans="1:60" outlineLevel="1" x14ac:dyDescent="0.25">
      <c r="A31" s="243">
        <v>10</v>
      </c>
      <c r="B31" s="244" t="s">
        <v>155</v>
      </c>
      <c r="C31" s="261" t="s">
        <v>156</v>
      </c>
      <c r="D31" s="245" t="s">
        <v>125</v>
      </c>
      <c r="E31" s="246">
        <v>54</v>
      </c>
      <c r="F31" s="247"/>
      <c r="G31" s="248">
        <f>ROUND(E31*F31,2)</f>
        <v>0</v>
      </c>
      <c r="H31" s="233"/>
      <c r="I31" s="232">
        <f>ROUND(E31*H31,2)</f>
        <v>0</v>
      </c>
      <c r="J31" s="233"/>
      <c r="K31" s="232">
        <f>ROUND(E31*J31,2)</f>
        <v>0</v>
      </c>
      <c r="L31" s="232">
        <v>21</v>
      </c>
      <c r="M31" s="232">
        <f>G31*(1+L31/100)</f>
        <v>0</v>
      </c>
      <c r="N31" s="232">
        <v>1.8380000000000001E-2</v>
      </c>
      <c r="O31" s="232">
        <f>ROUND(E31*N31,2)</f>
        <v>0.99</v>
      </c>
      <c r="P31" s="232">
        <v>0</v>
      </c>
      <c r="Q31" s="232">
        <f>ROUND(E31*P31,2)</f>
        <v>0</v>
      </c>
      <c r="R31" s="232"/>
      <c r="S31" s="232" t="s">
        <v>117</v>
      </c>
      <c r="T31" s="232" t="s">
        <v>117</v>
      </c>
      <c r="U31" s="232">
        <v>0.13</v>
      </c>
      <c r="V31" s="232">
        <f>ROUND(E31*U31,2)</f>
        <v>7.02</v>
      </c>
      <c r="W31" s="232"/>
      <c r="X31" s="232" t="s">
        <v>118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119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5">
      <c r="A32" s="229"/>
      <c r="B32" s="230"/>
      <c r="C32" s="262" t="s">
        <v>157</v>
      </c>
      <c r="D32" s="234"/>
      <c r="E32" s="235">
        <v>54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12"/>
      <c r="Z32" s="212"/>
      <c r="AA32" s="212"/>
      <c r="AB32" s="212"/>
      <c r="AC32" s="212"/>
      <c r="AD32" s="212"/>
      <c r="AE32" s="212"/>
      <c r="AF32" s="212"/>
      <c r="AG32" s="212" t="s">
        <v>121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5">
      <c r="A33" s="249">
        <v>11</v>
      </c>
      <c r="B33" s="250" t="s">
        <v>158</v>
      </c>
      <c r="C33" s="263" t="s">
        <v>159</v>
      </c>
      <c r="D33" s="251" t="s">
        <v>125</v>
      </c>
      <c r="E33" s="252">
        <v>54</v>
      </c>
      <c r="F33" s="253"/>
      <c r="G33" s="254">
        <f>ROUND(E33*F33,2)</f>
        <v>0</v>
      </c>
      <c r="H33" s="233"/>
      <c r="I33" s="232">
        <f>ROUND(E33*H33,2)</f>
        <v>0</v>
      </c>
      <c r="J33" s="233"/>
      <c r="K33" s="232">
        <f>ROUND(E33*J33,2)</f>
        <v>0</v>
      </c>
      <c r="L33" s="232">
        <v>21</v>
      </c>
      <c r="M33" s="232">
        <f>G33*(1+L33/100)</f>
        <v>0</v>
      </c>
      <c r="N33" s="232">
        <v>8.4999999999999995E-4</v>
      </c>
      <c r="O33" s="232">
        <f>ROUND(E33*N33,2)</f>
        <v>0.05</v>
      </c>
      <c r="P33" s="232">
        <v>0</v>
      </c>
      <c r="Q33" s="232">
        <f>ROUND(E33*P33,2)</f>
        <v>0</v>
      </c>
      <c r="R33" s="232"/>
      <c r="S33" s="232" t="s">
        <v>117</v>
      </c>
      <c r="T33" s="232" t="s">
        <v>117</v>
      </c>
      <c r="U33" s="232">
        <v>6.0000000000000001E-3</v>
      </c>
      <c r="V33" s="232">
        <f>ROUND(E33*U33,2)</f>
        <v>0.32</v>
      </c>
      <c r="W33" s="232"/>
      <c r="X33" s="232" t="s">
        <v>118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119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5">
      <c r="A34" s="249">
        <v>12</v>
      </c>
      <c r="B34" s="250" t="s">
        <v>160</v>
      </c>
      <c r="C34" s="263" t="s">
        <v>161</v>
      </c>
      <c r="D34" s="251" t="s">
        <v>125</v>
      </c>
      <c r="E34" s="252">
        <v>54</v>
      </c>
      <c r="F34" s="253"/>
      <c r="G34" s="254">
        <f>ROUND(E34*F34,2)</f>
        <v>0</v>
      </c>
      <c r="H34" s="233"/>
      <c r="I34" s="232">
        <f>ROUND(E34*H34,2)</f>
        <v>0</v>
      </c>
      <c r="J34" s="233"/>
      <c r="K34" s="232">
        <f>ROUND(E34*J34,2)</f>
        <v>0</v>
      </c>
      <c r="L34" s="232">
        <v>21</v>
      </c>
      <c r="M34" s="232">
        <f>G34*(1+L34/100)</f>
        <v>0</v>
      </c>
      <c r="N34" s="232">
        <v>0</v>
      </c>
      <c r="O34" s="232">
        <f>ROUND(E34*N34,2)</f>
        <v>0</v>
      </c>
      <c r="P34" s="232">
        <v>0</v>
      </c>
      <c r="Q34" s="232">
        <f>ROUND(E34*P34,2)</f>
        <v>0</v>
      </c>
      <c r="R34" s="232"/>
      <c r="S34" s="232" t="s">
        <v>117</v>
      </c>
      <c r="T34" s="232" t="s">
        <v>117</v>
      </c>
      <c r="U34" s="232">
        <v>0.10199999999999999</v>
      </c>
      <c r="V34" s="232">
        <f>ROUND(E34*U34,2)</f>
        <v>5.51</v>
      </c>
      <c r="W34" s="232"/>
      <c r="X34" s="232" t="s">
        <v>118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119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5">
      <c r="A35" s="249">
        <v>13</v>
      </c>
      <c r="B35" s="250" t="s">
        <v>162</v>
      </c>
      <c r="C35" s="263" t="s">
        <v>163</v>
      </c>
      <c r="D35" s="251" t="s">
        <v>125</v>
      </c>
      <c r="E35" s="252">
        <v>50</v>
      </c>
      <c r="F35" s="253"/>
      <c r="G35" s="254">
        <f>ROUND(E35*F35,2)</f>
        <v>0</v>
      </c>
      <c r="H35" s="233"/>
      <c r="I35" s="232">
        <f>ROUND(E35*H35,2)</f>
        <v>0</v>
      </c>
      <c r="J35" s="233"/>
      <c r="K35" s="232">
        <f>ROUND(E35*J35,2)</f>
        <v>0</v>
      </c>
      <c r="L35" s="232">
        <v>21</v>
      </c>
      <c r="M35" s="232">
        <f>G35*(1+L35/100)</f>
        <v>0</v>
      </c>
      <c r="N35" s="232">
        <v>6.3499999999999997E-3</v>
      </c>
      <c r="O35" s="232">
        <f>ROUND(E35*N35,2)</f>
        <v>0.32</v>
      </c>
      <c r="P35" s="232">
        <v>0</v>
      </c>
      <c r="Q35" s="232">
        <f>ROUND(E35*P35,2)</f>
        <v>0</v>
      </c>
      <c r="R35" s="232"/>
      <c r="S35" s="232" t="s">
        <v>117</v>
      </c>
      <c r="T35" s="232" t="s">
        <v>117</v>
      </c>
      <c r="U35" s="232">
        <v>0.26</v>
      </c>
      <c r="V35" s="232">
        <f>ROUND(E35*U35,2)</f>
        <v>13</v>
      </c>
      <c r="W35" s="232"/>
      <c r="X35" s="232" t="s">
        <v>118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119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26.4" x14ac:dyDescent="0.25">
      <c r="A36" s="237" t="s">
        <v>112</v>
      </c>
      <c r="B36" s="238" t="s">
        <v>62</v>
      </c>
      <c r="C36" s="260" t="s">
        <v>63</v>
      </c>
      <c r="D36" s="239"/>
      <c r="E36" s="240"/>
      <c r="F36" s="241"/>
      <c r="G36" s="242">
        <f>SUMIF(AG37:AG37,"&lt;&gt;NOR",G37:G37)</f>
        <v>0</v>
      </c>
      <c r="H36" s="236"/>
      <c r="I36" s="236">
        <f>SUM(I37:I37)</f>
        <v>0</v>
      </c>
      <c r="J36" s="236"/>
      <c r="K36" s="236">
        <f>SUM(K37:K37)</f>
        <v>0</v>
      </c>
      <c r="L36" s="236"/>
      <c r="M36" s="236">
        <f>SUM(M37:M37)</f>
        <v>0</v>
      </c>
      <c r="N36" s="236"/>
      <c r="O36" s="236">
        <f>SUM(O37:O37)</f>
        <v>0</v>
      </c>
      <c r="P36" s="236"/>
      <c r="Q36" s="236">
        <f>SUM(Q37:Q37)</f>
        <v>0</v>
      </c>
      <c r="R36" s="236"/>
      <c r="S36" s="236"/>
      <c r="T36" s="236"/>
      <c r="U36" s="236"/>
      <c r="V36" s="236">
        <f>SUM(V37:V37)</f>
        <v>27.72</v>
      </c>
      <c r="W36" s="236"/>
      <c r="X36" s="236"/>
      <c r="AG36" t="s">
        <v>113</v>
      </c>
    </row>
    <row r="37" spans="1:60" outlineLevel="1" x14ac:dyDescent="0.25">
      <c r="A37" s="249">
        <v>14</v>
      </c>
      <c r="B37" s="250" t="s">
        <v>164</v>
      </c>
      <c r="C37" s="263" t="s">
        <v>165</v>
      </c>
      <c r="D37" s="251" t="s">
        <v>125</v>
      </c>
      <c r="E37" s="252">
        <v>90</v>
      </c>
      <c r="F37" s="253"/>
      <c r="G37" s="254">
        <f>ROUND(E37*F37,2)</f>
        <v>0</v>
      </c>
      <c r="H37" s="233"/>
      <c r="I37" s="232">
        <f>ROUND(E37*H37,2)</f>
        <v>0</v>
      </c>
      <c r="J37" s="233"/>
      <c r="K37" s="232">
        <f>ROUND(E37*J37,2)</f>
        <v>0</v>
      </c>
      <c r="L37" s="232">
        <v>21</v>
      </c>
      <c r="M37" s="232">
        <f>G37*(1+L37/100)</f>
        <v>0</v>
      </c>
      <c r="N37" s="232">
        <v>4.0000000000000003E-5</v>
      </c>
      <c r="O37" s="232">
        <f>ROUND(E37*N37,2)</f>
        <v>0</v>
      </c>
      <c r="P37" s="232">
        <v>0</v>
      </c>
      <c r="Q37" s="232">
        <f>ROUND(E37*P37,2)</f>
        <v>0</v>
      </c>
      <c r="R37" s="232"/>
      <c r="S37" s="232" t="s">
        <v>117</v>
      </c>
      <c r="T37" s="232" t="s">
        <v>117</v>
      </c>
      <c r="U37" s="232">
        <v>0.308</v>
      </c>
      <c r="V37" s="232">
        <f>ROUND(E37*U37,2)</f>
        <v>27.72</v>
      </c>
      <c r="W37" s="232"/>
      <c r="X37" s="232" t="s">
        <v>118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119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x14ac:dyDescent="0.25">
      <c r="A38" s="237" t="s">
        <v>112</v>
      </c>
      <c r="B38" s="238" t="s">
        <v>64</v>
      </c>
      <c r="C38" s="260" t="s">
        <v>65</v>
      </c>
      <c r="D38" s="239"/>
      <c r="E38" s="240"/>
      <c r="F38" s="241"/>
      <c r="G38" s="242">
        <f>SUMIF(AG39:AG40,"&lt;&gt;NOR",G39:G40)</f>
        <v>0</v>
      </c>
      <c r="H38" s="236"/>
      <c r="I38" s="236">
        <f>SUM(I39:I40)</f>
        <v>0</v>
      </c>
      <c r="J38" s="236"/>
      <c r="K38" s="236">
        <f>SUM(K39:K40)</f>
        <v>0</v>
      </c>
      <c r="L38" s="236"/>
      <c r="M38" s="236">
        <f>SUM(M39:M40)</f>
        <v>0</v>
      </c>
      <c r="N38" s="236"/>
      <c r="O38" s="236">
        <f>SUM(O39:O40)</f>
        <v>0</v>
      </c>
      <c r="P38" s="236"/>
      <c r="Q38" s="236">
        <f>SUM(Q39:Q40)</f>
        <v>0.69</v>
      </c>
      <c r="R38" s="236"/>
      <c r="S38" s="236"/>
      <c r="T38" s="236"/>
      <c r="U38" s="236"/>
      <c r="V38" s="236">
        <f>SUM(V39:V40)</f>
        <v>4.05</v>
      </c>
      <c r="W38" s="236"/>
      <c r="X38" s="236"/>
      <c r="AG38" t="s">
        <v>113</v>
      </c>
    </row>
    <row r="39" spans="1:60" outlineLevel="1" x14ac:dyDescent="0.25">
      <c r="A39" s="249">
        <v>15</v>
      </c>
      <c r="B39" s="250" t="s">
        <v>166</v>
      </c>
      <c r="C39" s="263" t="s">
        <v>167</v>
      </c>
      <c r="D39" s="251" t="s">
        <v>146</v>
      </c>
      <c r="E39" s="252">
        <v>5</v>
      </c>
      <c r="F39" s="253"/>
      <c r="G39" s="254">
        <f>ROUND(E39*F39,2)</f>
        <v>0</v>
      </c>
      <c r="H39" s="233"/>
      <c r="I39" s="232">
        <f>ROUND(E39*H39,2)</f>
        <v>0</v>
      </c>
      <c r="J39" s="233"/>
      <c r="K39" s="232">
        <f>ROUND(E39*J39,2)</f>
        <v>0</v>
      </c>
      <c r="L39" s="232">
        <v>21</v>
      </c>
      <c r="M39" s="232">
        <f>G39*(1+L39/100)</f>
        <v>0</v>
      </c>
      <c r="N39" s="232">
        <v>3.4000000000000002E-4</v>
      </c>
      <c r="O39" s="232">
        <f>ROUND(E39*N39,2)</f>
        <v>0</v>
      </c>
      <c r="P39" s="232">
        <v>0.13800000000000001</v>
      </c>
      <c r="Q39" s="232">
        <f>ROUND(E39*P39,2)</f>
        <v>0.69</v>
      </c>
      <c r="R39" s="232"/>
      <c r="S39" s="232" t="s">
        <v>117</v>
      </c>
      <c r="T39" s="232" t="s">
        <v>117</v>
      </c>
      <c r="U39" s="232">
        <v>0.81</v>
      </c>
      <c r="V39" s="232">
        <f>ROUND(E39*U39,2)</f>
        <v>4.05</v>
      </c>
      <c r="W39" s="232"/>
      <c r="X39" s="232" t="s">
        <v>118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119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5">
      <c r="A40" s="249">
        <v>16</v>
      </c>
      <c r="B40" s="250" t="s">
        <v>168</v>
      </c>
      <c r="C40" s="263" t="s">
        <v>169</v>
      </c>
      <c r="D40" s="251" t="s">
        <v>146</v>
      </c>
      <c r="E40" s="252">
        <v>3</v>
      </c>
      <c r="F40" s="253"/>
      <c r="G40" s="254">
        <f>ROUND(E40*F40,2)</f>
        <v>0</v>
      </c>
      <c r="H40" s="233"/>
      <c r="I40" s="232">
        <f>ROUND(E40*H40,2)</f>
        <v>0</v>
      </c>
      <c r="J40" s="233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/>
      <c r="S40" s="232" t="s">
        <v>140</v>
      </c>
      <c r="T40" s="232" t="s">
        <v>141</v>
      </c>
      <c r="U40" s="232">
        <v>0</v>
      </c>
      <c r="V40" s="232">
        <f>ROUND(E40*U40,2)</f>
        <v>0</v>
      </c>
      <c r="W40" s="232"/>
      <c r="X40" s="232" t="s">
        <v>118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119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x14ac:dyDescent="0.25">
      <c r="A41" s="237" t="s">
        <v>112</v>
      </c>
      <c r="B41" s="238" t="s">
        <v>66</v>
      </c>
      <c r="C41" s="260" t="s">
        <v>67</v>
      </c>
      <c r="D41" s="239"/>
      <c r="E41" s="240"/>
      <c r="F41" s="241"/>
      <c r="G41" s="242">
        <f>SUMIF(AG42:AG42,"&lt;&gt;NOR",G42:G42)</f>
        <v>0</v>
      </c>
      <c r="H41" s="236"/>
      <c r="I41" s="236">
        <f>SUM(I42:I42)</f>
        <v>0</v>
      </c>
      <c r="J41" s="236"/>
      <c r="K41" s="236">
        <f>SUM(K42:K42)</f>
        <v>0</v>
      </c>
      <c r="L41" s="236"/>
      <c r="M41" s="236">
        <f>SUM(M42:M42)</f>
        <v>0</v>
      </c>
      <c r="N41" s="236"/>
      <c r="O41" s="236">
        <f>SUM(O42:O42)</f>
        <v>0</v>
      </c>
      <c r="P41" s="236"/>
      <c r="Q41" s="236">
        <f>SUM(Q42:Q42)</f>
        <v>0</v>
      </c>
      <c r="R41" s="236"/>
      <c r="S41" s="236"/>
      <c r="T41" s="236"/>
      <c r="U41" s="236"/>
      <c r="V41" s="236">
        <f>SUM(V42:V42)</f>
        <v>2.2999999999999998</v>
      </c>
      <c r="W41" s="236"/>
      <c r="X41" s="236"/>
      <c r="AG41" t="s">
        <v>113</v>
      </c>
    </row>
    <row r="42" spans="1:60" outlineLevel="1" x14ac:dyDescent="0.25">
      <c r="A42" s="249">
        <v>17</v>
      </c>
      <c r="B42" s="250" t="s">
        <v>170</v>
      </c>
      <c r="C42" s="263" t="s">
        <v>171</v>
      </c>
      <c r="D42" s="251" t="s">
        <v>132</v>
      </c>
      <c r="E42" s="252">
        <v>2.4496699999999998</v>
      </c>
      <c r="F42" s="253"/>
      <c r="G42" s="254">
        <f>ROUND(E42*F42,2)</f>
        <v>0</v>
      </c>
      <c r="H42" s="233"/>
      <c r="I42" s="232">
        <f>ROUND(E42*H42,2)</f>
        <v>0</v>
      </c>
      <c r="J42" s="233"/>
      <c r="K42" s="232">
        <f>ROUND(E42*J42,2)</f>
        <v>0</v>
      </c>
      <c r="L42" s="232">
        <v>21</v>
      </c>
      <c r="M42" s="232">
        <f>G42*(1+L42/100)</f>
        <v>0</v>
      </c>
      <c r="N42" s="232">
        <v>0</v>
      </c>
      <c r="O42" s="232">
        <f>ROUND(E42*N42,2)</f>
        <v>0</v>
      </c>
      <c r="P42" s="232">
        <v>0</v>
      </c>
      <c r="Q42" s="232">
        <f>ROUND(E42*P42,2)</f>
        <v>0</v>
      </c>
      <c r="R42" s="232"/>
      <c r="S42" s="232" t="s">
        <v>117</v>
      </c>
      <c r="T42" s="232" t="s">
        <v>117</v>
      </c>
      <c r="U42" s="232">
        <v>0.9385</v>
      </c>
      <c r="V42" s="232">
        <f>ROUND(E42*U42,2)</f>
        <v>2.2999999999999998</v>
      </c>
      <c r="W42" s="232"/>
      <c r="X42" s="232" t="s">
        <v>172</v>
      </c>
      <c r="Y42" s="212"/>
      <c r="Z42" s="212"/>
      <c r="AA42" s="212"/>
      <c r="AB42" s="212"/>
      <c r="AC42" s="212"/>
      <c r="AD42" s="212"/>
      <c r="AE42" s="212"/>
      <c r="AF42" s="212"/>
      <c r="AG42" s="212" t="s">
        <v>173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x14ac:dyDescent="0.25">
      <c r="A43" s="237" t="s">
        <v>112</v>
      </c>
      <c r="B43" s="238" t="s">
        <v>68</v>
      </c>
      <c r="C43" s="260" t="s">
        <v>69</v>
      </c>
      <c r="D43" s="239"/>
      <c r="E43" s="240"/>
      <c r="F43" s="241"/>
      <c r="G43" s="242">
        <f>SUMIF(AG44:AG47,"&lt;&gt;NOR",G44:G47)</f>
        <v>0</v>
      </c>
      <c r="H43" s="236"/>
      <c r="I43" s="236">
        <f>SUM(I44:I47)</f>
        <v>0</v>
      </c>
      <c r="J43" s="236"/>
      <c r="K43" s="236">
        <f>SUM(K44:K47)</f>
        <v>0</v>
      </c>
      <c r="L43" s="236"/>
      <c r="M43" s="236">
        <f>SUM(M44:M47)</f>
        <v>0</v>
      </c>
      <c r="N43" s="236"/>
      <c r="O43" s="236">
        <f>SUM(O44:O47)</f>
        <v>0.04</v>
      </c>
      <c r="P43" s="236"/>
      <c r="Q43" s="236">
        <f>SUM(Q44:Q47)</f>
        <v>0.38</v>
      </c>
      <c r="R43" s="236"/>
      <c r="S43" s="236"/>
      <c r="T43" s="236"/>
      <c r="U43" s="236"/>
      <c r="V43" s="236">
        <f>SUM(V44:V47)</f>
        <v>3.9099999999999997</v>
      </c>
      <c r="W43" s="236"/>
      <c r="X43" s="236"/>
      <c r="AG43" t="s">
        <v>113</v>
      </c>
    </row>
    <row r="44" spans="1:60" ht="20.399999999999999" outlineLevel="1" x14ac:dyDescent="0.25">
      <c r="A44" s="249">
        <v>18</v>
      </c>
      <c r="B44" s="250" t="s">
        <v>174</v>
      </c>
      <c r="C44" s="263" t="s">
        <v>175</v>
      </c>
      <c r="D44" s="251" t="s">
        <v>125</v>
      </c>
      <c r="E44" s="252">
        <v>31</v>
      </c>
      <c r="F44" s="253"/>
      <c r="G44" s="254">
        <f>ROUND(E44*F44,2)</f>
        <v>0</v>
      </c>
      <c r="H44" s="233"/>
      <c r="I44" s="232">
        <f>ROUND(E44*H44,2)</f>
        <v>0</v>
      </c>
      <c r="J44" s="233"/>
      <c r="K44" s="232">
        <f>ROUND(E44*J44,2)</f>
        <v>0</v>
      </c>
      <c r="L44" s="232">
        <v>21</v>
      </c>
      <c r="M44" s="232">
        <f>G44*(1+L44/100)</f>
        <v>0</v>
      </c>
      <c r="N44" s="232">
        <v>0</v>
      </c>
      <c r="O44" s="232">
        <f>ROUND(E44*N44,2)</f>
        <v>0</v>
      </c>
      <c r="P44" s="232">
        <v>6.0000000000000001E-3</v>
      </c>
      <c r="Q44" s="232">
        <f>ROUND(E44*P44,2)</f>
        <v>0.19</v>
      </c>
      <c r="R44" s="232"/>
      <c r="S44" s="232" t="s">
        <v>117</v>
      </c>
      <c r="T44" s="232" t="s">
        <v>117</v>
      </c>
      <c r="U44" s="232">
        <v>0.05</v>
      </c>
      <c r="V44" s="232">
        <f>ROUND(E44*U44,2)</f>
        <v>1.55</v>
      </c>
      <c r="W44" s="232"/>
      <c r="X44" s="232" t="s">
        <v>118</v>
      </c>
      <c r="Y44" s="212"/>
      <c r="Z44" s="212"/>
      <c r="AA44" s="212"/>
      <c r="AB44" s="212"/>
      <c r="AC44" s="212"/>
      <c r="AD44" s="212"/>
      <c r="AE44" s="212"/>
      <c r="AF44" s="212"/>
      <c r="AG44" s="212" t="s">
        <v>119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5">
      <c r="A45" s="249">
        <v>19</v>
      </c>
      <c r="B45" s="250" t="s">
        <v>176</v>
      </c>
      <c r="C45" s="263" t="s">
        <v>177</v>
      </c>
      <c r="D45" s="251" t="s">
        <v>125</v>
      </c>
      <c r="E45" s="252">
        <v>31</v>
      </c>
      <c r="F45" s="253"/>
      <c r="G45" s="254">
        <f>ROUND(E45*F45,2)</f>
        <v>0</v>
      </c>
      <c r="H45" s="233"/>
      <c r="I45" s="232">
        <f>ROUND(E45*H45,2)</f>
        <v>0</v>
      </c>
      <c r="J45" s="233"/>
      <c r="K45" s="232">
        <f>ROUND(E45*J45,2)</f>
        <v>0</v>
      </c>
      <c r="L45" s="232">
        <v>21</v>
      </c>
      <c r="M45" s="232">
        <f>G45*(1+L45/100)</f>
        <v>0</v>
      </c>
      <c r="N45" s="232">
        <v>0</v>
      </c>
      <c r="O45" s="232">
        <f>ROUND(E45*N45,2)</f>
        <v>0</v>
      </c>
      <c r="P45" s="232">
        <v>6.0000000000000001E-3</v>
      </c>
      <c r="Q45" s="232">
        <f>ROUND(E45*P45,2)</f>
        <v>0.19</v>
      </c>
      <c r="R45" s="232"/>
      <c r="S45" s="232" t="s">
        <v>117</v>
      </c>
      <c r="T45" s="232" t="s">
        <v>117</v>
      </c>
      <c r="U45" s="232">
        <v>0.05</v>
      </c>
      <c r="V45" s="232">
        <f>ROUND(E45*U45,2)</f>
        <v>1.55</v>
      </c>
      <c r="W45" s="232"/>
      <c r="X45" s="232" t="s">
        <v>118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119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20.399999999999999" outlineLevel="1" x14ac:dyDescent="0.25">
      <c r="A46" s="249">
        <v>20</v>
      </c>
      <c r="B46" s="250" t="s">
        <v>178</v>
      </c>
      <c r="C46" s="263" t="s">
        <v>179</v>
      </c>
      <c r="D46" s="251" t="s">
        <v>125</v>
      </c>
      <c r="E46" s="252">
        <v>31</v>
      </c>
      <c r="F46" s="253"/>
      <c r="G46" s="254">
        <f>ROUND(E46*F46,2)</f>
        <v>0</v>
      </c>
      <c r="H46" s="233"/>
      <c r="I46" s="232">
        <f>ROUND(E46*H46,2)</f>
        <v>0</v>
      </c>
      <c r="J46" s="233"/>
      <c r="K46" s="232">
        <f>ROUND(E46*J46,2)</f>
        <v>0</v>
      </c>
      <c r="L46" s="232">
        <v>21</v>
      </c>
      <c r="M46" s="232">
        <f>G46*(1+L46/100)</f>
        <v>0</v>
      </c>
      <c r="N46" s="232">
        <v>1.15E-3</v>
      </c>
      <c r="O46" s="232">
        <f>ROUND(E46*N46,2)</f>
        <v>0.04</v>
      </c>
      <c r="P46" s="232">
        <v>0</v>
      </c>
      <c r="Q46" s="232">
        <f>ROUND(E46*P46,2)</f>
        <v>0</v>
      </c>
      <c r="R46" s="232"/>
      <c r="S46" s="232" t="s">
        <v>117</v>
      </c>
      <c r="T46" s="232" t="s">
        <v>117</v>
      </c>
      <c r="U46" s="232">
        <v>2.4E-2</v>
      </c>
      <c r="V46" s="232">
        <f>ROUND(E46*U46,2)</f>
        <v>0.74</v>
      </c>
      <c r="W46" s="232"/>
      <c r="X46" s="232" t="s">
        <v>118</v>
      </c>
      <c r="Y46" s="212"/>
      <c r="Z46" s="212"/>
      <c r="AA46" s="212"/>
      <c r="AB46" s="212"/>
      <c r="AC46" s="212"/>
      <c r="AD46" s="212"/>
      <c r="AE46" s="212"/>
      <c r="AF46" s="212"/>
      <c r="AG46" s="212" t="s">
        <v>119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5">
      <c r="A47" s="249">
        <v>21</v>
      </c>
      <c r="B47" s="250" t="s">
        <v>180</v>
      </c>
      <c r="C47" s="263" t="s">
        <v>181</v>
      </c>
      <c r="D47" s="251" t="s">
        <v>132</v>
      </c>
      <c r="E47" s="252">
        <v>3.5650000000000001E-2</v>
      </c>
      <c r="F47" s="253"/>
      <c r="G47" s="254">
        <f>ROUND(E47*F47,2)</f>
        <v>0</v>
      </c>
      <c r="H47" s="233"/>
      <c r="I47" s="232">
        <f>ROUND(E47*H47,2)</f>
        <v>0</v>
      </c>
      <c r="J47" s="233"/>
      <c r="K47" s="232">
        <f>ROUND(E47*J47,2)</f>
        <v>0</v>
      </c>
      <c r="L47" s="232">
        <v>21</v>
      </c>
      <c r="M47" s="232">
        <f>G47*(1+L47/100)</f>
        <v>0</v>
      </c>
      <c r="N47" s="232">
        <v>0</v>
      </c>
      <c r="O47" s="232">
        <f>ROUND(E47*N47,2)</f>
        <v>0</v>
      </c>
      <c r="P47" s="232">
        <v>0</v>
      </c>
      <c r="Q47" s="232">
        <f>ROUND(E47*P47,2)</f>
        <v>0</v>
      </c>
      <c r="R47" s="232"/>
      <c r="S47" s="232" t="s">
        <v>117</v>
      </c>
      <c r="T47" s="232" t="s">
        <v>117</v>
      </c>
      <c r="U47" s="232">
        <v>2.048</v>
      </c>
      <c r="V47" s="232">
        <f>ROUND(E47*U47,2)</f>
        <v>7.0000000000000007E-2</v>
      </c>
      <c r="W47" s="232"/>
      <c r="X47" s="232" t="s">
        <v>172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173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x14ac:dyDescent="0.25">
      <c r="A48" s="237" t="s">
        <v>112</v>
      </c>
      <c r="B48" s="238" t="s">
        <v>70</v>
      </c>
      <c r="C48" s="260" t="s">
        <v>71</v>
      </c>
      <c r="D48" s="239"/>
      <c r="E48" s="240"/>
      <c r="F48" s="241"/>
      <c r="G48" s="242">
        <f>SUMIF(AG49:AG61,"&lt;&gt;NOR",G49:G61)</f>
        <v>0</v>
      </c>
      <c r="H48" s="236"/>
      <c r="I48" s="236">
        <f>SUM(I49:I61)</f>
        <v>0</v>
      </c>
      <c r="J48" s="236"/>
      <c r="K48" s="236">
        <f>SUM(K49:K61)</f>
        <v>0</v>
      </c>
      <c r="L48" s="236"/>
      <c r="M48" s="236">
        <f>SUM(M49:M61)</f>
        <v>0</v>
      </c>
      <c r="N48" s="236"/>
      <c r="O48" s="236">
        <f>SUM(O49:O61)</f>
        <v>0.76</v>
      </c>
      <c r="P48" s="236"/>
      <c r="Q48" s="236">
        <f>SUM(Q49:Q61)</f>
        <v>0.69</v>
      </c>
      <c r="R48" s="236"/>
      <c r="S48" s="236"/>
      <c r="T48" s="236"/>
      <c r="U48" s="236"/>
      <c r="V48" s="236">
        <f>SUM(V49:V61)</f>
        <v>36.089999999999996</v>
      </c>
      <c r="W48" s="236"/>
      <c r="X48" s="236"/>
      <c r="AG48" t="s">
        <v>113</v>
      </c>
    </row>
    <row r="49" spans="1:60" outlineLevel="1" x14ac:dyDescent="0.25">
      <c r="A49" s="243">
        <v>22</v>
      </c>
      <c r="B49" s="244" t="s">
        <v>182</v>
      </c>
      <c r="C49" s="261" t="s">
        <v>183</v>
      </c>
      <c r="D49" s="245" t="s">
        <v>146</v>
      </c>
      <c r="E49" s="246">
        <v>1</v>
      </c>
      <c r="F49" s="247"/>
      <c r="G49" s="248">
        <f>ROUND(E49*F49,2)</f>
        <v>0</v>
      </c>
      <c r="H49" s="233"/>
      <c r="I49" s="232">
        <f>ROUND(E49*H49,2)</f>
        <v>0</v>
      </c>
      <c r="J49" s="233"/>
      <c r="K49" s="232">
        <f>ROUND(E49*J49,2)</f>
        <v>0</v>
      </c>
      <c r="L49" s="232">
        <v>21</v>
      </c>
      <c r="M49" s="232">
        <f>G49*(1+L49/100)</f>
        <v>0</v>
      </c>
      <c r="N49" s="232">
        <v>8.4709999999999994E-2</v>
      </c>
      <c r="O49" s="232">
        <f>ROUND(E49*N49,2)</f>
        <v>0.08</v>
      </c>
      <c r="P49" s="232">
        <v>0</v>
      </c>
      <c r="Q49" s="232">
        <f>ROUND(E49*P49,2)</f>
        <v>0</v>
      </c>
      <c r="R49" s="232"/>
      <c r="S49" s="232" t="s">
        <v>117</v>
      </c>
      <c r="T49" s="232" t="s">
        <v>117</v>
      </c>
      <c r="U49" s="232">
        <v>26</v>
      </c>
      <c r="V49" s="232">
        <f>ROUND(E49*U49,2)</f>
        <v>26</v>
      </c>
      <c r="W49" s="232"/>
      <c r="X49" s="232" t="s">
        <v>118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119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5">
      <c r="A50" s="229"/>
      <c r="B50" s="230"/>
      <c r="C50" s="264" t="s">
        <v>184</v>
      </c>
      <c r="D50" s="255"/>
      <c r="E50" s="255"/>
      <c r="F50" s="255"/>
      <c r="G50" s="255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12"/>
      <c r="Z50" s="212"/>
      <c r="AA50" s="212"/>
      <c r="AB50" s="212"/>
      <c r="AC50" s="212"/>
      <c r="AD50" s="212"/>
      <c r="AE50" s="212"/>
      <c r="AF50" s="212"/>
      <c r="AG50" s="212" t="s">
        <v>150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5">
      <c r="A51" s="243">
        <v>23</v>
      </c>
      <c r="B51" s="244" t="s">
        <v>185</v>
      </c>
      <c r="C51" s="261" t="s">
        <v>186</v>
      </c>
      <c r="D51" s="245" t="s">
        <v>187</v>
      </c>
      <c r="E51" s="246">
        <v>4</v>
      </c>
      <c r="F51" s="247"/>
      <c r="G51" s="248">
        <f>ROUND(E51*F51,2)</f>
        <v>0</v>
      </c>
      <c r="H51" s="233"/>
      <c r="I51" s="232">
        <f>ROUND(E51*H51,2)</f>
        <v>0</v>
      </c>
      <c r="J51" s="233"/>
      <c r="K51" s="232">
        <f>ROUND(E51*J51,2)</f>
        <v>0</v>
      </c>
      <c r="L51" s="232">
        <v>21</v>
      </c>
      <c r="M51" s="232">
        <f>G51*(1+L51/100)</f>
        <v>0</v>
      </c>
      <c r="N51" s="232">
        <v>1.6000000000000001E-4</v>
      </c>
      <c r="O51" s="232">
        <f>ROUND(E51*N51,2)</f>
        <v>0</v>
      </c>
      <c r="P51" s="232">
        <v>1.584E-2</v>
      </c>
      <c r="Q51" s="232">
        <f>ROUND(E51*P51,2)</f>
        <v>0.06</v>
      </c>
      <c r="R51" s="232"/>
      <c r="S51" s="232" t="s">
        <v>117</v>
      </c>
      <c r="T51" s="232" t="s">
        <v>117</v>
      </c>
      <c r="U51" s="232">
        <v>0.42</v>
      </c>
      <c r="V51" s="232">
        <f>ROUND(E51*U51,2)</f>
        <v>1.68</v>
      </c>
      <c r="W51" s="232"/>
      <c r="X51" s="232" t="s">
        <v>118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119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5">
      <c r="A52" s="229"/>
      <c r="B52" s="230"/>
      <c r="C52" s="262" t="s">
        <v>188</v>
      </c>
      <c r="D52" s="234"/>
      <c r="E52" s="235">
        <v>4</v>
      </c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12"/>
      <c r="Z52" s="212"/>
      <c r="AA52" s="212"/>
      <c r="AB52" s="212"/>
      <c r="AC52" s="212"/>
      <c r="AD52" s="212"/>
      <c r="AE52" s="212"/>
      <c r="AF52" s="212"/>
      <c r="AG52" s="212" t="s">
        <v>121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5">
      <c r="A53" s="249">
        <v>24</v>
      </c>
      <c r="B53" s="250" t="s">
        <v>189</v>
      </c>
      <c r="C53" s="263" t="s">
        <v>190</v>
      </c>
      <c r="D53" s="251" t="s">
        <v>125</v>
      </c>
      <c r="E53" s="252">
        <v>31</v>
      </c>
      <c r="F53" s="253"/>
      <c r="G53" s="254">
        <f>ROUND(E53*F53,2)</f>
        <v>0</v>
      </c>
      <c r="H53" s="233"/>
      <c r="I53" s="232">
        <f>ROUND(E53*H53,2)</f>
        <v>0</v>
      </c>
      <c r="J53" s="233"/>
      <c r="K53" s="232">
        <f>ROUND(E53*J53,2)</f>
        <v>0</v>
      </c>
      <c r="L53" s="232">
        <v>21</v>
      </c>
      <c r="M53" s="232">
        <f>G53*(1+L53/100)</f>
        <v>0</v>
      </c>
      <c r="N53" s="232">
        <v>0</v>
      </c>
      <c r="O53" s="232">
        <f>ROUND(E53*N53,2)</f>
        <v>0</v>
      </c>
      <c r="P53" s="232">
        <v>7.0000000000000001E-3</v>
      </c>
      <c r="Q53" s="232">
        <f>ROUND(E53*P53,2)</f>
        <v>0.22</v>
      </c>
      <c r="R53" s="232"/>
      <c r="S53" s="232" t="s">
        <v>117</v>
      </c>
      <c r="T53" s="232" t="s">
        <v>117</v>
      </c>
      <c r="U53" s="232">
        <v>0.06</v>
      </c>
      <c r="V53" s="232">
        <f>ROUND(E53*U53,2)</f>
        <v>1.86</v>
      </c>
      <c r="W53" s="232"/>
      <c r="X53" s="232" t="s">
        <v>118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119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5">
      <c r="A54" s="249">
        <v>25</v>
      </c>
      <c r="B54" s="250" t="s">
        <v>191</v>
      </c>
      <c r="C54" s="263" t="s">
        <v>192</v>
      </c>
      <c r="D54" s="251" t="s">
        <v>125</v>
      </c>
      <c r="E54" s="252">
        <v>31</v>
      </c>
      <c r="F54" s="253"/>
      <c r="G54" s="254">
        <f>ROUND(E54*F54,2)</f>
        <v>0</v>
      </c>
      <c r="H54" s="233"/>
      <c r="I54" s="232">
        <f>ROUND(E54*H54,2)</f>
        <v>0</v>
      </c>
      <c r="J54" s="233"/>
      <c r="K54" s="232">
        <f>ROUND(E54*J54,2)</f>
        <v>0</v>
      </c>
      <c r="L54" s="232">
        <v>21</v>
      </c>
      <c r="M54" s="232">
        <f>G54*(1+L54/100)</f>
        <v>0</v>
      </c>
      <c r="N54" s="232">
        <v>1.6000000000000001E-4</v>
      </c>
      <c r="O54" s="232">
        <f>ROUND(E54*N54,2)</f>
        <v>0</v>
      </c>
      <c r="P54" s="232">
        <v>1.32E-2</v>
      </c>
      <c r="Q54" s="232">
        <f>ROUND(E54*P54,2)</f>
        <v>0.41</v>
      </c>
      <c r="R54" s="232"/>
      <c r="S54" s="232" t="s">
        <v>117</v>
      </c>
      <c r="T54" s="232" t="s">
        <v>117</v>
      </c>
      <c r="U54" s="232">
        <v>0.20599999999999999</v>
      </c>
      <c r="V54" s="232">
        <f>ROUND(E54*U54,2)</f>
        <v>6.39</v>
      </c>
      <c r="W54" s="232"/>
      <c r="X54" s="232" t="s">
        <v>118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119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5">
      <c r="A55" s="249">
        <v>26</v>
      </c>
      <c r="B55" s="250" t="s">
        <v>193</v>
      </c>
      <c r="C55" s="263" t="s">
        <v>194</v>
      </c>
      <c r="D55" s="251" t="s">
        <v>139</v>
      </c>
      <c r="E55" s="252">
        <v>1</v>
      </c>
      <c r="F55" s="253"/>
      <c r="G55" s="254">
        <f>ROUND(E55*F55,2)</f>
        <v>0</v>
      </c>
      <c r="H55" s="233"/>
      <c r="I55" s="232">
        <f>ROUND(E55*H55,2)</f>
        <v>0</v>
      </c>
      <c r="J55" s="233"/>
      <c r="K55" s="232">
        <f>ROUND(E55*J55,2)</f>
        <v>0</v>
      </c>
      <c r="L55" s="232">
        <v>21</v>
      </c>
      <c r="M55" s="232">
        <f>G55*(1+L55/100)</f>
        <v>0</v>
      </c>
      <c r="N55" s="232">
        <v>0</v>
      </c>
      <c r="O55" s="232">
        <f>ROUND(E55*N55,2)</f>
        <v>0</v>
      </c>
      <c r="P55" s="232">
        <v>0</v>
      </c>
      <c r="Q55" s="232">
        <f>ROUND(E55*P55,2)</f>
        <v>0</v>
      </c>
      <c r="R55" s="232"/>
      <c r="S55" s="232" t="s">
        <v>140</v>
      </c>
      <c r="T55" s="232" t="s">
        <v>141</v>
      </c>
      <c r="U55" s="232">
        <v>0</v>
      </c>
      <c r="V55" s="232">
        <f>ROUND(E55*U55,2)</f>
        <v>0</v>
      </c>
      <c r="W55" s="232"/>
      <c r="X55" s="232" t="s">
        <v>118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119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5">
      <c r="A56" s="249">
        <v>27</v>
      </c>
      <c r="B56" s="250" t="s">
        <v>195</v>
      </c>
      <c r="C56" s="263" t="s">
        <v>196</v>
      </c>
      <c r="D56" s="251" t="s">
        <v>139</v>
      </c>
      <c r="E56" s="252">
        <v>1</v>
      </c>
      <c r="F56" s="253"/>
      <c r="G56" s="254">
        <f>ROUND(E56*F56,2)</f>
        <v>0</v>
      </c>
      <c r="H56" s="233"/>
      <c r="I56" s="232">
        <f>ROUND(E56*H56,2)</f>
        <v>0</v>
      </c>
      <c r="J56" s="233"/>
      <c r="K56" s="232">
        <f>ROUND(E56*J56,2)</f>
        <v>0</v>
      </c>
      <c r="L56" s="232">
        <v>21</v>
      </c>
      <c r="M56" s="232">
        <f>G56*(1+L56/100)</f>
        <v>0</v>
      </c>
      <c r="N56" s="232">
        <v>0</v>
      </c>
      <c r="O56" s="232">
        <f>ROUND(E56*N56,2)</f>
        <v>0</v>
      </c>
      <c r="P56" s="232">
        <v>0</v>
      </c>
      <c r="Q56" s="232">
        <f>ROUND(E56*P56,2)</f>
        <v>0</v>
      </c>
      <c r="R56" s="232"/>
      <c r="S56" s="232" t="s">
        <v>140</v>
      </c>
      <c r="T56" s="232" t="s">
        <v>141</v>
      </c>
      <c r="U56" s="232">
        <v>0</v>
      </c>
      <c r="V56" s="232">
        <f>ROUND(E56*U56,2)</f>
        <v>0</v>
      </c>
      <c r="W56" s="232"/>
      <c r="X56" s="232" t="s">
        <v>118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119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ht="20.399999999999999" outlineLevel="1" x14ac:dyDescent="0.25">
      <c r="A57" s="243">
        <v>28</v>
      </c>
      <c r="B57" s="244" t="s">
        <v>197</v>
      </c>
      <c r="C57" s="261" t="s">
        <v>198</v>
      </c>
      <c r="D57" s="245" t="s">
        <v>187</v>
      </c>
      <c r="E57" s="246">
        <v>5</v>
      </c>
      <c r="F57" s="247"/>
      <c r="G57" s="248">
        <f>ROUND(E57*F57,2)</f>
        <v>0</v>
      </c>
      <c r="H57" s="233"/>
      <c r="I57" s="232">
        <f>ROUND(E57*H57,2)</f>
        <v>0</v>
      </c>
      <c r="J57" s="233"/>
      <c r="K57" s="232">
        <f>ROUND(E57*J57,2)</f>
        <v>0</v>
      </c>
      <c r="L57" s="232">
        <v>21</v>
      </c>
      <c r="M57" s="232">
        <f>G57*(1+L57/100)</f>
        <v>0</v>
      </c>
      <c r="N57" s="232">
        <v>1.52E-2</v>
      </c>
      <c r="O57" s="232">
        <f>ROUND(E57*N57,2)</f>
        <v>0.08</v>
      </c>
      <c r="P57" s="232">
        <v>0</v>
      </c>
      <c r="Q57" s="232">
        <f>ROUND(E57*P57,2)</f>
        <v>0</v>
      </c>
      <c r="R57" s="232"/>
      <c r="S57" s="232" t="s">
        <v>117</v>
      </c>
      <c r="T57" s="232" t="s">
        <v>199</v>
      </c>
      <c r="U57" s="232">
        <v>0</v>
      </c>
      <c r="V57" s="232">
        <f>ROUND(E57*U57,2)</f>
        <v>0</v>
      </c>
      <c r="W57" s="232"/>
      <c r="X57" s="232" t="s">
        <v>200</v>
      </c>
      <c r="Y57" s="212"/>
      <c r="Z57" s="212"/>
      <c r="AA57" s="212"/>
      <c r="AB57" s="212"/>
      <c r="AC57" s="212"/>
      <c r="AD57" s="212"/>
      <c r="AE57" s="212"/>
      <c r="AF57" s="212"/>
      <c r="AG57" s="212" t="s">
        <v>201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5">
      <c r="A58" s="229"/>
      <c r="B58" s="230"/>
      <c r="C58" s="262" t="s">
        <v>202</v>
      </c>
      <c r="D58" s="234"/>
      <c r="E58" s="235">
        <v>5</v>
      </c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12"/>
      <c r="Z58" s="212"/>
      <c r="AA58" s="212"/>
      <c r="AB58" s="212"/>
      <c r="AC58" s="212"/>
      <c r="AD58" s="212"/>
      <c r="AE58" s="212"/>
      <c r="AF58" s="212"/>
      <c r="AG58" s="212" t="s">
        <v>121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20.399999999999999" outlineLevel="1" x14ac:dyDescent="0.25">
      <c r="A59" s="249">
        <v>29</v>
      </c>
      <c r="B59" s="250" t="s">
        <v>203</v>
      </c>
      <c r="C59" s="263" t="s">
        <v>204</v>
      </c>
      <c r="D59" s="251" t="s">
        <v>125</v>
      </c>
      <c r="E59" s="252">
        <v>31</v>
      </c>
      <c r="F59" s="253"/>
      <c r="G59" s="254">
        <f>ROUND(E59*F59,2)</f>
        <v>0</v>
      </c>
      <c r="H59" s="233"/>
      <c r="I59" s="232">
        <f>ROUND(E59*H59,2)</f>
        <v>0</v>
      </c>
      <c r="J59" s="233"/>
      <c r="K59" s="232">
        <f>ROUND(E59*J59,2)</f>
        <v>0</v>
      </c>
      <c r="L59" s="232">
        <v>21</v>
      </c>
      <c r="M59" s="232">
        <f>G59*(1+L59/100)</f>
        <v>0</v>
      </c>
      <c r="N59" s="232">
        <v>1.521E-2</v>
      </c>
      <c r="O59" s="232">
        <f>ROUND(E59*N59,2)</f>
        <v>0.47</v>
      </c>
      <c r="P59" s="232">
        <v>0</v>
      </c>
      <c r="Q59" s="232">
        <f>ROUND(E59*P59,2)</f>
        <v>0</v>
      </c>
      <c r="R59" s="232"/>
      <c r="S59" s="232" t="s">
        <v>117</v>
      </c>
      <c r="T59" s="232" t="s">
        <v>199</v>
      </c>
      <c r="U59" s="232">
        <v>0</v>
      </c>
      <c r="V59" s="232">
        <f>ROUND(E59*U59,2)</f>
        <v>0</v>
      </c>
      <c r="W59" s="232"/>
      <c r="X59" s="232" t="s">
        <v>200</v>
      </c>
      <c r="Y59" s="212"/>
      <c r="Z59" s="212"/>
      <c r="AA59" s="212"/>
      <c r="AB59" s="212"/>
      <c r="AC59" s="212"/>
      <c r="AD59" s="212"/>
      <c r="AE59" s="212"/>
      <c r="AF59" s="212"/>
      <c r="AG59" s="212" t="s">
        <v>201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ht="20.399999999999999" outlineLevel="1" x14ac:dyDescent="0.25">
      <c r="A60" s="249">
        <v>30</v>
      </c>
      <c r="B60" s="250" t="s">
        <v>205</v>
      </c>
      <c r="C60" s="263" t="s">
        <v>206</v>
      </c>
      <c r="D60" s="251" t="s">
        <v>125</v>
      </c>
      <c r="E60" s="252">
        <v>31</v>
      </c>
      <c r="F60" s="253"/>
      <c r="G60" s="254">
        <f>ROUND(E60*F60,2)</f>
        <v>0</v>
      </c>
      <c r="H60" s="233"/>
      <c r="I60" s="232">
        <f>ROUND(E60*H60,2)</f>
        <v>0</v>
      </c>
      <c r="J60" s="233"/>
      <c r="K60" s="232">
        <f>ROUND(E60*J60,2)</f>
        <v>0</v>
      </c>
      <c r="L60" s="232">
        <v>21</v>
      </c>
      <c r="M60" s="232">
        <f>G60*(1+L60/100)</f>
        <v>0</v>
      </c>
      <c r="N60" s="232">
        <v>4.3400000000000001E-3</v>
      </c>
      <c r="O60" s="232">
        <f>ROUND(E60*N60,2)</f>
        <v>0.13</v>
      </c>
      <c r="P60" s="232">
        <v>0</v>
      </c>
      <c r="Q60" s="232">
        <f>ROUND(E60*P60,2)</f>
        <v>0</v>
      </c>
      <c r="R60" s="232"/>
      <c r="S60" s="232" t="s">
        <v>117</v>
      </c>
      <c r="T60" s="232" t="s">
        <v>199</v>
      </c>
      <c r="U60" s="232">
        <v>0</v>
      </c>
      <c r="V60" s="232">
        <f>ROUND(E60*U60,2)</f>
        <v>0</v>
      </c>
      <c r="W60" s="232"/>
      <c r="X60" s="232" t="s">
        <v>200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201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5">
      <c r="A61" s="249">
        <v>31</v>
      </c>
      <c r="B61" s="250" t="s">
        <v>207</v>
      </c>
      <c r="C61" s="263" t="s">
        <v>208</v>
      </c>
      <c r="D61" s="251" t="s">
        <v>132</v>
      </c>
      <c r="E61" s="252">
        <v>9.0310000000000001E-2</v>
      </c>
      <c r="F61" s="253"/>
      <c r="G61" s="254">
        <f>ROUND(E61*F61,2)</f>
        <v>0</v>
      </c>
      <c r="H61" s="233"/>
      <c r="I61" s="232">
        <f>ROUND(E61*H61,2)</f>
        <v>0</v>
      </c>
      <c r="J61" s="233"/>
      <c r="K61" s="232">
        <f>ROUND(E61*J61,2)</f>
        <v>0</v>
      </c>
      <c r="L61" s="232">
        <v>21</v>
      </c>
      <c r="M61" s="232">
        <f>G61*(1+L61/100)</f>
        <v>0</v>
      </c>
      <c r="N61" s="232">
        <v>0</v>
      </c>
      <c r="O61" s="232">
        <f>ROUND(E61*N61,2)</f>
        <v>0</v>
      </c>
      <c r="P61" s="232">
        <v>0</v>
      </c>
      <c r="Q61" s="232">
        <f>ROUND(E61*P61,2)</f>
        <v>0</v>
      </c>
      <c r="R61" s="232"/>
      <c r="S61" s="232" t="s">
        <v>117</v>
      </c>
      <c r="T61" s="232" t="s">
        <v>117</v>
      </c>
      <c r="U61" s="232">
        <v>1.7509999999999999</v>
      </c>
      <c r="V61" s="232">
        <f>ROUND(E61*U61,2)</f>
        <v>0.16</v>
      </c>
      <c r="W61" s="232"/>
      <c r="X61" s="232" t="s">
        <v>172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173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x14ac:dyDescent="0.25">
      <c r="A62" s="237" t="s">
        <v>112</v>
      </c>
      <c r="B62" s="238" t="s">
        <v>72</v>
      </c>
      <c r="C62" s="260" t="s">
        <v>73</v>
      </c>
      <c r="D62" s="239"/>
      <c r="E62" s="240"/>
      <c r="F62" s="241"/>
      <c r="G62" s="242">
        <f>SUMIF(AG63:AG66,"&lt;&gt;NOR",G63:G66)</f>
        <v>0</v>
      </c>
      <c r="H62" s="236"/>
      <c r="I62" s="236">
        <f>SUM(I63:I66)</f>
        <v>0</v>
      </c>
      <c r="J62" s="236"/>
      <c r="K62" s="236">
        <f>SUM(K63:K66)</f>
        <v>0</v>
      </c>
      <c r="L62" s="236"/>
      <c r="M62" s="236">
        <f>SUM(M63:M66)</f>
        <v>0</v>
      </c>
      <c r="N62" s="236"/>
      <c r="O62" s="236">
        <f>SUM(O63:O66)</f>
        <v>0.21</v>
      </c>
      <c r="P62" s="236"/>
      <c r="Q62" s="236">
        <f>SUM(Q63:Q66)</f>
        <v>0.23</v>
      </c>
      <c r="R62" s="236"/>
      <c r="S62" s="236"/>
      <c r="T62" s="236"/>
      <c r="U62" s="236"/>
      <c r="V62" s="236">
        <f>SUM(V63:V66)</f>
        <v>44.24</v>
      </c>
      <c r="W62" s="236"/>
      <c r="X62" s="236"/>
      <c r="AG62" t="s">
        <v>113</v>
      </c>
    </row>
    <row r="63" spans="1:60" ht="20.399999999999999" outlineLevel="1" x14ac:dyDescent="0.25">
      <c r="A63" s="243">
        <v>32</v>
      </c>
      <c r="B63" s="244" t="s">
        <v>209</v>
      </c>
      <c r="C63" s="261" t="s">
        <v>210</v>
      </c>
      <c r="D63" s="245" t="s">
        <v>125</v>
      </c>
      <c r="E63" s="246">
        <v>31</v>
      </c>
      <c r="F63" s="247"/>
      <c r="G63" s="248">
        <f>ROUND(E63*F63,2)</f>
        <v>0</v>
      </c>
      <c r="H63" s="233"/>
      <c r="I63" s="232">
        <f>ROUND(E63*H63,2)</f>
        <v>0</v>
      </c>
      <c r="J63" s="233"/>
      <c r="K63" s="232">
        <f>ROUND(E63*J63,2)</f>
        <v>0</v>
      </c>
      <c r="L63" s="232">
        <v>21</v>
      </c>
      <c r="M63" s="232">
        <f>G63*(1+L63/100)</f>
        <v>0</v>
      </c>
      <c r="N63" s="232">
        <v>6.7299999999999999E-3</v>
      </c>
      <c r="O63" s="232">
        <f>ROUND(E63*N63,2)</f>
        <v>0.21</v>
      </c>
      <c r="P63" s="232">
        <v>0</v>
      </c>
      <c r="Q63" s="232">
        <f>ROUND(E63*P63,2)</f>
        <v>0</v>
      </c>
      <c r="R63" s="232"/>
      <c r="S63" s="232" t="s">
        <v>117</v>
      </c>
      <c r="T63" s="232" t="s">
        <v>117</v>
      </c>
      <c r="U63" s="232">
        <v>1.28</v>
      </c>
      <c r="V63" s="232">
        <f>ROUND(E63*U63,2)</f>
        <v>39.68</v>
      </c>
      <c r="W63" s="232"/>
      <c r="X63" s="232" t="s">
        <v>118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119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5">
      <c r="A64" s="229"/>
      <c r="B64" s="230"/>
      <c r="C64" s="264" t="s">
        <v>211</v>
      </c>
      <c r="D64" s="255"/>
      <c r="E64" s="255"/>
      <c r="F64" s="255"/>
      <c r="G64" s="255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12"/>
      <c r="Z64" s="212"/>
      <c r="AA64" s="212"/>
      <c r="AB64" s="212"/>
      <c r="AC64" s="212"/>
      <c r="AD64" s="212"/>
      <c r="AE64" s="212"/>
      <c r="AF64" s="212"/>
      <c r="AG64" s="212" t="s">
        <v>150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5">
      <c r="A65" s="249">
        <v>33</v>
      </c>
      <c r="B65" s="250" t="s">
        <v>212</v>
      </c>
      <c r="C65" s="263" t="s">
        <v>213</v>
      </c>
      <c r="D65" s="251" t="s">
        <v>125</v>
      </c>
      <c r="E65" s="252">
        <v>31</v>
      </c>
      <c r="F65" s="253"/>
      <c r="G65" s="254">
        <f>ROUND(E65*F65,2)</f>
        <v>0</v>
      </c>
      <c r="H65" s="233"/>
      <c r="I65" s="232">
        <f>ROUND(E65*H65,2)</f>
        <v>0</v>
      </c>
      <c r="J65" s="233"/>
      <c r="K65" s="232">
        <f>ROUND(E65*J65,2)</f>
        <v>0</v>
      </c>
      <c r="L65" s="232">
        <v>21</v>
      </c>
      <c r="M65" s="232">
        <f>G65*(1+L65/100)</f>
        <v>0</v>
      </c>
      <c r="N65" s="232">
        <v>0</v>
      </c>
      <c r="O65" s="232">
        <f>ROUND(E65*N65,2)</f>
        <v>0</v>
      </c>
      <c r="P65" s="232">
        <v>7.3200000000000001E-3</v>
      </c>
      <c r="Q65" s="232">
        <f>ROUND(E65*P65,2)</f>
        <v>0.23</v>
      </c>
      <c r="R65" s="232"/>
      <c r="S65" s="232" t="s">
        <v>117</v>
      </c>
      <c r="T65" s="232" t="s">
        <v>117</v>
      </c>
      <c r="U65" s="232">
        <v>0.115</v>
      </c>
      <c r="V65" s="232">
        <f>ROUND(E65*U65,2)</f>
        <v>3.57</v>
      </c>
      <c r="W65" s="232"/>
      <c r="X65" s="232" t="s">
        <v>118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119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5">
      <c r="A66" s="249">
        <v>34</v>
      </c>
      <c r="B66" s="250" t="s">
        <v>214</v>
      </c>
      <c r="C66" s="263" t="s">
        <v>215</v>
      </c>
      <c r="D66" s="251" t="s">
        <v>132</v>
      </c>
      <c r="E66" s="252">
        <v>0.20863000000000001</v>
      </c>
      <c r="F66" s="253"/>
      <c r="G66" s="254">
        <f>ROUND(E66*F66,2)</f>
        <v>0</v>
      </c>
      <c r="H66" s="233"/>
      <c r="I66" s="232">
        <f>ROUND(E66*H66,2)</f>
        <v>0</v>
      </c>
      <c r="J66" s="233"/>
      <c r="K66" s="232">
        <f>ROUND(E66*J66,2)</f>
        <v>0</v>
      </c>
      <c r="L66" s="232">
        <v>21</v>
      </c>
      <c r="M66" s="232">
        <f>G66*(1+L66/100)</f>
        <v>0</v>
      </c>
      <c r="N66" s="232">
        <v>0</v>
      </c>
      <c r="O66" s="232">
        <f>ROUND(E66*N66,2)</f>
        <v>0</v>
      </c>
      <c r="P66" s="232">
        <v>0</v>
      </c>
      <c r="Q66" s="232">
        <f>ROUND(E66*P66,2)</f>
        <v>0</v>
      </c>
      <c r="R66" s="232"/>
      <c r="S66" s="232" t="s">
        <v>117</v>
      </c>
      <c r="T66" s="232" t="s">
        <v>117</v>
      </c>
      <c r="U66" s="232">
        <v>4.7370000000000001</v>
      </c>
      <c r="V66" s="232">
        <f>ROUND(E66*U66,2)</f>
        <v>0.99</v>
      </c>
      <c r="W66" s="232"/>
      <c r="X66" s="232" t="s">
        <v>172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173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x14ac:dyDescent="0.25">
      <c r="A67" s="237" t="s">
        <v>112</v>
      </c>
      <c r="B67" s="238" t="s">
        <v>74</v>
      </c>
      <c r="C67" s="260" t="s">
        <v>75</v>
      </c>
      <c r="D67" s="239"/>
      <c r="E67" s="240"/>
      <c r="F67" s="241"/>
      <c r="G67" s="242">
        <f>SUMIF(AG68:AG70,"&lt;&gt;NOR",G68:G70)</f>
        <v>0</v>
      </c>
      <c r="H67" s="236"/>
      <c r="I67" s="236">
        <f>SUM(I68:I70)</f>
        <v>0</v>
      </c>
      <c r="J67" s="236"/>
      <c r="K67" s="236">
        <f>SUM(K68:K70)</f>
        <v>0</v>
      </c>
      <c r="L67" s="236"/>
      <c r="M67" s="236">
        <f>SUM(M68:M70)</f>
        <v>0</v>
      </c>
      <c r="N67" s="236"/>
      <c r="O67" s="236">
        <f>SUM(O68:O70)</f>
        <v>0.01</v>
      </c>
      <c r="P67" s="236"/>
      <c r="Q67" s="236">
        <f>SUM(Q68:Q70)</f>
        <v>0</v>
      </c>
      <c r="R67" s="236"/>
      <c r="S67" s="236"/>
      <c r="T67" s="236"/>
      <c r="U67" s="236"/>
      <c r="V67" s="236">
        <f>SUM(V68:V70)</f>
        <v>4.3499999999999996</v>
      </c>
      <c r="W67" s="236"/>
      <c r="X67" s="236"/>
      <c r="AG67" t="s">
        <v>113</v>
      </c>
    </row>
    <row r="68" spans="1:60" ht="20.399999999999999" outlineLevel="1" x14ac:dyDescent="0.25">
      <c r="A68" s="243">
        <v>35</v>
      </c>
      <c r="B68" s="244" t="s">
        <v>216</v>
      </c>
      <c r="C68" s="261" t="s">
        <v>217</v>
      </c>
      <c r="D68" s="245" t="s">
        <v>125</v>
      </c>
      <c r="E68" s="246">
        <v>31</v>
      </c>
      <c r="F68" s="247"/>
      <c r="G68" s="248">
        <f>ROUND(E68*F68,2)</f>
        <v>0</v>
      </c>
      <c r="H68" s="233"/>
      <c r="I68" s="232">
        <f>ROUND(E68*H68,2)</f>
        <v>0</v>
      </c>
      <c r="J68" s="233"/>
      <c r="K68" s="232">
        <f>ROUND(E68*J68,2)</f>
        <v>0</v>
      </c>
      <c r="L68" s="232">
        <v>21</v>
      </c>
      <c r="M68" s="232">
        <f>G68*(1+L68/100)</f>
        <v>0</v>
      </c>
      <c r="N68" s="232">
        <v>2.0000000000000001E-4</v>
      </c>
      <c r="O68" s="232">
        <f>ROUND(E68*N68,2)</f>
        <v>0.01</v>
      </c>
      <c r="P68" s="232">
        <v>0</v>
      </c>
      <c r="Q68" s="232">
        <f>ROUND(E68*P68,2)</f>
        <v>0</v>
      </c>
      <c r="R68" s="232"/>
      <c r="S68" s="232" t="s">
        <v>117</v>
      </c>
      <c r="T68" s="232" t="s">
        <v>117</v>
      </c>
      <c r="U68" s="232">
        <v>0.14000000000000001</v>
      </c>
      <c r="V68" s="232">
        <f>ROUND(E68*U68,2)</f>
        <v>4.34</v>
      </c>
      <c r="W68" s="232"/>
      <c r="X68" s="232" t="s">
        <v>118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119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5">
      <c r="A69" s="229"/>
      <c r="B69" s="230"/>
      <c r="C69" s="264" t="s">
        <v>218</v>
      </c>
      <c r="D69" s="255"/>
      <c r="E69" s="255"/>
      <c r="F69" s="255"/>
      <c r="G69" s="255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12"/>
      <c r="Z69" s="212"/>
      <c r="AA69" s="212"/>
      <c r="AB69" s="212"/>
      <c r="AC69" s="212"/>
      <c r="AD69" s="212"/>
      <c r="AE69" s="212"/>
      <c r="AF69" s="212"/>
      <c r="AG69" s="212" t="s">
        <v>150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5">
      <c r="A70" s="249">
        <v>36</v>
      </c>
      <c r="B70" s="250" t="s">
        <v>219</v>
      </c>
      <c r="C70" s="263" t="s">
        <v>220</v>
      </c>
      <c r="D70" s="251" t="s">
        <v>132</v>
      </c>
      <c r="E70" s="252">
        <v>6.1999999999999998E-3</v>
      </c>
      <c r="F70" s="253"/>
      <c r="G70" s="254">
        <f>ROUND(E70*F70,2)</f>
        <v>0</v>
      </c>
      <c r="H70" s="233"/>
      <c r="I70" s="232">
        <f>ROUND(E70*H70,2)</f>
        <v>0</v>
      </c>
      <c r="J70" s="233"/>
      <c r="K70" s="232">
        <f>ROUND(E70*J70,2)</f>
        <v>0</v>
      </c>
      <c r="L70" s="232">
        <v>21</v>
      </c>
      <c r="M70" s="232">
        <f>G70*(1+L70/100)</f>
        <v>0</v>
      </c>
      <c r="N70" s="232">
        <v>0</v>
      </c>
      <c r="O70" s="232">
        <f>ROUND(E70*N70,2)</f>
        <v>0</v>
      </c>
      <c r="P70" s="232">
        <v>0</v>
      </c>
      <c r="Q70" s="232">
        <f>ROUND(E70*P70,2)</f>
        <v>0</v>
      </c>
      <c r="R70" s="232"/>
      <c r="S70" s="232" t="s">
        <v>117</v>
      </c>
      <c r="T70" s="232" t="s">
        <v>117</v>
      </c>
      <c r="U70" s="232">
        <v>2.1779999999999999</v>
      </c>
      <c r="V70" s="232">
        <f>ROUND(E70*U70,2)</f>
        <v>0.01</v>
      </c>
      <c r="W70" s="232"/>
      <c r="X70" s="232" t="s">
        <v>172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173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x14ac:dyDescent="0.25">
      <c r="A71" s="237" t="s">
        <v>112</v>
      </c>
      <c r="B71" s="238" t="s">
        <v>76</v>
      </c>
      <c r="C71" s="260" t="s">
        <v>77</v>
      </c>
      <c r="D71" s="239"/>
      <c r="E71" s="240"/>
      <c r="F71" s="241"/>
      <c r="G71" s="242">
        <f>SUMIF(AG72:AG77,"&lt;&gt;NOR",G72:G77)</f>
        <v>0</v>
      </c>
      <c r="H71" s="236"/>
      <c r="I71" s="236">
        <f>SUM(I72:I77)</f>
        <v>0</v>
      </c>
      <c r="J71" s="236"/>
      <c r="K71" s="236">
        <f>SUM(K72:K77)</f>
        <v>0</v>
      </c>
      <c r="L71" s="236"/>
      <c r="M71" s="236">
        <f>SUM(M72:M77)</f>
        <v>0</v>
      </c>
      <c r="N71" s="236"/>
      <c r="O71" s="236">
        <f>SUM(O72:O77)</f>
        <v>0.33999999999999997</v>
      </c>
      <c r="P71" s="236"/>
      <c r="Q71" s="236">
        <f>SUM(Q72:Q77)</f>
        <v>0</v>
      </c>
      <c r="R71" s="236"/>
      <c r="S71" s="236"/>
      <c r="T71" s="236"/>
      <c r="U71" s="236"/>
      <c r="V71" s="236">
        <f>SUM(V72:V77)</f>
        <v>7.29</v>
      </c>
      <c r="W71" s="236"/>
      <c r="X71" s="236"/>
      <c r="AG71" t="s">
        <v>113</v>
      </c>
    </row>
    <row r="72" spans="1:60" ht="20.399999999999999" outlineLevel="1" x14ac:dyDescent="0.25">
      <c r="A72" s="243">
        <v>37</v>
      </c>
      <c r="B72" s="244" t="s">
        <v>221</v>
      </c>
      <c r="C72" s="261" t="s">
        <v>222</v>
      </c>
      <c r="D72" s="245" t="s">
        <v>125</v>
      </c>
      <c r="E72" s="246">
        <v>16.559999999999999</v>
      </c>
      <c r="F72" s="247"/>
      <c r="G72" s="248">
        <f>ROUND(E72*F72,2)</f>
        <v>0</v>
      </c>
      <c r="H72" s="233"/>
      <c r="I72" s="232">
        <f>ROUND(E72*H72,2)</f>
        <v>0</v>
      </c>
      <c r="J72" s="233"/>
      <c r="K72" s="232">
        <f>ROUND(E72*J72,2)</f>
        <v>0</v>
      </c>
      <c r="L72" s="232">
        <v>21</v>
      </c>
      <c r="M72" s="232">
        <f>G72*(1+L72/100)</f>
        <v>0</v>
      </c>
      <c r="N72" s="232">
        <v>1.098E-2</v>
      </c>
      <c r="O72" s="232">
        <f>ROUND(E72*N72,2)</f>
        <v>0.18</v>
      </c>
      <c r="P72" s="232">
        <v>0</v>
      </c>
      <c r="Q72" s="232">
        <f>ROUND(E72*P72,2)</f>
        <v>0</v>
      </c>
      <c r="R72" s="232"/>
      <c r="S72" s="232" t="s">
        <v>117</v>
      </c>
      <c r="T72" s="232" t="s">
        <v>117</v>
      </c>
      <c r="U72" s="232">
        <v>0.37</v>
      </c>
      <c r="V72" s="232">
        <f>ROUND(E72*U72,2)</f>
        <v>6.13</v>
      </c>
      <c r="W72" s="232"/>
      <c r="X72" s="232" t="s">
        <v>118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119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5">
      <c r="A73" s="229"/>
      <c r="B73" s="230"/>
      <c r="C73" s="262" t="s">
        <v>223</v>
      </c>
      <c r="D73" s="234"/>
      <c r="E73" s="235">
        <v>16.559999999999999</v>
      </c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12"/>
      <c r="Z73" s="212"/>
      <c r="AA73" s="212"/>
      <c r="AB73" s="212"/>
      <c r="AC73" s="212"/>
      <c r="AD73" s="212"/>
      <c r="AE73" s="212"/>
      <c r="AF73" s="212"/>
      <c r="AG73" s="212" t="s">
        <v>121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20.399999999999999" outlineLevel="1" x14ac:dyDescent="0.25">
      <c r="A74" s="243">
        <v>38</v>
      </c>
      <c r="B74" s="244" t="s">
        <v>224</v>
      </c>
      <c r="C74" s="261" t="s">
        <v>225</v>
      </c>
      <c r="D74" s="245" t="s">
        <v>125</v>
      </c>
      <c r="E74" s="246">
        <v>16.559999999999999</v>
      </c>
      <c r="F74" s="247"/>
      <c r="G74" s="248">
        <f>ROUND(E74*F74,2)</f>
        <v>0</v>
      </c>
      <c r="H74" s="233"/>
      <c r="I74" s="232">
        <f>ROUND(E74*H74,2)</f>
        <v>0</v>
      </c>
      <c r="J74" s="233"/>
      <c r="K74" s="232">
        <f>ROUND(E74*J74,2)</f>
        <v>0</v>
      </c>
      <c r="L74" s="232">
        <v>21</v>
      </c>
      <c r="M74" s="232">
        <f>G74*(1+L74/100)</f>
        <v>0</v>
      </c>
      <c r="N74" s="232">
        <v>8.0000000000000002E-3</v>
      </c>
      <c r="O74" s="232">
        <f>ROUND(E74*N74,2)</f>
        <v>0.13</v>
      </c>
      <c r="P74" s="232">
        <v>0</v>
      </c>
      <c r="Q74" s="232">
        <f>ROUND(E74*P74,2)</f>
        <v>0</v>
      </c>
      <c r="R74" s="232"/>
      <c r="S74" s="232" t="s">
        <v>117</v>
      </c>
      <c r="T74" s="232" t="s">
        <v>117</v>
      </c>
      <c r="U74" s="232">
        <v>7.0000000000000007E-2</v>
      </c>
      <c r="V74" s="232">
        <f>ROUND(E74*U74,2)</f>
        <v>1.1599999999999999</v>
      </c>
      <c r="W74" s="232"/>
      <c r="X74" s="232" t="s">
        <v>118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119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5">
      <c r="A75" s="229"/>
      <c r="B75" s="230"/>
      <c r="C75" s="262" t="s">
        <v>223</v>
      </c>
      <c r="D75" s="234"/>
      <c r="E75" s="235">
        <v>16.559999999999999</v>
      </c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12"/>
      <c r="Z75" s="212"/>
      <c r="AA75" s="212"/>
      <c r="AB75" s="212"/>
      <c r="AC75" s="212"/>
      <c r="AD75" s="212"/>
      <c r="AE75" s="212"/>
      <c r="AF75" s="212"/>
      <c r="AG75" s="212" t="s">
        <v>121</v>
      </c>
      <c r="AH75" s="212">
        <v>0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ht="30.6" outlineLevel="1" x14ac:dyDescent="0.25">
      <c r="A76" s="243">
        <v>39</v>
      </c>
      <c r="B76" s="244" t="s">
        <v>226</v>
      </c>
      <c r="C76" s="261" t="s">
        <v>227</v>
      </c>
      <c r="D76" s="245" t="s">
        <v>125</v>
      </c>
      <c r="E76" s="246">
        <v>16.559999999999999</v>
      </c>
      <c r="F76" s="247"/>
      <c r="G76" s="248">
        <f>ROUND(E76*F76,2)</f>
        <v>0</v>
      </c>
      <c r="H76" s="233"/>
      <c r="I76" s="232">
        <f>ROUND(E76*H76,2)</f>
        <v>0</v>
      </c>
      <c r="J76" s="233"/>
      <c r="K76" s="232">
        <f>ROUND(E76*J76,2)</f>
        <v>0</v>
      </c>
      <c r="L76" s="232">
        <v>21</v>
      </c>
      <c r="M76" s="232">
        <f>G76*(1+L76/100)</f>
        <v>0</v>
      </c>
      <c r="N76" s="232">
        <v>2.0400000000000001E-3</v>
      </c>
      <c r="O76" s="232">
        <f>ROUND(E76*N76,2)</f>
        <v>0.03</v>
      </c>
      <c r="P76" s="232">
        <v>0</v>
      </c>
      <c r="Q76" s="232">
        <f>ROUND(E76*P76,2)</f>
        <v>0</v>
      </c>
      <c r="R76" s="232"/>
      <c r="S76" s="232" t="s">
        <v>117</v>
      </c>
      <c r="T76" s="232" t="s">
        <v>199</v>
      </c>
      <c r="U76" s="232">
        <v>0</v>
      </c>
      <c r="V76" s="232">
        <f>ROUND(E76*U76,2)</f>
        <v>0</v>
      </c>
      <c r="W76" s="232"/>
      <c r="X76" s="232" t="s">
        <v>200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201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5">
      <c r="A77" s="229"/>
      <c r="B77" s="230"/>
      <c r="C77" s="262" t="s">
        <v>223</v>
      </c>
      <c r="D77" s="234"/>
      <c r="E77" s="235">
        <v>16.559999999999999</v>
      </c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12"/>
      <c r="Z77" s="212"/>
      <c r="AA77" s="212"/>
      <c r="AB77" s="212"/>
      <c r="AC77" s="212"/>
      <c r="AD77" s="212"/>
      <c r="AE77" s="212"/>
      <c r="AF77" s="212"/>
      <c r="AG77" s="212" t="s">
        <v>121</v>
      </c>
      <c r="AH77" s="212">
        <v>0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x14ac:dyDescent="0.25">
      <c r="A78" s="237" t="s">
        <v>112</v>
      </c>
      <c r="B78" s="238" t="s">
        <v>78</v>
      </c>
      <c r="C78" s="260" t="s">
        <v>79</v>
      </c>
      <c r="D78" s="239"/>
      <c r="E78" s="240"/>
      <c r="F78" s="241"/>
      <c r="G78" s="242">
        <f>SUMIF(AG79:AG82,"&lt;&gt;NOR",G79:G82)</f>
        <v>0</v>
      </c>
      <c r="H78" s="236"/>
      <c r="I78" s="236">
        <f>SUM(I79:I82)</f>
        <v>0</v>
      </c>
      <c r="J78" s="236"/>
      <c r="K78" s="236">
        <f>SUM(K79:K82)</f>
        <v>0</v>
      </c>
      <c r="L78" s="236"/>
      <c r="M78" s="236">
        <f>SUM(M79:M82)</f>
        <v>0</v>
      </c>
      <c r="N78" s="236"/>
      <c r="O78" s="236">
        <f>SUM(O79:O82)</f>
        <v>0</v>
      </c>
      <c r="P78" s="236"/>
      <c r="Q78" s="236">
        <f>SUM(Q79:Q82)</f>
        <v>0</v>
      </c>
      <c r="R78" s="236"/>
      <c r="S78" s="236"/>
      <c r="T78" s="236"/>
      <c r="U78" s="236"/>
      <c r="V78" s="236">
        <f>SUM(V79:V82)</f>
        <v>0</v>
      </c>
      <c r="W78" s="236"/>
      <c r="X78" s="236"/>
      <c r="AG78" t="s">
        <v>113</v>
      </c>
    </row>
    <row r="79" spans="1:60" ht="30.6" outlineLevel="1" x14ac:dyDescent="0.25">
      <c r="A79" s="243">
        <v>40</v>
      </c>
      <c r="B79" s="244" t="s">
        <v>228</v>
      </c>
      <c r="C79" s="261" t="s">
        <v>229</v>
      </c>
      <c r="D79" s="245" t="s">
        <v>230</v>
      </c>
      <c r="E79" s="246">
        <v>2227.5</v>
      </c>
      <c r="F79" s="247"/>
      <c r="G79" s="248">
        <f>ROUND(E79*F79,2)</f>
        <v>0</v>
      </c>
      <c r="H79" s="233"/>
      <c r="I79" s="232">
        <f>ROUND(E79*H79,2)</f>
        <v>0</v>
      </c>
      <c r="J79" s="233"/>
      <c r="K79" s="232">
        <f>ROUND(E79*J79,2)</f>
        <v>0</v>
      </c>
      <c r="L79" s="232">
        <v>21</v>
      </c>
      <c r="M79" s="232">
        <f>G79*(1+L79/100)</f>
        <v>0</v>
      </c>
      <c r="N79" s="232">
        <v>0</v>
      </c>
      <c r="O79" s="232">
        <f>ROUND(E79*N79,2)</f>
        <v>0</v>
      </c>
      <c r="P79" s="232">
        <v>0</v>
      </c>
      <c r="Q79" s="232">
        <f>ROUND(E79*P79,2)</f>
        <v>0</v>
      </c>
      <c r="R79" s="232"/>
      <c r="S79" s="232" t="s">
        <v>140</v>
      </c>
      <c r="T79" s="232" t="s">
        <v>141</v>
      </c>
      <c r="U79" s="232">
        <v>0</v>
      </c>
      <c r="V79" s="232">
        <f>ROUND(E79*U79,2)</f>
        <v>0</v>
      </c>
      <c r="W79" s="232"/>
      <c r="X79" s="232" t="s">
        <v>118</v>
      </c>
      <c r="Y79" s="212"/>
      <c r="Z79" s="212"/>
      <c r="AA79" s="212"/>
      <c r="AB79" s="212"/>
      <c r="AC79" s="212"/>
      <c r="AD79" s="212"/>
      <c r="AE79" s="212"/>
      <c r="AF79" s="212"/>
      <c r="AG79" s="212" t="s">
        <v>119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5">
      <c r="A80" s="229"/>
      <c r="B80" s="230"/>
      <c r="C80" s="262" t="s">
        <v>231</v>
      </c>
      <c r="D80" s="234"/>
      <c r="E80" s="235">
        <v>2227.5</v>
      </c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12"/>
      <c r="Z80" s="212"/>
      <c r="AA80" s="212"/>
      <c r="AB80" s="212"/>
      <c r="AC80" s="212"/>
      <c r="AD80" s="212"/>
      <c r="AE80" s="212"/>
      <c r="AF80" s="212"/>
      <c r="AG80" s="212" t="s">
        <v>121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20.399999999999999" outlineLevel="1" x14ac:dyDescent="0.25">
      <c r="A81" s="243">
        <v>41</v>
      </c>
      <c r="B81" s="244" t="s">
        <v>232</v>
      </c>
      <c r="C81" s="261" t="s">
        <v>233</v>
      </c>
      <c r="D81" s="245" t="s">
        <v>139</v>
      </c>
      <c r="E81" s="246">
        <v>1</v>
      </c>
      <c r="F81" s="247"/>
      <c r="G81" s="248">
        <f>ROUND(E81*F81,2)</f>
        <v>0</v>
      </c>
      <c r="H81" s="233"/>
      <c r="I81" s="232">
        <f>ROUND(E81*H81,2)</f>
        <v>0</v>
      </c>
      <c r="J81" s="233"/>
      <c r="K81" s="232">
        <f>ROUND(E81*J81,2)</f>
        <v>0</v>
      </c>
      <c r="L81" s="232">
        <v>21</v>
      </c>
      <c r="M81" s="232">
        <f>G81*(1+L81/100)</f>
        <v>0</v>
      </c>
      <c r="N81" s="232">
        <v>0</v>
      </c>
      <c r="O81" s="232">
        <f>ROUND(E81*N81,2)</f>
        <v>0</v>
      </c>
      <c r="P81" s="232">
        <v>0</v>
      </c>
      <c r="Q81" s="232">
        <f>ROUND(E81*P81,2)</f>
        <v>0</v>
      </c>
      <c r="R81" s="232"/>
      <c r="S81" s="232" t="s">
        <v>140</v>
      </c>
      <c r="T81" s="232" t="s">
        <v>141</v>
      </c>
      <c r="U81" s="232">
        <v>0</v>
      </c>
      <c r="V81" s="232">
        <f>ROUND(E81*U81,2)</f>
        <v>0</v>
      </c>
      <c r="W81" s="232"/>
      <c r="X81" s="232" t="s">
        <v>118</v>
      </c>
      <c r="Y81" s="212"/>
      <c r="Z81" s="212"/>
      <c r="AA81" s="212"/>
      <c r="AB81" s="212"/>
      <c r="AC81" s="212"/>
      <c r="AD81" s="212"/>
      <c r="AE81" s="212"/>
      <c r="AF81" s="212"/>
      <c r="AG81" s="212" t="s">
        <v>119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5">
      <c r="A82" s="229">
        <v>42</v>
      </c>
      <c r="B82" s="230" t="s">
        <v>234</v>
      </c>
      <c r="C82" s="266" t="s">
        <v>235</v>
      </c>
      <c r="D82" s="231" t="s">
        <v>0</v>
      </c>
      <c r="E82" s="258"/>
      <c r="F82" s="233"/>
      <c r="G82" s="232">
        <f>ROUND(E82*F82,2)</f>
        <v>0</v>
      </c>
      <c r="H82" s="233"/>
      <c r="I82" s="232">
        <f>ROUND(E82*H82,2)</f>
        <v>0</v>
      </c>
      <c r="J82" s="233"/>
      <c r="K82" s="232">
        <f>ROUND(E82*J82,2)</f>
        <v>0</v>
      </c>
      <c r="L82" s="232">
        <v>21</v>
      </c>
      <c r="M82" s="232">
        <f>G82*(1+L82/100)</f>
        <v>0</v>
      </c>
      <c r="N82" s="232">
        <v>0</v>
      </c>
      <c r="O82" s="232">
        <f>ROUND(E82*N82,2)</f>
        <v>0</v>
      </c>
      <c r="P82" s="232">
        <v>0</v>
      </c>
      <c r="Q82" s="232">
        <f>ROUND(E82*P82,2)</f>
        <v>0</v>
      </c>
      <c r="R82" s="232"/>
      <c r="S82" s="232" t="s">
        <v>117</v>
      </c>
      <c r="T82" s="232" t="s">
        <v>117</v>
      </c>
      <c r="U82" s="232">
        <v>0</v>
      </c>
      <c r="V82" s="232">
        <f>ROUND(E82*U82,2)</f>
        <v>0</v>
      </c>
      <c r="W82" s="232"/>
      <c r="X82" s="232" t="s">
        <v>172</v>
      </c>
      <c r="Y82" s="212"/>
      <c r="Z82" s="212"/>
      <c r="AA82" s="212"/>
      <c r="AB82" s="212"/>
      <c r="AC82" s="212"/>
      <c r="AD82" s="212"/>
      <c r="AE82" s="212"/>
      <c r="AF82" s="212"/>
      <c r="AG82" s="212" t="s">
        <v>173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x14ac:dyDescent="0.25">
      <c r="A83" s="237" t="s">
        <v>112</v>
      </c>
      <c r="B83" s="238" t="s">
        <v>80</v>
      </c>
      <c r="C83" s="260" t="s">
        <v>81</v>
      </c>
      <c r="D83" s="239"/>
      <c r="E83" s="240"/>
      <c r="F83" s="241"/>
      <c r="G83" s="242">
        <f>SUMIF(AG84:AG84,"&lt;&gt;NOR",G84:G84)</f>
        <v>0</v>
      </c>
      <c r="H83" s="236"/>
      <c r="I83" s="236">
        <f>SUM(I84:I84)</f>
        <v>0</v>
      </c>
      <c r="J83" s="236"/>
      <c r="K83" s="236">
        <f>SUM(K84:K84)</f>
        <v>0</v>
      </c>
      <c r="L83" s="236"/>
      <c r="M83" s="236">
        <f>SUM(M84:M84)</f>
        <v>0</v>
      </c>
      <c r="N83" s="236"/>
      <c r="O83" s="236">
        <f>SUM(O84:O84)</f>
        <v>0.03</v>
      </c>
      <c r="P83" s="236"/>
      <c r="Q83" s="236">
        <f>SUM(Q84:Q84)</f>
        <v>0</v>
      </c>
      <c r="R83" s="236"/>
      <c r="S83" s="236"/>
      <c r="T83" s="236"/>
      <c r="U83" s="236"/>
      <c r="V83" s="236">
        <f>SUM(V84:V84)</f>
        <v>1.22</v>
      </c>
      <c r="W83" s="236"/>
      <c r="X83" s="236"/>
      <c r="AG83" t="s">
        <v>113</v>
      </c>
    </row>
    <row r="84" spans="1:60" outlineLevel="1" x14ac:dyDescent="0.25">
      <c r="A84" s="249">
        <v>43</v>
      </c>
      <c r="B84" s="250" t="s">
        <v>236</v>
      </c>
      <c r="C84" s="263" t="s">
        <v>237</v>
      </c>
      <c r="D84" s="251" t="s">
        <v>125</v>
      </c>
      <c r="E84" s="252">
        <v>90</v>
      </c>
      <c r="F84" s="253"/>
      <c r="G84" s="254">
        <f>ROUND(E84*F84,2)</f>
        <v>0</v>
      </c>
      <c r="H84" s="233"/>
      <c r="I84" s="232">
        <f>ROUND(E84*H84,2)</f>
        <v>0</v>
      </c>
      <c r="J84" s="233"/>
      <c r="K84" s="232">
        <f>ROUND(E84*J84,2)</f>
        <v>0</v>
      </c>
      <c r="L84" s="232">
        <v>21</v>
      </c>
      <c r="M84" s="232">
        <f>G84*(1+L84/100)</f>
        <v>0</v>
      </c>
      <c r="N84" s="232">
        <v>3.5E-4</v>
      </c>
      <c r="O84" s="232">
        <f>ROUND(E84*N84,2)</f>
        <v>0.03</v>
      </c>
      <c r="P84" s="232">
        <v>0</v>
      </c>
      <c r="Q84" s="232">
        <f>ROUND(E84*P84,2)</f>
        <v>0</v>
      </c>
      <c r="R84" s="232"/>
      <c r="S84" s="232" t="s">
        <v>117</v>
      </c>
      <c r="T84" s="232" t="s">
        <v>117</v>
      </c>
      <c r="U84" s="232">
        <v>1.35E-2</v>
      </c>
      <c r="V84" s="232">
        <f>ROUND(E84*U84,2)</f>
        <v>1.22</v>
      </c>
      <c r="W84" s="232"/>
      <c r="X84" s="232" t="s">
        <v>118</v>
      </c>
      <c r="Y84" s="212"/>
      <c r="Z84" s="212"/>
      <c r="AA84" s="212"/>
      <c r="AB84" s="212"/>
      <c r="AC84" s="212"/>
      <c r="AD84" s="212"/>
      <c r="AE84" s="212"/>
      <c r="AF84" s="212"/>
      <c r="AG84" s="212" t="s">
        <v>119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x14ac:dyDescent="0.25">
      <c r="A85" s="237" t="s">
        <v>112</v>
      </c>
      <c r="B85" s="238" t="s">
        <v>82</v>
      </c>
      <c r="C85" s="260" t="s">
        <v>83</v>
      </c>
      <c r="D85" s="239"/>
      <c r="E85" s="240"/>
      <c r="F85" s="241"/>
      <c r="G85" s="242">
        <f>SUMIF(AG86:AG90,"&lt;&gt;NOR",G86:G90)</f>
        <v>0</v>
      </c>
      <c r="H85" s="236"/>
      <c r="I85" s="236">
        <f>SUM(I86:I90)</f>
        <v>0</v>
      </c>
      <c r="J85" s="236"/>
      <c r="K85" s="236">
        <f>SUM(K86:K90)</f>
        <v>0</v>
      </c>
      <c r="L85" s="236"/>
      <c r="M85" s="236">
        <f>SUM(M86:M90)</f>
        <v>0</v>
      </c>
      <c r="N85" s="236"/>
      <c r="O85" s="236">
        <f>SUM(O86:O90)</f>
        <v>0</v>
      </c>
      <c r="P85" s="236"/>
      <c r="Q85" s="236">
        <f>SUM(Q86:Q90)</f>
        <v>0</v>
      </c>
      <c r="R85" s="236"/>
      <c r="S85" s="236"/>
      <c r="T85" s="236"/>
      <c r="U85" s="236"/>
      <c r="V85" s="236">
        <f>SUM(V86:V90)</f>
        <v>4.9400000000000004</v>
      </c>
      <c r="W85" s="236"/>
      <c r="X85" s="236"/>
      <c r="AG85" t="s">
        <v>113</v>
      </c>
    </row>
    <row r="86" spans="1:60" outlineLevel="1" x14ac:dyDescent="0.25">
      <c r="A86" s="249">
        <v>44</v>
      </c>
      <c r="B86" s="250" t="s">
        <v>238</v>
      </c>
      <c r="C86" s="263" t="s">
        <v>239</v>
      </c>
      <c r="D86" s="251" t="s">
        <v>132</v>
      </c>
      <c r="E86" s="252">
        <v>1.97848</v>
      </c>
      <c r="F86" s="253"/>
      <c r="G86" s="254">
        <f>ROUND(E86*F86,2)</f>
        <v>0</v>
      </c>
      <c r="H86" s="233"/>
      <c r="I86" s="232">
        <f>ROUND(E86*H86,2)</f>
        <v>0</v>
      </c>
      <c r="J86" s="233"/>
      <c r="K86" s="232">
        <f>ROUND(E86*J86,2)</f>
        <v>0</v>
      </c>
      <c r="L86" s="232">
        <v>21</v>
      </c>
      <c r="M86" s="232">
        <f>G86*(1+L86/100)</f>
        <v>0</v>
      </c>
      <c r="N86" s="232">
        <v>0</v>
      </c>
      <c r="O86" s="232">
        <f>ROUND(E86*N86,2)</f>
        <v>0</v>
      </c>
      <c r="P86" s="232">
        <v>0</v>
      </c>
      <c r="Q86" s="232">
        <f>ROUND(E86*P86,2)</f>
        <v>0</v>
      </c>
      <c r="R86" s="232"/>
      <c r="S86" s="232" t="s">
        <v>117</v>
      </c>
      <c r="T86" s="232" t="s">
        <v>117</v>
      </c>
      <c r="U86" s="232">
        <v>2.0089999999999999</v>
      </c>
      <c r="V86" s="232">
        <f>ROUND(E86*U86,2)</f>
        <v>3.97</v>
      </c>
      <c r="W86" s="232"/>
      <c r="X86" s="232" t="s">
        <v>240</v>
      </c>
      <c r="Y86" s="212"/>
      <c r="Z86" s="212"/>
      <c r="AA86" s="212"/>
      <c r="AB86" s="212"/>
      <c r="AC86" s="212"/>
      <c r="AD86" s="212"/>
      <c r="AE86" s="212"/>
      <c r="AF86" s="212"/>
      <c r="AG86" s="212" t="s">
        <v>241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5">
      <c r="A87" s="243">
        <v>45</v>
      </c>
      <c r="B87" s="244" t="s">
        <v>242</v>
      </c>
      <c r="C87" s="261" t="s">
        <v>243</v>
      </c>
      <c r="D87" s="245" t="s">
        <v>132</v>
      </c>
      <c r="E87" s="246">
        <v>1.97848</v>
      </c>
      <c r="F87" s="247"/>
      <c r="G87" s="248">
        <f>ROUND(E87*F87,2)</f>
        <v>0</v>
      </c>
      <c r="H87" s="233"/>
      <c r="I87" s="232">
        <f>ROUND(E87*H87,2)</f>
        <v>0</v>
      </c>
      <c r="J87" s="233"/>
      <c r="K87" s="232">
        <f>ROUND(E87*J87,2)</f>
        <v>0</v>
      </c>
      <c r="L87" s="232">
        <v>21</v>
      </c>
      <c r="M87" s="232">
        <f>G87*(1+L87/100)</f>
        <v>0</v>
      </c>
      <c r="N87" s="232">
        <v>0</v>
      </c>
      <c r="O87" s="232">
        <f>ROUND(E87*N87,2)</f>
        <v>0</v>
      </c>
      <c r="P87" s="232">
        <v>0</v>
      </c>
      <c r="Q87" s="232">
        <f>ROUND(E87*P87,2)</f>
        <v>0</v>
      </c>
      <c r="R87" s="232"/>
      <c r="S87" s="232" t="s">
        <v>117</v>
      </c>
      <c r="T87" s="232" t="s">
        <v>117</v>
      </c>
      <c r="U87" s="232">
        <v>0.49</v>
      </c>
      <c r="V87" s="232">
        <f>ROUND(E87*U87,2)</f>
        <v>0.97</v>
      </c>
      <c r="W87" s="232"/>
      <c r="X87" s="232" t="s">
        <v>240</v>
      </c>
      <c r="Y87" s="212"/>
      <c r="Z87" s="212"/>
      <c r="AA87" s="212"/>
      <c r="AB87" s="212"/>
      <c r="AC87" s="212"/>
      <c r="AD87" s="212"/>
      <c r="AE87" s="212"/>
      <c r="AF87" s="212"/>
      <c r="AG87" s="212" t="s">
        <v>241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5">
      <c r="A88" s="229"/>
      <c r="B88" s="230"/>
      <c r="C88" s="264" t="s">
        <v>244</v>
      </c>
      <c r="D88" s="255"/>
      <c r="E88" s="255"/>
      <c r="F88" s="255"/>
      <c r="G88" s="255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12"/>
      <c r="Z88" s="212"/>
      <c r="AA88" s="212"/>
      <c r="AB88" s="212"/>
      <c r="AC88" s="212"/>
      <c r="AD88" s="212"/>
      <c r="AE88" s="212"/>
      <c r="AF88" s="212"/>
      <c r="AG88" s="212" t="s">
        <v>150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5">
      <c r="A89" s="249">
        <v>46</v>
      </c>
      <c r="B89" s="250" t="s">
        <v>245</v>
      </c>
      <c r="C89" s="263" t="s">
        <v>246</v>
      </c>
      <c r="D89" s="251" t="s">
        <v>132</v>
      </c>
      <c r="E89" s="252">
        <v>37.591119999999997</v>
      </c>
      <c r="F89" s="253"/>
      <c r="G89" s="254">
        <f>ROUND(E89*F89,2)</f>
        <v>0</v>
      </c>
      <c r="H89" s="233"/>
      <c r="I89" s="232">
        <f>ROUND(E89*H89,2)</f>
        <v>0</v>
      </c>
      <c r="J89" s="233"/>
      <c r="K89" s="232">
        <f>ROUND(E89*J89,2)</f>
        <v>0</v>
      </c>
      <c r="L89" s="232">
        <v>21</v>
      </c>
      <c r="M89" s="232">
        <f>G89*(1+L89/100)</f>
        <v>0</v>
      </c>
      <c r="N89" s="232">
        <v>0</v>
      </c>
      <c r="O89" s="232">
        <f>ROUND(E89*N89,2)</f>
        <v>0</v>
      </c>
      <c r="P89" s="232">
        <v>0</v>
      </c>
      <c r="Q89" s="232">
        <f>ROUND(E89*P89,2)</f>
        <v>0</v>
      </c>
      <c r="R89" s="232"/>
      <c r="S89" s="232" t="s">
        <v>117</v>
      </c>
      <c r="T89" s="232" t="s">
        <v>117</v>
      </c>
      <c r="U89" s="232">
        <v>0</v>
      </c>
      <c r="V89" s="232">
        <f>ROUND(E89*U89,2)</f>
        <v>0</v>
      </c>
      <c r="W89" s="232"/>
      <c r="X89" s="232" t="s">
        <v>240</v>
      </c>
      <c r="Y89" s="212"/>
      <c r="Z89" s="212"/>
      <c r="AA89" s="212"/>
      <c r="AB89" s="212"/>
      <c r="AC89" s="212"/>
      <c r="AD89" s="212"/>
      <c r="AE89" s="212"/>
      <c r="AF89" s="212"/>
      <c r="AG89" s="212" t="s">
        <v>241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5">
      <c r="A90" s="249">
        <v>47</v>
      </c>
      <c r="B90" s="250" t="s">
        <v>247</v>
      </c>
      <c r="C90" s="263" t="s">
        <v>248</v>
      </c>
      <c r="D90" s="251" t="s">
        <v>132</v>
      </c>
      <c r="E90" s="252">
        <v>1.97848</v>
      </c>
      <c r="F90" s="253"/>
      <c r="G90" s="254">
        <f>ROUND(E90*F90,2)</f>
        <v>0</v>
      </c>
      <c r="H90" s="233"/>
      <c r="I90" s="232">
        <f>ROUND(E90*H90,2)</f>
        <v>0</v>
      </c>
      <c r="J90" s="233"/>
      <c r="K90" s="232">
        <f>ROUND(E90*J90,2)</f>
        <v>0</v>
      </c>
      <c r="L90" s="232">
        <v>21</v>
      </c>
      <c r="M90" s="232">
        <f>G90*(1+L90/100)</f>
        <v>0</v>
      </c>
      <c r="N90" s="232">
        <v>0</v>
      </c>
      <c r="O90" s="232">
        <f>ROUND(E90*N90,2)</f>
        <v>0</v>
      </c>
      <c r="P90" s="232">
        <v>0</v>
      </c>
      <c r="Q90" s="232">
        <f>ROUND(E90*P90,2)</f>
        <v>0</v>
      </c>
      <c r="R90" s="232"/>
      <c r="S90" s="232" t="s">
        <v>117</v>
      </c>
      <c r="T90" s="232" t="s">
        <v>117</v>
      </c>
      <c r="U90" s="232">
        <v>0</v>
      </c>
      <c r="V90" s="232">
        <f>ROUND(E90*U90,2)</f>
        <v>0</v>
      </c>
      <c r="W90" s="232"/>
      <c r="X90" s="232" t="s">
        <v>240</v>
      </c>
      <c r="Y90" s="212"/>
      <c r="Z90" s="212"/>
      <c r="AA90" s="212"/>
      <c r="AB90" s="212"/>
      <c r="AC90" s="212"/>
      <c r="AD90" s="212"/>
      <c r="AE90" s="212"/>
      <c r="AF90" s="212"/>
      <c r="AG90" s="212" t="s">
        <v>241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x14ac:dyDescent="0.25">
      <c r="A91" s="237" t="s">
        <v>112</v>
      </c>
      <c r="B91" s="238" t="s">
        <v>85</v>
      </c>
      <c r="C91" s="260" t="s">
        <v>30</v>
      </c>
      <c r="D91" s="239"/>
      <c r="E91" s="240"/>
      <c r="F91" s="241"/>
      <c r="G91" s="242">
        <f>SUMIF(AG92:AG93,"&lt;&gt;NOR",G92:G93)</f>
        <v>0</v>
      </c>
      <c r="H91" s="236"/>
      <c r="I91" s="236">
        <f>SUM(I92:I93)</f>
        <v>0</v>
      </c>
      <c r="J91" s="236"/>
      <c r="K91" s="236">
        <f>SUM(K92:K93)</f>
        <v>0</v>
      </c>
      <c r="L91" s="236"/>
      <c r="M91" s="236">
        <f>SUM(M92:M93)</f>
        <v>0</v>
      </c>
      <c r="N91" s="236"/>
      <c r="O91" s="236">
        <f>SUM(O92:O93)</f>
        <v>0</v>
      </c>
      <c r="P91" s="236"/>
      <c r="Q91" s="236">
        <f>SUM(Q92:Q93)</f>
        <v>0</v>
      </c>
      <c r="R91" s="236"/>
      <c r="S91" s="236"/>
      <c r="T91" s="236"/>
      <c r="U91" s="236"/>
      <c r="V91" s="236">
        <f>SUM(V92:V93)</f>
        <v>0</v>
      </c>
      <c r="W91" s="236"/>
      <c r="X91" s="236"/>
      <c r="AG91" t="s">
        <v>113</v>
      </c>
    </row>
    <row r="92" spans="1:60" outlineLevel="1" x14ac:dyDescent="0.25">
      <c r="A92" s="243">
        <v>48</v>
      </c>
      <c r="B92" s="244" t="s">
        <v>249</v>
      </c>
      <c r="C92" s="261" t="s">
        <v>250</v>
      </c>
      <c r="D92" s="245" t="s">
        <v>251</v>
      </c>
      <c r="E92" s="246">
        <v>1</v>
      </c>
      <c r="F92" s="247"/>
      <c r="G92" s="248">
        <f>ROUND(E92*F92,2)</f>
        <v>0</v>
      </c>
      <c r="H92" s="233"/>
      <c r="I92" s="232">
        <f>ROUND(E92*H92,2)</f>
        <v>0</v>
      </c>
      <c r="J92" s="233"/>
      <c r="K92" s="232">
        <f>ROUND(E92*J92,2)</f>
        <v>0</v>
      </c>
      <c r="L92" s="232">
        <v>21</v>
      </c>
      <c r="M92" s="232">
        <f>G92*(1+L92/100)</f>
        <v>0</v>
      </c>
      <c r="N92" s="232">
        <v>0</v>
      </c>
      <c r="O92" s="232">
        <f>ROUND(E92*N92,2)</f>
        <v>0</v>
      </c>
      <c r="P92" s="232">
        <v>0</v>
      </c>
      <c r="Q92" s="232">
        <f>ROUND(E92*P92,2)</f>
        <v>0</v>
      </c>
      <c r="R92" s="232"/>
      <c r="S92" s="232" t="s">
        <v>117</v>
      </c>
      <c r="T92" s="232" t="s">
        <v>141</v>
      </c>
      <c r="U92" s="232">
        <v>0</v>
      </c>
      <c r="V92" s="232">
        <f>ROUND(E92*U92,2)</f>
        <v>0</v>
      </c>
      <c r="W92" s="232"/>
      <c r="X92" s="232" t="s">
        <v>252</v>
      </c>
      <c r="Y92" s="212"/>
      <c r="Z92" s="212"/>
      <c r="AA92" s="212"/>
      <c r="AB92" s="212"/>
      <c r="AC92" s="212"/>
      <c r="AD92" s="212"/>
      <c r="AE92" s="212"/>
      <c r="AF92" s="212"/>
      <c r="AG92" s="212" t="s">
        <v>253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5">
      <c r="A93" s="229"/>
      <c r="B93" s="230"/>
      <c r="C93" s="264" t="s">
        <v>254</v>
      </c>
      <c r="D93" s="255"/>
      <c r="E93" s="255"/>
      <c r="F93" s="255"/>
      <c r="G93" s="255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12"/>
      <c r="Z93" s="212"/>
      <c r="AA93" s="212"/>
      <c r="AB93" s="212"/>
      <c r="AC93" s="212"/>
      <c r="AD93" s="212"/>
      <c r="AE93" s="212"/>
      <c r="AF93" s="212"/>
      <c r="AG93" s="212" t="s">
        <v>150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x14ac:dyDescent="0.25">
      <c r="A94" s="3"/>
      <c r="B94" s="4"/>
      <c r="C94" s="267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AE94">
        <v>15</v>
      </c>
      <c r="AF94">
        <v>21</v>
      </c>
      <c r="AG94" t="s">
        <v>99</v>
      </c>
    </row>
    <row r="95" spans="1:60" x14ac:dyDescent="0.25">
      <c r="A95" s="215"/>
      <c r="B95" s="216" t="s">
        <v>31</v>
      </c>
      <c r="C95" s="268"/>
      <c r="D95" s="217"/>
      <c r="E95" s="218"/>
      <c r="F95" s="218"/>
      <c r="G95" s="259">
        <f>G8+G28+G30+G36+G38+G41+G43+G48+G62+G67+G71+G78+G83+G85+G91</f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AE95">
        <f>SUMIF(L7:L93,AE94,G7:G93)</f>
        <v>0</v>
      </c>
      <c r="AF95">
        <f>SUMIF(L7:L93,AF94,G7:G93)</f>
        <v>0</v>
      </c>
      <c r="AG95" t="s">
        <v>255</v>
      </c>
    </row>
    <row r="96" spans="1:60" x14ac:dyDescent="0.25">
      <c r="A96" s="3"/>
      <c r="B96" s="4"/>
      <c r="C96" s="267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33" x14ac:dyDescent="0.25">
      <c r="A97" s="3"/>
      <c r="B97" s="4"/>
      <c r="C97" s="267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33" x14ac:dyDescent="0.25">
      <c r="A98" s="219" t="s">
        <v>256</v>
      </c>
      <c r="B98" s="219"/>
      <c r="C98" s="269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33" x14ac:dyDescent="0.25">
      <c r="A99" s="220"/>
      <c r="B99" s="221"/>
      <c r="C99" s="270"/>
      <c r="D99" s="221"/>
      <c r="E99" s="221"/>
      <c r="F99" s="221"/>
      <c r="G99" s="22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AG99" t="s">
        <v>257</v>
      </c>
    </row>
    <row r="100" spans="1:33" x14ac:dyDescent="0.25">
      <c r="A100" s="223"/>
      <c r="B100" s="224"/>
      <c r="C100" s="271"/>
      <c r="D100" s="224"/>
      <c r="E100" s="224"/>
      <c r="F100" s="224"/>
      <c r="G100" s="22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33" x14ac:dyDescent="0.25">
      <c r="A101" s="223"/>
      <c r="B101" s="224"/>
      <c r="C101" s="271"/>
      <c r="D101" s="224"/>
      <c r="E101" s="224"/>
      <c r="F101" s="224"/>
      <c r="G101" s="22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33" x14ac:dyDescent="0.25">
      <c r="A102" s="223"/>
      <c r="B102" s="224"/>
      <c r="C102" s="271"/>
      <c r="D102" s="224"/>
      <c r="E102" s="224"/>
      <c r="F102" s="224"/>
      <c r="G102" s="22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33" x14ac:dyDescent="0.25">
      <c r="A103" s="226"/>
      <c r="B103" s="227"/>
      <c r="C103" s="272"/>
      <c r="D103" s="227"/>
      <c r="E103" s="227"/>
      <c r="F103" s="227"/>
      <c r="G103" s="22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33" x14ac:dyDescent="0.25">
      <c r="A104" s="3"/>
      <c r="B104" s="4"/>
      <c r="C104" s="267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33" x14ac:dyDescent="0.25">
      <c r="C105" s="273"/>
      <c r="D105" s="10"/>
      <c r="AG105" t="s">
        <v>258</v>
      </c>
    </row>
    <row r="106" spans="1:33" x14ac:dyDescent="0.25">
      <c r="D106" s="10"/>
    </row>
    <row r="107" spans="1:33" x14ac:dyDescent="0.25">
      <c r="D107" s="10"/>
    </row>
    <row r="108" spans="1:33" x14ac:dyDescent="0.25">
      <c r="D108" s="10"/>
    </row>
    <row r="109" spans="1:33" x14ac:dyDescent="0.25">
      <c r="D109" s="10"/>
    </row>
    <row r="110" spans="1:33" x14ac:dyDescent="0.25">
      <c r="D110" s="10"/>
    </row>
    <row r="111" spans="1:33" x14ac:dyDescent="0.25">
      <c r="D111" s="10"/>
    </row>
    <row r="112" spans="1:33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14">
    <mergeCell ref="C64:G64"/>
    <mergeCell ref="C69:G69"/>
    <mergeCell ref="C88:G88"/>
    <mergeCell ref="C93:G93"/>
    <mergeCell ref="A1:G1"/>
    <mergeCell ref="C2:G2"/>
    <mergeCell ref="C3:G3"/>
    <mergeCell ref="C4:G4"/>
    <mergeCell ref="A98:C98"/>
    <mergeCell ref="A99:G103"/>
    <mergeCell ref="C25:G25"/>
    <mergeCell ref="C26:G26"/>
    <mergeCell ref="C27:G27"/>
    <mergeCell ref="C50:G5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cp:lastPrinted>2019-03-19T12:27:02Z</cp:lastPrinted>
  <dcterms:created xsi:type="dcterms:W3CDTF">2009-04-08T07:15:50Z</dcterms:created>
  <dcterms:modified xsi:type="dcterms:W3CDTF">2020-09-14T10:35:40Z</dcterms:modified>
</cp:coreProperties>
</file>