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N - Všeobecné položky ..." sheetId="2" r:id="rId2"/>
    <sheet name="000U - Všeobecné položky ..." sheetId="3" r:id="rId3"/>
    <sheet name="001U - Předláždění začátk..." sheetId="4" r:id="rId4"/>
    <sheet name="SO 101.1N - Opěrná zeď (n..." sheetId="5" r:id="rId5"/>
    <sheet name="SO 101.1U - Opěrná zeď (u..." sheetId="6" r:id="rId6"/>
    <sheet name="SO 101N - Úprava cykloste..." sheetId="7" r:id="rId7"/>
    <sheet name="SO 101U - Úprava cykloste..." sheetId="8" r:id="rId8"/>
    <sheet name="SO 431N - Úprava veřejnéh..." sheetId="9" r:id="rId9"/>
    <sheet name="SO 431U - Úprava veřejnéh..." sheetId="10" r:id="rId10"/>
    <sheet name="Seznam figur" sheetId="11" r:id="rId11"/>
  </sheets>
  <definedNames>
    <definedName name="_xlnm.Print_Area" localSheetId="0">'Rekapitulace stavby'!$D$4:$AO$76,'Rekapitulace stavby'!$C$82:$AQ$104</definedName>
    <definedName name="_xlnm._FilterDatabase" localSheetId="1" hidden="1">'000N - Všeobecné položky ...'!$C$117:$K$135</definedName>
    <definedName name="_xlnm.Print_Area" localSheetId="1">'000N - Všeobecné položky ...'!$C$4:$J$76,'000N - Všeobecné položky ...'!$C$82:$J$99,'000N - Všeobecné položky ...'!$C$105:$J$135</definedName>
    <definedName name="_xlnm._FilterDatabase" localSheetId="2" hidden="1">'000U - Všeobecné položky ...'!$C$118:$K$134</definedName>
    <definedName name="_xlnm.Print_Area" localSheetId="2">'000U - Všeobecné položky ...'!$C$4:$J$76,'000U - Všeobecné položky ...'!$C$82:$J$100,'000U - Všeobecné položky ...'!$C$106:$J$134</definedName>
    <definedName name="_xlnm._FilterDatabase" localSheetId="3" hidden="1">'001U - Předláždění začátk...'!$C$122:$K$201</definedName>
    <definedName name="_xlnm.Print_Area" localSheetId="3">'001U - Předláždění začátk...'!$C$4:$J$76,'001U - Předláždění začátk...'!$C$82:$J$104,'001U - Předláždění začátk...'!$C$110:$J$201</definedName>
    <definedName name="_xlnm._FilterDatabase" localSheetId="4" hidden="1">'SO 101.1N - Opěrná zeď (n...'!$C$119:$K$131</definedName>
    <definedName name="_xlnm.Print_Area" localSheetId="4">'SO 101.1N - Opěrná zeď (n...'!$C$4:$J$76,'SO 101.1N - Opěrná zeď (n...'!$C$82:$J$101,'SO 101.1N - Opěrná zeď (n...'!$C$107:$J$131</definedName>
    <definedName name="_xlnm._FilterDatabase" localSheetId="5" hidden="1">'SO 101.1U - Opěrná zeď (u...'!$C$128:$K$278</definedName>
    <definedName name="_xlnm.Print_Area" localSheetId="5">'SO 101.1U - Opěrná zeď (u...'!$C$4:$J$76,'SO 101.1U - Opěrná zeď (u...'!$C$82:$J$110,'SO 101.1U - Opěrná zeď (u...'!$C$116:$J$278</definedName>
    <definedName name="_xlnm._FilterDatabase" localSheetId="6" hidden="1">'SO 101N - Úprava cykloste...'!$C$119:$K$178</definedName>
    <definedName name="_xlnm.Print_Area" localSheetId="6">'SO 101N - Úprava cykloste...'!$C$4:$J$76,'SO 101N - Úprava cykloste...'!$C$82:$J$101,'SO 101N - Úprava cykloste...'!$C$107:$J$178</definedName>
    <definedName name="_xlnm._FilterDatabase" localSheetId="7" hidden="1">'SO 101U - Úprava cykloste...'!$C$126:$K$366</definedName>
    <definedName name="_xlnm.Print_Area" localSheetId="7">'SO 101U - Úprava cykloste...'!$C$4:$J$76,'SO 101U - Úprava cykloste...'!$C$82:$J$108,'SO 101U - Úprava cykloste...'!$C$114:$J$366</definedName>
    <definedName name="_xlnm._FilterDatabase" localSheetId="8" hidden="1">'SO 431N - Úprava veřejnéh...'!$C$118:$K$157</definedName>
    <definedName name="_xlnm.Print_Area" localSheetId="8">'SO 431N - Úprava veřejnéh...'!$C$4:$J$76,'SO 431N - Úprava veřejnéh...'!$C$82:$J$100,'SO 431N - Úprava veřejnéh...'!$C$106:$J$157</definedName>
    <definedName name="_xlnm._FilterDatabase" localSheetId="9" hidden="1">'SO 431U - Úprava veřejnéh...'!$C$117:$K$175</definedName>
    <definedName name="_xlnm.Print_Area" localSheetId="9">'SO 431U - Úprava veřejnéh...'!$C$4:$J$76,'SO 431U - Úprava veřejnéh...'!$C$82:$J$99,'SO 431U - Úprava veřejnéh...'!$C$105:$J$175</definedName>
    <definedName name="_xlnm.Print_Area" localSheetId="10">'Seznam figur'!$C$4:$G$31</definedName>
    <definedName name="_xlnm.Print_Titles" localSheetId="0">'Rekapitulace stavby'!$92:$92</definedName>
    <definedName name="_xlnm.Print_Titles" localSheetId="1">'000N - Všeobecné položky ...'!$117:$117</definedName>
    <definedName name="_xlnm.Print_Titles" localSheetId="2">'000U - Všeobecné položky ...'!$118:$118</definedName>
    <definedName name="_xlnm.Print_Titles" localSheetId="3">'001U - Předláždění začátk...'!$122:$122</definedName>
    <definedName name="_xlnm.Print_Titles" localSheetId="4">'SO 101.1N - Opěrná zeď (n...'!$119:$119</definedName>
    <definedName name="_xlnm.Print_Titles" localSheetId="5">'SO 101.1U - Opěrná zeď (u...'!$128:$128</definedName>
    <definedName name="_xlnm.Print_Titles" localSheetId="6">'SO 101N - Úprava cykloste...'!$119:$119</definedName>
    <definedName name="_xlnm.Print_Titles" localSheetId="7">'SO 101U - Úprava cykloste...'!$126:$126</definedName>
    <definedName name="_xlnm.Print_Titles" localSheetId="8">'SO 431N - Úprava veřejnéh...'!$118:$118</definedName>
    <definedName name="_xlnm.Print_Titles" localSheetId="9">'SO 431U - Úprava veřejnéh...'!$117:$117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<sst xmlns="http://schemas.openxmlformats.org/spreadsheetml/2006/main" count="7145" uniqueCount="1073">
  <si>
    <t>Export Komplet</t>
  </si>
  <si>
    <t/>
  </si>
  <si>
    <t>2.0</t>
  </si>
  <si>
    <t>False</t>
  </si>
  <si>
    <t>{7656ddeb-eed5-4704-bd8d-d665155b935b}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</si>
  <si>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</si>
  <si>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</si>
  <si>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</si>
  <si>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</si>
  <si>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</si>
  <si>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</si>
  <si>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</si>
  <si>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</si>
  <si>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</si>
  <si>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17014_2021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</si>
  <si>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</si>
  <si>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</si>
  <si>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cyklostezky v oblasti Olešná ul.Kvapilova, k.ú. Místek (aktualizace 01-2021)</t>
  </si>
  <si>
    <t>KSO:</t>
  </si>
  <si>
    <t>CC-CZ:</t>
  </si>
  <si>
    <t>Místo:</t>
  </si>
  <si>
    <t>Frýdek-Místek</t>
  </si>
  <si>
    <t>Datum:</t>
  </si>
  <si>
    <t>25. 1. 2021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</si>
  <si>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</si>
  <si>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</si>
  <si>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</si>
  <si>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</si>
  <si>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</si>
  <si>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</si>
  <si>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</si>
  <si>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DOPRAPLAN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</si>
  <si>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</si>
  <si>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</si>
  <si>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</si>
  <si>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</si>
  <si>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</si>
  <si>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</si>
  <si>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</si>
  <si>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</si>
  <si>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</si>
  <si>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</si>
  <si>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</si>
  <si>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</si>
  <si>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</si>
  <si>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</si>
  <si>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</si>
  <si>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</si>
  <si>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</si>
  <si>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</si>
  <si>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</si>
  <si>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</si>
  <si>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</si>
  <si>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</si>
  <si>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</si>
  <si>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</si>
  <si>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</si>
  <si>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</si>
  <si>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</si>
  <si>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</si>
  <si>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</si>
  <si>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</si>
  <si>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</si>
  <si>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</si>
  <si>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</si>
  <si>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</si>
  <si>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</si>
  <si>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</si>
  <si>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</si>
  <si>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</si>
  <si>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</si>
  <si>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</si>
  <si>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</si>
  <si>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</si>
  <si>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</si>
  <si>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</si>
  <si>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</si>
  <si>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</si>
  <si>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</si>
  <si>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</si>
  <si>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</si>
  <si>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000N</t>
  </si>
  <si>
    <t>Všeobecné položky (neuznatelné náklady)</t>
  </si>
  <si>
    <t>STA</t>
  </si>
  <si>
    <t>1</t>
  </si>
  <si>
    <t>{5dbe1119-5de4-4763-9f31-daec194a7746}</t>
  </si>
  <si>
    <t>2</t>
  </si>
  <si>
    <t>000U</t>
  </si>
  <si>
    <t>Všeobecné položky (uznatelné náklady)</t>
  </si>
  <si>
    <t>{7d99661e-f6ae-4908-bacc-fd1e873792b0}</t>
  </si>
  <si>
    <t>001U</t>
  </si>
  <si>
    <t>Předláždění začátku napojení stáv. cyklostezky (uznatelné náklady)</t>
  </si>
  <si>
    <t>{9ce6ace0-f4f2-4712-b7ea-a318f38cd6cb}</t>
  </si>
  <si>
    <t>SO 101.1N</t>
  </si>
  <si>
    <t>Opěrná zeď (neuznatelné náklady)</t>
  </si>
  <si>
    <t>{6432a9c0-aaae-4b5a-b917-5f7e3ade52b1}</t>
  </si>
  <si>
    <t>SO 101.1U</t>
  </si>
  <si>
    <t>Opěrná zeď (uznatelné náklady)</t>
  </si>
  <si>
    <t>{20e28756-3630-4ebf-8b2b-a1ef24cfaeb8}</t>
  </si>
  <si>
    <t>SO 101N</t>
  </si>
  <si>
    <t>Úprava cyklostezky (neuznatelné náklady)</t>
  </si>
  <si>
    <t>{5fda67cb-057b-4fdf-abed-5cf635b5e46a}</t>
  </si>
  <si>
    <t>822 29 3</t>
  </si>
  <si>
    <t>SO 101U</t>
  </si>
  <si>
    <t>Úprava cyklostezky (uznatelné náklady)</t>
  </si>
  <si>
    <t>{a9637297-b47d-4f88-b75f-b499cc675519}</t>
  </si>
  <si>
    <t>SO 431N</t>
  </si>
  <si>
    <t>Úprava veřejného osvětlení (neuznatelné náklady)</t>
  </si>
  <si>
    <t>{483cee74-0042-4817-a1bb-10404fc07802}</t>
  </si>
  <si>
    <t>SO 431U</t>
  </si>
  <si>
    <t>Úprava veřejného osvětlení (uznatelné náklady)</t>
  </si>
  <si>
    <t>{213ab6d0-37bd-44a5-ad24-52cd5781125a}</t>
  </si>
  <si>
    <t>KRYCÍ LIST SOUPISU PRACÍ</t>
  </si>
  <si>
    <t>Objekt:</t>
  </si>
  <si>
    <t>000N - Všeobecné položky (neuznatelné náklady)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</si>
  <si>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</si>
  <si>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</si>
  <si>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</si>
  <si>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</si>
  <si>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</si>
  <si>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</si>
  <si>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</si>
  <si>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</si>
  <si>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</si>
  <si>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</si>
  <si>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</si>
  <si>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</si>
  <si>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</si>
  <si>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</si>
  <si>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</si>
  <si>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</si>
  <si>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</si>
  <si>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</si>
  <si>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</si>
  <si>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</si>
  <si>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</si>
  <si>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</si>
  <si>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</si>
  <si>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</si>
  <si>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</si>
  <si>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</si>
  <si>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</si>
  <si>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000000002R</t>
  </si>
  <si>
    <t>Dokumentace pro realizaci stavby</t>
  </si>
  <si>
    <t>soubor</t>
  </si>
  <si>
    <t>4</t>
  </si>
  <si>
    <t>-319833793</t>
  </si>
  <si>
    <t>PP</t>
  </si>
  <si>
    <t>Vypracování detailů dokumentace pro realizaci stavby (výkresová, textová) v souladu s platnými předpisy, ověřenou autorizovanou osobou zhotovitele a autorským dozorem v průběhu realizace prací.  Elektronicky a tiskem 5x</t>
  </si>
  <si>
    <t>P</t>
  </si>
  <si>
    <t xml:space="preserve">Poznámka k položce:
Vypracování detailů dokumentace pro realizaci stavby (výkresová, textová) v souladu s platnými předpisy, ověřenou autorizovanou osobou zhotovitele a autorským dozorem v průběhu realizace prací. Podrobné vytyčení, armovací výkresy opěrné zdi. </t>
  </si>
  <si>
    <t>VV</t>
  </si>
  <si>
    <t>"Podrobné vytyčení, armovací výkresy opěrné zdi" 1</t>
  </si>
  <si>
    <t>012203000</t>
  </si>
  <si>
    <t>Geodetické práce při provádění stavby</t>
  </si>
  <si>
    <t>1024</t>
  </si>
  <si>
    <t>-1425185730</t>
  </si>
  <si>
    <t xml:space="preserve">Průzkumné, geodetické a projektové práce geodetické práce při provádění stavby, vytyčení inž.sítí  </t>
  </si>
  <si>
    <t>3</t>
  </si>
  <si>
    <t>012403000</t>
  </si>
  <si>
    <t>Kartografické práce</t>
  </si>
  <si>
    <t>-455994118</t>
  </si>
  <si>
    <t>Poznámka k položce:
vyhotovení geometrických plánu pro oddělení parcel
geometrické plány na věcná břemena inž.sítí</t>
  </si>
  <si>
    <t>013254000</t>
  </si>
  <si>
    <t>Dokumentace skutečného provedení stavby</t>
  </si>
  <si>
    <t>-1265749386</t>
  </si>
  <si>
    <t>Průzkumné, geodetické a projektové práce projektové práce dokumentace stavby (výkresová a textová) skutečného provedení stavby (vypracování DSPS)</t>
  </si>
  <si>
    <t>Poznámka k položce:
zpracování DSPS 3x tiskem + 3x elektronicky CD</t>
  </si>
  <si>
    <t>000U - Všeobecné položky (uznatelné náklady)</t>
  </si>
  <si>
    <t xml:space="preserve">    VRN3 - Zařízení staveniště</t>
  </si>
  <si>
    <t>012303000</t>
  </si>
  <si>
    <t>Geodetické práce po výstavbě</t>
  </si>
  <si>
    <t>168672204</t>
  </si>
  <si>
    <t>Geodetické práce po výstavbě - zaměření po realizaci skutečného stavu</t>
  </si>
  <si>
    <t>043103000</t>
  </si>
  <si>
    <t>Zkoušky - hutnění</t>
  </si>
  <si>
    <t>-2080306577</t>
  </si>
  <si>
    <t>Zkoušky a ostatní měření - únosnost pláně 2 zkoušky</t>
  </si>
  <si>
    <t>VRN3</t>
  </si>
  <si>
    <t>Zařízení staveniště</t>
  </si>
  <si>
    <t>R 0002</t>
  </si>
  <si>
    <t>Provizorní dopravní značení a opatření</t>
  </si>
  <si>
    <t>-1792861707</t>
  </si>
  <si>
    <t>Provizorní dopravní značení a opatření během realizace stavby</t>
  </si>
  <si>
    <t>"osazení a odstranění provizorního dopravního značení dle potřeb zhotovitele včetně zajištění povolení zvláštního užívání" 1</t>
  </si>
  <si>
    <t>034203000</t>
  </si>
  <si>
    <t>Oplocení staveniště</t>
  </si>
  <si>
    <t>1240775854</t>
  </si>
  <si>
    <t>Zařízení staveniště zabezpečení staveniště oplocení staveniště, uzavření staveniště pro přístup pěších a chodců, montáž a demontáž</t>
  </si>
  <si>
    <t>001U - Předláždění začátku napojení stáv. cyklostezky (uznatelné náklady)</t>
  </si>
  <si>
    <t>HSV - Práce a dodávky HSV</t>
  </si>
  <si>
    <t xml:space="preserve">    1 - Zemní práce</t>
  </si>
  <si>
    <t xml:space="preserve">    5 - Komunikace</t>
  </si>
  <si>
    <t xml:space="preserve">    9 - Ostatní konstrukce a práce, bourání</t>
  </si>
  <si>
    <t xml:space="preserve">    99 - Přesun hmot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</si>
  <si>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</si>
  <si>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</si>
  <si>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</si>
  <si>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</si>
  <si>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</si>
  <si>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113106571</t>
  </si>
  <si>
    <t>Rozebrání dlažeb vozovek pl přes 200 m2 ze zámkové dlažby s ložem z kameniva</t>
  </si>
  <si>
    <t>m2</t>
  </si>
  <si>
    <t>-500283402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</si>
  <si>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ze zámkové dlažby s ložem z kameniva</t>
  </si>
  <si>
    <t>"odstranění stáv.zámk.dlažby před a na konci navržených úprav - planimetrováno v autocadu" 240</t>
  </si>
  <si>
    <t>113107223</t>
  </si>
  <si>
    <t>Odstranění podkladu pl přes 200 m2 z kameniva drceného tl 300 mm</t>
  </si>
  <si>
    <t>1942427219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</si>
  <si>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</si>
  <si>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"odstranění stáv. ŠD vrstvy pod stáv. dlažbou - planimetrováno z autocadu" 240</t>
  </si>
  <si>
    <t>113204111</t>
  </si>
  <si>
    <t>Vytrhání obrub záhonových</t>
  </si>
  <si>
    <t>m</t>
  </si>
  <si>
    <t>827555347</t>
  </si>
  <si>
    <t>Vytrhání obrub s vybouráním lože, s přemístěním hmot na skládku na vzdálenost do 3 m nebo s naložením na dopravní prostředek záhonových</t>
  </si>
  <si>
    <t>"betonové zahradní obruby tl.8cm, odvoz na skládku" 120</t>
  </si>
  <si>
    <t>Komunikace</t>
  </si>
  <si>
    <t>564861111</t>
  </si>
  <si>
    <t>Podklad ze štěrkodrtě ŠD tl 200 mm</t>
  </si>
  <si>
    <t>1335209887</t>
  </si>
  <si>
    <t>Podklad ze štěrkodrti ŠD s rozprostřením a zhutněním, po zhutnění tl. 200 mm</t>
  </si>
  <si>
    <t>"konstrukce stezky"240</t>
  </si>
  <si>
    <t>9</t>
  </si>
  <si>
    <t>596211214</t>
  </si>
  <si>
    <t>Příplatek za kombinaci dvou barev u kladení betonových dlažeb komunikací pro pěší tl 80 mm skupiny A</t>
  </si>
  <si>
    <t>-1462374086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</si>
  <si>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Příplatek k cenám dvou barev za dlažbu z prvků</t>
  </si>
  <si>
    <t>254,7</t>
  </si>
  <si>
    <t>596212213</t>
  </si>
  <si>
    <t>Kladení zámkové dlažby pozemních komunikací tl 80 mm skupiny A pl přes 300 m2</t>
  </si>
  <si>
    <t>866423300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</si>
  <si>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</si>
  <si>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"zámková dlažba šedá hladká typ H" 70,72</t>
  </si>
  <si>
    <t>"zámková dlažba červená hladká typ H" 176,8</t>
  </si>
  <si>
    <t>"zámková dlažba červená reliéfní obdélník 20/10" 69*0,1*1,04</t>
  </si>
  <si>
    <t>Součet</t>
  </si>
  <si>
    <t>6</t>
  </si>
  <si>
    <t>M</t>
  </si>
  <si>
    <t>592450070</t>
  </si>
  <si>
    <t>dlažba zámková H-PROFIL 20x16,5x8 cm přírodní</t>
  </si>
  <si>
    <t>8</t>
  </si>
  <si>
    <t>255718786</t>
  </si>
  <si>
    <t>dlažba zámková profilová pro komunikace 20x16,5x8 cm přírodní</t>
  </si>
  <si>
    <t>Poznámka k položce:
spotřeba: 36 kus/m2</t>
  </si>
  <si>
    <t>"zámková dlažba šedá hladká typ H" 68*1,04</t>
  </si>
  <si>
    <t>7</t>
  </si>
  <si>
    <t>592450000</t>
  </si>
  <si>
    <t>dlažba zámková H-PROFIL 20x16,5x8 cm červená</t>
  </si>
  <si>
    <t>-1821797166</t>
  </si>
  <si>
    <t>dlažba zámková profilová pro komunikace 20x16,5x8 cm červená</t>
  </si>
  <si>
    <t>"zámková dlažba červená hladká typ H" 170*1,04</t>
  </si>
  <si>
    <t>592451190R</t>
  </si>
  <si>
    <t>dlažba zámková slepecká 20x10x8 cm barevná červená</t>
  </si>
  <si>
    <t>1469666071</t>
  </si>
  <si>
    <t>Dlaždice betonové dlažba zámková (ČSN EN 1338) dlažba zámková SLEPECKÁ 1 barevná červená</t>
  </si>
  <si>
    <t>Poznámka k položce:
spotřeba: 50 kus/m2</t>
  </si>
  <si>
    <t>Ostatní konstrukce a práce, bourání</t>
  </si>
  <si>
    <t>10</t>
  </si>
  <si>
    <t>916231213</t>
  </si>
  <si>
    <t>Osazení chodníkového obrubníku betonového stojatého s boční opěrou do lože z betonu prostého</t>
  </si>
  <si>
    <t>-1182700296</t>
  </si>
  <si>
    <t>Osazení chodníkového obrubníku betonového se zřízením lože, s vyplněním a zatřením spár cementovou maltou stojatého s boční opěrou z betonu prostého tř. C 12/15, do lože z betonu prostého téže značky</t>
  </si>
  <si>
    <t>122</t>
  </si>
  <si>
    <t>11</t>
  </si>
  <si>
    <t>592174100R</t>
  </si>
  <si>
    <t>obrubník betonový chodníkový ABO 100/8/25 II nat 100x10x25 cm</t>
  </si>
  <si>
    <t>kus</t>
  </si>
  <si>
    <t>-194818605</t>
  </si>
  <si>
    <t>Obrubníky betonové a železobetonové chodníkové ABO   100/8/25I   100 x 8 x 25</t>
  </si>
  <si>
    <t>99</t>
  </si>
  <si>
    <t>Přesun hmot</t>
  </si>
  <si>
    <t>12</t>
  </si>
  <si>
    <t>997221551</t>
  </si>
  <si>
    <t>Vodorovná doprava suti ze sypkých materiálů do 1 km</t>
  </si>
  <si>
    <t>t</t>
  </si>
  <si>
    <t>1680370368</t>
  </si>
  <si>
    <t>Vodorovná doprava suti bez naložení, ale se složením a s hrubým urovnáním ze sypkých materiálů, na vzdálenost do 1 km</t>
  </si>
  <si>
    <t>Poznámka k položce:
odvoz na skládku do 5 km</t>
  </si>
  <si>
    <t>"podklad z vozovky stáv.stezky" 105,6</t>
  </si>
  <si>
    <t>13</t>
  </si>
  <si>
    <t>997221559</t>
  </si>
  <si>
    <t>Příplatek ZKD 1 km u vodorovné dopravy suti ze sypkých materiálů</t>
  </si>
  <si>
    <t>-1873574253</t>
  </si>
  <si>
    <t>Vodorovná doprava suti bez naložení, ale se složením a s hrubým urovnáním Příplatek k ceně za každý další i započatý 1 km přes 1 km</t>
  </si>
  <si>
    <t>Poznámka k položce:
skládka 5 km</t>
  </si>
  <si>
    <t>"podklad z vozovky stáv.stezky" 105,6*5</t>
  </si>
  <si>
    <t>14</t>
  </si>
  <si>
    <t>997221561</t>
  </si>
  <si>
    <t>Vodorovná doprava suti z kusových materiálů do 1 km</t>
  </si>
  <si>
    <t>3177237</t>
  </si>
  <si>
    <t>Vodorovná doprava suti bez naložení, ale se složením a s hrubým urovnáním z kusových materiálů, na vzdálenost do 1 km</t>
  </si>
  <si>
    <t>Poznámka k položce:
na skládku do 5 km</t>
  </si>
  <si>
    <t>"odstranění stáv.betonových obrubníků" 4,8</t>
  </si>
  <si>
    <t>"odstranění stáv.zámkové dlažby" 70,8</t>
  </si>
  <si>
    <t>997221569</t>
  </si>
  <si>
    <t>Příplatek ZKD 1 km u vodorovné dopravy suti z kusových materiálů</t>
  </si>
  <si>
    <t>289817481</t>
  </si>
  <si>
    <t>75,6*5</t>
  </si>
  <si>
    <t>997</t>
  </si>
  <si>
    <t>Přesun sutě</t>
  </si>
  <si>
    <t>17</t>
  </si>
  <si>
    <t>997221815</t>
  </si>
  <si>
    <t>Poplatek za uložení betonového odpadu na skládce (skládkovné)</t>
  </si>
  <si>
    <t>1814736672</t>
  </si>
  <si>
    <t>Poplatek za uložení stavebního odpadu na skládce (skládkovné) betonového</t>
  </si>
  <si>
    <t>Poznámka k položce:
bet. dlažba, obrubníky</t>
  </si>
  <si>
    <t>16</t>
  </si>
  <si>
    <t>997221855</t>
  </si>
  <si>
    <t>Poplatek za uložení odpadu z kameniva na skládce (skládkovné)</t>
  </si>
  <si>
    <t>280618431</t>
  </si>
  <si>
    <t>Poplatek za uložení stavebního odpadu na skládce (skládkovné) z kameniva</t>
  </si>
  <si>
    <t>998</t>
  </si>
  <si>
    <t>18</t>
  </si>
  <si>
    <t>998223011</t>
  </si>
  <si>
    <t>Přesun hmot pro pozemní komunikace s krytem dlážděným</t>
  </si>
  <si>
    <t>-844474665</t>
  </si>
  <si>
    <t>Přesun hmot pro pozemní komunikace s krytem dlážděným dopravní vzdálenost do 200 m jakékoliv délky objektu</t>
  </si>
  <si>
    <t>72,9</t>
  </si>
  <si>
    <t>SO 101.1N - Opěrná zeď (neuznatelné náklady)</t>
  </si>
  <si>
    <t>Ing.Ondráčková</t>
  </si>
  <si>
    <t>Onderka</t>
  </si>
  <si>
    <t xml:space="preserve">    VRN4 - Inženýrská činnost</t>
  </si>
  <si>
    <t>181301102</t>
  </si>
  <si>
    <t>Rozprostření ornice tl vrstvy do 150 mm pl do 500 m2 v rovině nebo ve svahu do 1:5</t>
  </si>
  <si>
    <t>529619098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</si>
  <si>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</si>
  <si>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</si>
  <si>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</si>
  <si>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</si>
  <si>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</si>
  <si>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</si>
  <si>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</si>
  <si>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VRN4</t>
  </si>
  <si>
    <t>Inženýrská činnost</t>
  </si>
  <si>
    <t>041903000</t>
  </si>
  <si>
    <t>Dozor jiné osoby - geotechnický dozor při odkrytí základové spáry</t>
  </si>
  <si>
    <t>Kč</t>
  </si>
  <si>
    <t>82</t>
  </si>
  <si>
    <t>SO 101.1U - Opěrná zeď (uznatelné náklady)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</si>
  <si>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</si>
  <si>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</si>
  <si>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</si>
  <si>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</si>
  <si>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</t>
  </si>
  <si>
    <t>PSV - Práce a dodávky PSV</t>
  </si>
  <si>
    <t xml:space="preserve">    711 - Izolace proti vodě, vlhkosti a plynům</t>
  </si>
  <si>
    <t xml:space="preserve">    783 - Dokončovací práce - nátěry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</si>
  <si>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</si>
  <si>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</si>
  <si>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</si>
  <si>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</si>
  <si>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</si>
  <si>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</si>
  <si>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</si>
  <si>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</si>
  <si>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121101101</t>
  </si>
  <si>
    <t>Sejmutí ornice s přemístěním na vzdálenost do 50 m</t>
  </si>
  <si>
    <t>m3</t>
  </si>
  <si>
    <t>Sejmutí ornice nebo lesní půdy s vodorovným přemístěním na hromady v místě upotřebení nebo na dočasné či trvalé skládky se složením, na vzdálenost do 50 m</t>
  </si>
  <si>
    <t>131101102</t>
  </si>
  <si>
    <t>Hloubení jam nezapažených v hornině tř. 1 a 2 objemu do 1000 m3</t>
  </si>
  <si>
    <t>Hloubení nezapažených jam a zářezů s urovnáním dna do předepsaného profilu a spádu v horninách tř. 1 a 2 přes 100 do 1 000 m3</t>
  </si>
  <si>
    <t>162601102</t>
  </si>
  <si>
    <t>Vodorovné přemístění do 5000 m výkopku/sypaniny z horniny tř. 1 až 4 - odvoz přebytečného výkopu</t>
  </si>
  <si>
    <t>Vodorovné přemístění výkopku nebo sypaniny po suchu na obvyklém dopravním prostředku, bez naložení výkopku, avšak se složením bez rozhrnutí z horniny tř. 1 až 4 na vzdálenost přes 4 000 do 5 000 m</t>
  </si>
  <si>
    <t>1-2</t>
  </si>
  <si>
    <t>Zemina vhodná pro násyp hutněný po vrstvách vč. dovozu a hutnění - nad těsnící folií po sp. hr. aktivní zóny, zásyp základů</t>
  </si>
  <si>
    <t>171101105</t>
  </si>
  <si>
    <t xml:space="preserve">Uložení sypaniny z horni do násypů zhutněných 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</si>
  <si>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103 % PS</t>
  </si>
  <si>
    <t>171201201</t>
  </si>
  <si>
    <t>Uložení sypaniny na skládky</t>
  </si>
  <si>
    <t>171201211</t>
  </si>
  <si>
    <t xml:space="preserve">Poplatek za uložení odpadu ze sypaniny na skládce </t>
  </si>
  <si>
    <t>Uložení sypaniny poplatek za uložení sypaniny na skládce (skládkovné)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</si>
  <si>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</si>
  <si>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</si>
  <si>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</t>
  </si>
  <si>
    <t>181951101</t>
  </si>
  <si>
    <t>Úprava pláně v hornině tř. 1 až 4 bez zhutnění</t>
  </si>
  <si>
    <t>Úprava pláně vyrovnáním výškových rozdílů v hornině tř. 1 až 4 bez zhutnění</t>
  </si>
  <si>
    <t>181951102</t>
  </si>
  <si>
    <t>Úprava pláně v hornině tř. 1 až 4 se zhutněním</t>
  </si>
  <si>
    <t>Úprava pláně vyrovnáním výškových rozdílů v hornině tř. 1 až 4 se zhutněním</t>
  </si>
  <si>
    <t>Zakládání</t>
  </si>
  <si>
    <t>212341111</t>
  </si>
  <si>
    <t>Obetonování drenážních trub mezerovitým betonem</t>
  </si>
  <si>
    <t>212752212</t>
  </si>
  <si>
    <t>Trativod z drenážních trubek plastových flexibilních D do 100 mm bez lože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</si>
  <si>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</si>
  <si>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212752213</t>
  </si>
  <si>
    <t>Trativod z drenážních trubek plastových flexibilních D do 160 mm včetně lože otevřený výkop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</si>
  <si>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</si>
  <si>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212792212</t>
  </si>
  <si>
    <t>Odvodnění rubu zdi - drenážní flexibilní plastové potrubí DN 150</t>
  </si>
  <si>
    <t>19</t>
  </si>
  <si>
    <t>Odvodnění mostní opěry z plastových trub drenážní potrubí flexibilní DN 160</t>
  </si>
  <si>
    <t>212972113</t>
  </si>
  <si>
    <t>Opláštění drenážních trub filtrační textilií 600gm2 DN 150</t>
  </si>
  <si>
    <t>20</t>
  </si>
  <si>
    <t>Opláštění drenážních trub filtrační textilií DN 160</t>
  </si>
  <si>
    <t>242111111</t>
  </si>
  <si>
    <t>Osazení pláště kopané studny z betonových skruží celokruhových do DN 0,8 m</t>
  </si>
  <si>
    <t>Osazení pláště vodárenské kopané studny z betonových skruží na cementovou maltu MC 10 celokruhových, při vnitřním průměru studny 0,80 m</t>
  </si>
  <si>
    <t>592251060</t>
  </si>
  <si>
    <t>skruž betonová pro čerpání vody DN 300 dl. 0,5 m</t>
  </si>
  <si>
    <t>22</t>
  </si>
  <si>
    <t>dílec betonový pro studny D 80 x 50 x 9 cm</t>
  </si>
  <si>
    <t>272351215</t>
  </si>
  <si>
    <t>Zřízení bednění stěn - podkladní beton drenáže</t>
  </si>
  <si>
    <t>23</t>
  </si>
  <si>
    <t>Bednění základových stěn kleneb svislé nebo šikmé (odkloněné), půdorysně přímé nebo zalomené ve volných nebo zapažených jámách, rýhách, šachtách, včetně případných vzpěr zřízení</t>
  </si>
  <si>
    <t>272351216</t>
  </si>
  <si>
    <t>Odstranění bednění stěn - podkladní beton drenáže</t>
  </si>
  <si>
    <t>24</t>
  </si>
  <si>
    <t>Bednění základových stěn kleneb svislé nebo šikmé (odkloněné), půdorysně přímé nebo zalomené ve volných nebo zapažených jámách, rýhách, šachtách, včetně případných vzpěr odstranění</t>
  </si>
  <si>
    <t>Svislé a kompletní konstrukce</t>
  </si>
  <si>
    <t>317321118</t>
  </si>
  <si>
    <t>Mostní římsy ze ŽB C 30/37 XF4</t>
  </si>
  <si>
    <t>25</t>
  </si>
  <si>
    <t>Římsy ze železového betonu C 30/37</t>
  </si>
  <si>
    <t>317353121</t>
  </si>
  <si>
    <t>Bednění mostních říms všech tvarů - zřízení</t>
  </si>
  <si>
    <t>26</t>
  </si>
  <si>
    <t>Bednění mostní římsy zřízení všech tvarů</t>
  </si>
  <si>
    <t>317353221</t>
  </si>
  <si>
    <t>Bednění mostních říms všech tvarů - odstranění</t>
  </si>
  <si>
    <t>27</t>
  </si>
  <si>
    <t>Bednění mostní římsy odstranění všech tvarů</t>
  </si>
  <si>
    <t>317361821</t>
  </si>
  <si>
    <t>Výztuž říms z betonářské oceli 10 505</t>
  </si>
  <si>
    <t>28</t>
  </si>
  <si>
    <t>Výztuž překladů, říms, žlabů, žlabových říms, klenbových pásů z betonářské oceli 10 505 (R) nebo BSt 500</t>
  </si>
  <si>
    <t>327324127-1</t>
  </si>
  <si>
    <t>Opěrné zdi a valy ze ŽB tř. C 25/30 XA1 - základ</t>
  </si>
  <si>
    <t>29</t>
  </si>
  <si>
    <t>327324128-1</t>
  </si>
  <si>
    <t>Opěrné zdi a valy ze ŽB tř. C 30/37 XF3 - dřík</t>
  </si>
  <si>
    <t>30</t>
  </si>
  <si>
    <t>327351211</t>
  </si>
  <si>
    <t>Bednění opěrných zdí a valů svislých i skloněných zřízení</t>
  </si>
  <si>
    <t>31</t>
  </si>
  <si>
    <t>Bednění opěrných zdí a valů svislých i skloněných, výšky do 20 m zřízení</t>
  </si>
  <si>
    <t>327351221</t>
  </si>
  <si>
    <t>Bednění opěrných zdí a valů svislých i skloněných odstranění</t>
  </si>
  <si>
    <t>32</t>
  </si>
  <si>
    <t>Bednění opěrných zdí a valů svislých i skloněných, výšky do 20 m odstranění</t>
  </si>
  <si>
    <t>327361006</t>
  </si>
  <si>
    <t>Výztuž opěrných zdí a valů D do 12 mm z betonářské oceli 10 505</t>
  </si>
  <si>
    <t>33</t>
  </si>
  <si>
    <t>Výztuž opěrných zdí a valů průměru do 12 mm, z oceli 10 505 (R) nebo BSt 500</t>
  </si>
  <si>
    <t>327361016</t>
  </si>
  <si>
    <t>Výztuž opěrných zdí a valů D nad 12 mm z betonářské oceli 10 505</t>
  </si>
  <si>
    <t>34</t>
  </si>
  <si>
    <t>Výztuž opěrných zdí a valů průměru přes 12 mm, z oceli 10 505 (R) nebo BSt 500</t>
  </si>
  <si>
    <t>327501111</t>
  </si>
  <si>
    <t>Výplň ochranný obsyp rubu z kameniva - štěrkopísek tl. 0,60 m</t>
  </si>
  <si>
    <t>35</t>
  </si>
  <si>
    <t>Výplň za opěrami a protimrazové klíny z kameniva drceného nebo těženého se zhutněním</t>
  </si>
  <si>
    <t>Vodorovné konstrukce</t>
  </si>
  <si>
    <t>4-1</t>
  </si>
  <si>
    <t>Provedení fabionu ze sanační malty</t>
  </si>
  <si>
    <t>36</t>
  </si>
  <si>
    <t>451311521-1</t>
  </si>
  <si>
    <t>Podklad pro dlažbu z betonu prostého tř. C25/30n XF3 vrstva tl nad 100 do 150 mm</t>
  </si>
  <si>
    <t>37</t>
  </si>
  <si>
    <t>451475111-1</t>
  </si>
  <si>
    <t>Podkladní vrstva z plastmalty tl 10 mm - zábradlí kotevní desky</t>
  </si>
  <si>
    <t>38</t>
  </si>
  <si>
    <t>465513127</t>
  </si>
  <si>
    <t>Dlažba z lomového kamene  tl. 200 s vyspárováním MC 25 XF3</t>
  </si>
  <si>
    <t>39</t>
  </si>
  <si>
    <t>Dlažba z lomového kamene lomařsky upraveného na cementovou maltu, s vyspárováním cementovou maltou, tl. kamene 200 mm</t>
  </si>
  <si>
    <t>Úpravy povrchů, podlahy a osazování výplní</t>
  </si>
  <si>
    <t>628000001</t>
  </si>
  <si>
    <t>Ochranný nátěr římsy typu S4</t>
  </si>
  <si>
    <t>40</t>
  </si>
  <si>
    <t>628000002</t>
  </si>
  <si>
    <t>Penetrační nátěr římsy u obruby na styku s vozovkou</t>
  </si>
  <si>
    <t>41</t>
  </si>
  <si>
    <t>631311133</t>
  </si>
  <si>
    <t>Mazanina tl do 240 mm z betonu prostého tř. C 12/15 X0 - pod základy</t>
  </si>
  <si>
    <t>42</t>
  </si>
  <si>
    <t>Mazanina z betonu prostého bez zvýšených nároků na prostředí tl. přes 120 do 240 mm tř. C 12/15</t>
  </si>
  <si>
    <t>Ostatní konstrukce a práce</t>
  </si>
  <si>
    <t>911121111</t>
  </si>
  <si>
    <t>Montáž zábradlí ocelového přichyceného vruty do betonového podkladu</t>
  </si>
  <si>
    <t>43</t>
  </si>
  <si>
    <t>9-1</t>
  </si>
  <si>
    <t>Dodávka zábradlí ocelového pozink. tl. Zn 80 um ocel S235</t>
  </si>
  <si>
    <t>44</t>
  </si>
  <si>
    <t>Osazení chodníkového obrubníku betonového stojatého s boční opěrou do lože z betonu prostého C25/30n XF3</t>
  </si>
  <si>
    <t>45</t>
  </si>
  <si>
    <t>592174100</t>
  </si>
  <si>
    <t>obrubník betonový chodníkový 100x10x25 cm</t>
  </si>
  <si>
    <t>46</t>
  </si>
  <si>
    <t>919111211</t>
  </si>
  <si>
    <t>Řezání pracovních spár římsy š. 5 mm, hl. 15 mm</t>
  </si>
  <si>
    <t>47</t>
  </si>
  <si>
    <t>Řezání dilatačních spár v čerstvém cementobetonovém krytu vytvoření komůrky pro těsnící zálivku šířky 10 mm, hloubky 15 mm</t>
  </si>
  <si>
    <t>9-2</t>
  </si>
  <si>
    <t>Penetrační nátěr pro zvýšení přilnavosti tmelu</t>
  </si>
  <si>
    <t>48</t>
  </si>
  <si>
    <t>9-3</t>
  </si>
  <si>
    <t>Dod+osazení nivelačních značek 6 ks</t>
  </si>
  <si>
    <t>soub</t>
  </si>
  <si>
    <t>49</t>
  </si>
  <si>
    <t>931992121</t>
  </si>
  <si>
    <t>Výplň dilatačních spár z extrudovaného polystyrénu tl 20 mm</t>
  </si>
  <si>
    <t>50</t>
  </si>
  <si>
    <t>Výplň dilatačních spár z polystyrenu extrudovaného, tloušťky 20 mm</t>
  </si>
  <si>
    <t>931994102</t>
  </si>
  <si>
    <t>Těsnění dilatační spáry betonové konstrukce povrchovým pásem (modifikovaný izol. pás š. 330 mm)</t>
  </si>
  <si>
    <t>51</t>
  </si>
  <si>
    <t>Těsnění spáry betonové konstrukce pásy, profily, tmely těsnicím pásem povrchovým, spáry dilatační</t>
  </si>
  <si>
    <t>931994131</t>
  </si>
  <si>
    <t>Těsnění pracovní spáry betonové konstrukce elastickým tmelem do pl 1,5 cm2</t>
  </si>
  <si>
    <t>52</t>
  </si>
  <si>
    <t>Těsnění spáry betonové konstrukce pásy, profily, tmely tmelem silikonovým spáry pracovní do 1,5 cm2</t>
  </si>
  <si>
    <t>931994132</t>
  </si>
  <si>
    <t>Těsnění dilatační spáry betonové konstrukce elastickým tmelem do pl 4,0 cm2</t>
  </si>
  <si>
    <t>53</t>
  </si>
  <si>
    <t>Těsnění spáry betonové konstrukce pásy, profily, tmely tmelem silikonovým spáry dilatační do 4,0 cm2</t>
  </si>
  <si>
    <t>931994154</t>
  </si>
  <si>
    <t>Těsnění spáry betonové konstrukce spárovým profilem</t>
  </si>
  <si>
    <t>54</t>
  </si>
  <si>
    <t>Těsnění spáry betonové konstrukce pásy, profily, tmely spárovým profilem průřezu 40/40 mm</t>
  </si>
  <si>
    <t>931994154-1</t>
  </si>
  <si>
    <t>Těsnění spáry betonové konstrukce spárovým profilem průřezu 30 mm - profilové předtěsnění</t>
  </si>
  <si>
    <t>55</t>
  </si>
  <si>
    <t>936942211</t>
  </si>
  <si>
    <t>Zhotovení tabulky s letopočtem opravy mostu vložením šablony do bednění</t>
  </si>
  <si>
    <t>56</t>
  </si>
  <si>
    <t>Zhotovení tabulky s letopočtem opravy nebo větší údržby vložením šablony do bednění</t>
  </si>
  <si>
    <t>949101111</t>
  </si>
  <si>
    <t>Lešení pomocné pro objekty pozemních staveb s lešeňovou podlahou v do 1,9 m zatížení do 150 kg/m2</t>
  </si>
  <si>
    <t>57</t>
  </si>
  <si>
    <t>Lešení pomocné pracovní pro objekty pozemních staveb pro zatížení do 150 kg/m2, o výšce lešeňové podlahy do 1,9 m</t>
  </si>
  <si>
    <t>953943122</t>
  </si>
  <si>
    <t>Osazování výrobků do 5 kg/kus do betonu bez jejich dodání</t>
  </si>
  <si>
    <t>58</t>
  </si>
  <si>
    <t>Osazování drobných kovových předmětů výrobků ostatních jinde neuvedených do betonu se zajištěním polohy k bednění či k výztuži před zabetonováním hmotnosti přes 1 do 5 kg/kus</t>
  </si>
  <si>
    <t>286000001</t>
  </si>
  <si>
    <t xml:space="preserve">Chránička trubka PE DN 200 dl. 400 mm </t>
  </si>
  <si>
    <t>ks</t>
  </si>
  <si>
    <t>59</t>
  </si>
  <si>
    <t>286000002</t>
  </si>
  <si>
    <t>Dod+osazení trubky HDPE DN 150 dl. 550 mm</t>
  </si>
  <si>
    <t>60</t>
  </si>
  <si>
    <t>286000003</t>
  </si>
  <si>
    <t>Dod+osazení T kus HDPE DN 150</t>
  </si>
  <si>
    <t>61</t>
  </si>
  <si>
    <t>286000004</t>
  </si>
  <si>
    <t>Dod+přitavení příruby 400*400*5 na trubku</t>
  </si>
  <si>
    <t>62</t>
  </si>
  <si>
    <t>953943122-1</t>
  </si>
  <si>
    <t>Osazování výrobků do 5 kg/kus do betonu bez jejich dodání - Z1</t>
  </si>
  <si>
    <t>63</t>
  </si>
  <si>
    <t>Kotevní přípravek stožáru VO z oceli vč. nátěru - Z1</t>
  </si>
  <si>
    <t>64</t>
  </si>
  <si>
    <t>953965121</t>
  </si>
  <si>
    <t xml:space="preserve">Kotevní šroub pro chemické kotvy M 12 </t>
  </si>
  <si>
    <t>65</t>
  </si>
  <si>
    <t>Kotvy chemické s vyvrtáním otvoru kotevní šrouby pro chemické kotvy, velikost M 12, délka 160 mm</t>
  </si>
  <si>
    <t>977141114</t>
  </si>
  <si>
    <t>Vrty pro kotvy do betonu průměru 14 mm s vyplněním epoxidovým tmelem</t>
  </si>
  <si>
    <t>66</t>
  </si>
  <si>
    <t>Vrty pro kotvy do betonu s vyplněním epoxidovým tmelem, průměru 14 mm, hloubky 110 mm</t>
  </si>
  <si>
    <t>998153131</t>
  </si>
  <si>
    <t>Přesun hmot pro samostatné zdi a valy zděné z cihel, kamene, tvárnic nebo monolitické v do 20 m</t>
  </si>
  <si>
    <t>67</t>
  </si>
  <si>
    <t>Přesun hmot pro zdi a valy samostatné se svislou nosnou konstrukcí zděnou nebo monolitickou betonovou tyčovou nebo plošnou vodorovná dopravní vzdálenost do 50 m, pro zdi výšky do 12 m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</si>
  <si>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</si>
  <si>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</si>
  <si>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</si>
  <si>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</si>
  <si>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</si>
  <si>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</si>
  <si>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68</t>
  </si>
  <si>
    <t>Provedení izolace proti zemní vlhkosti natěradly a tmely za studena na ploše svislé S nátěrem penetračním</t>
  </si>
  <si>
    <t>111631500</t>
  </si>
  <si>
    <t>lak asfaltový penetrační</t>
  </si>
  <si>
    <t>69</t>
  </si>
  <si>
    <t>lak asfaltový penetrační (MJ t) bal 9 kg</t>
  </si>
  <si>
    <t>711112002</t>
  </si>
  <si>
    <t>Provedení izolace proti zemní vlhkosti svislé za studena lakem asfaltovým</t>
  </si>
  <si>
    <t>70</t>
  </si>
  <si>
    <t>Provedení izolace proti zemní vlhkosti natěradly a tmely za studena na ploše svislé S nátěrem lakem asfaltovým</t>
  </si>
  <si>
    <t>111631520</t>
  </si>
  <si>
    <t>lak asfaltový</t>
  </si>
  <si>
    <t>71</t>
  </si>
  <si>
    <t>lak asfaltový izolační</t>
  </si>
  <si>
    <t>711471051</t>
  </si>
  <si>
    <t>Provedení vodorovné izolace proti tlakové vodě termoplasty volně položenou fólií PVC</t>
  </si>
  <si>
    <t>72</t>
  </si>
  <si>
    <t>Provedení izolace proti povrchové a podpovrchové tlakové vodě termoplasty na ploše vodorovné V folií PVC lepenou</t>
  </si>
  <si>
    <t>283220280</t>
  </si>
  <si>
    <t>fólie hydroizolační  tl 1,5 mm, pevnost v tahu 20 kN/m</t>
  </si>
  <si>
    <t>73</t>
  </si>
  <si>
    <t>fólie zemní hydroizolační mPVC, tl. 1,5 mm šíře 1300 mm</t>
  </si>
  <si>
    <t>711491171</t>
  </si>
  <si>
    <t>Provedení izolace proti tlakové vodě vodorovné z textilií vrstva podkladní</t>
  </si>
  <si>
    <t>74</t>
  </si>
  <si>
    <t>Provedení izolace proti povrchové a podpovrchové tlakové vodě ostatní na ploše vodorovné V z textilií, vrstvy podkladní</t>
  </si>
  <si>
    <t>711491172</t>
  </si>
  <si>
    <t>Provedení izolace proti tlakové vodě vodorovné z textilií vrstva ochranná</t>
  </si>
  <si>
    <t>75</t>
  </si>
  <si>
    <t>Provedení izolace proti povrchové a podpovrchové tlakové vodě ostatní na ploše vodorovné V z textilií, vrstvy ochranné</t>
  </si>
  <si>
    <t>693110160-1</t>
  </si>
  <si>
    <t>geotextilie tkaná 600 g/m2</t>
  </si>
  <si>
    <t>76</t>
  </si>
  <si>
    <t>711491272</t>
  </si>
  <si>
    <t>Provedení izolace proti tlakové vodě svislé z textilií vrstva ochranná</t>
  </si>
  <si>
    <t>77</t>
  </si>
  <si>
    <t>Provedení izolace proti povrchové a podpovrchové tlakové vodě ostatní na ploše svislé S z textilií, vrstvy ochranné</t>
  </si>
  <si>
    <t>693110160</t>
  </si>
  <si>
    <t>78</t>
  </si>
  <si>
    <t>geotextilie tkaná polyesterová 600 g/m2</t>
  </si>
  <si>
    <t>998711101</t>
  </si>
  <si>
    <t>Přesun hmot tonážní pro izolace proti vodě, vlhkosti a plynům v objektech výšky do 6 m</t>
  </si>
  <si>
    <t>79</t>
  </si>
  <si>
    <t>Přesun hmot pro izolace proti vodě, vlhkosti a plynům stanovený z hmotnosti přesunovaného materiálu vodorovná dopravní vzdálenost do 50 m v objektech výšky do 6 m</t>
  </si>
  <si>
    <t>783</t>
  </si>
  <si>
    <t>Dokončovací práce - nátěry</t>
  </si>
  <si>
    <t>783251001</t>
  </si>
  <si>
    <t>Nátěry polyuretanový kovových doplňkových konstrukcí jednonásobné 80 um - životnost nad 15 let</t>
  </si>
  <si>
    <t>80</t>
  </si>
  <si>
    <t>783251017</t>
  </si>
  <si>
    <t>Nátěry epoxidové kovových doplňkových konstrukcí základní 100 um pro korozní agresivitu prostředí C 3, životnost nad 15 let</t>
  </si>
  <si>
    <t>81</t>
  </si>
  <si>
    <t>043002000</t>
  </si>
  <si>
    <t>Zkoušky a ostatní měření - kontrola hutnění zásypu a násypu za rubem zdi</t>
  </si>
  <si>
    <t>83</t>
  </si>
  <si>
    <t>SO 101N - Úprava cyklostezky (neuznatelné náklady)</t>
  </si>
  <si>
    <t>111201101</t>
  </si>
  <si>
    <t>Odstranění křovin a stromů průměru kmene do 100 mm i s kořeny z celkové plochy do 1000 m2</t>
  </si>
  <si>
    <t>-621612701</t>
  </si>
  <si>
    <t>Odstranění křovin a stromů s odstraněním kořenů průměru kmene do 100 mm do sklonu terénu 1 : 5, při celkové ploše do 1 000 m2</t>
  </si>
  <si>
    <t>"dle dendrologického průzkumu" 483</t>
  </si>
  <si>
    <t>112101101</t>
  </si>
  <si>
    <t>Kácení stromů listnatých D kmene do 300 mm</t>
  </si>
  <si>
    <t>2059689531</t>
  </si>
  <si>
    <t>Kácení stromů s odřezáním kmene a s odvětvením listnatých, průměru kmene přes 100 do 300 mm</t>
  </si>
  <si>
    <t>"dle dendrologického průzkumu" 11</t>
  </si>
  <si>
    <t>112101102</t>
  </si>
  <si>
    <t>Kácení stromů listnatých D kmene do 500 mm</t>
  </si>
  <si>
    <t>169221615</t>
  </si>
  <si>
    <t>Kácení stromů s odřezáním kmene a s odvětvením listnatých, průměru kmene přes 300 do 500 mm</t>
  </si>
  <si>
    <t>112201101</t>
  </si>
  <si>
    <t>Odstranění pařezů D do 300 mm</t>
  </si>
  <si>
    <t>886602736</t>
  </si>
  <si>
    <t>Odstranění pařezů s jejich vykopáním, vytrháním nebo odstřelením, s přesekáním kořenů průměru přes 100 do 300 mm</t>
  </si>
  <si>
    <t>112201102</t>
  </si>
  <si>
    <t>Odstranění pařezů D do 500 mm</t>
  </si>
  <si>
    <t>-1577378897</t>
  </si>
  <si>
    <t>Odstranění pařezů s jejich vykopáním, vytrháním nebo odstřelením, s přesekáním kořenů průměru přes 300 do 500 mm</t>
  </si>
  <si>
    <t>162301401</t>
  </si>
  <si>
    <t>Vodorovné přemístění větví stromů listnatých do 5 km D kmene do 300 mm</t>
  </si>
  <si>
    <t>1913151820</t>
  </si>
  <si>
    <t>Vodorovné přemístění větví, kmenů nebo pařezů s naložením, složením a dopravou do 5000 m větví stromů listnatých, průměru kmene přes 100 do 300 mm</t>
  </si>
  <si>
    <t>162301402</t>
  </si>
  <si>
    <t>Vodorovné přemístění větví stromů listnatých do 5 km D kmene do 500 mm</t>
  </si>
  <si>
    <t>-1660437441</t>
  </si>
  <si>
    <t>Vodorovné přemístění větví, kmenů nebo pařezů s naložením, složením a dopravou do 5000 m větví stromů listnatých, průměru kmene přes 300 do 500 mm</t>
  </si>
  <si>
    <t>162301501</t>
  </si>
  <si>
    <t>Vodorovné přemístění křovin do 5 km D kmene do 100 mm</t>
  </si>
  <si>
    <t>6308088</t>
  </si>
  <si>
    <t>Vodorovné přemístění smýcených křovin do průměru kmene 100 mm na vzdálenost do 5 000 m</t>
  </si>
  <si>
    <t>483</t>
  </si>
  <si>
    <t>175111101</t>
  </si>
  <si>
    <t>Obsypání potrubí ručně sypaninou bez prohození, uloženou do 3 m</t>
  </si>
  <si>
    <t>402777110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</si>
  <si>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</si>
  <si>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"chránička" 9*0,5*0,15</t>
  </si>
  <si>
    <t>583312890R</t>
  </si>
  <si>
    <t>kamenivo těžené drobné frakce 0-2 písek</t>
  </si>
  <si>
    <t>-1972194330</t>
  </si>
  <si>
    <t xml:space="preserve">kamenivo těžené drobné frakce 0-2 </t>
  </si>
  <si>
    <t>0,675</t>
  </si>
  <si>
    <t>0,675*2 'Přepočtené koeficientem množství</t>
  </si>
  <si>
    <t>182301132</t>
  </si>
  <si>
    <t>Rozprostření ornice pl přes 500 m2 ve svahu přes 1:5 tl vrstvy do 150 mm</t>
  </si>
  <si>
    <t>450741525</t>
  </si>
  <si>
    <t>Rozprostření a urovnání ornice ve svahu sklonu přes 1:5 při souvislé ploše přes 500 m2, tl. vrstvy přes 100 do 150 mm</t>
  </si>
  <si>
    <t>"ohumusování - planimetrováno z příčných řezů" 1198</t>
  </si>
  <si>
    <t>"plocha kolem cyklostezky pod mostem SO 204 místo ohumusování bude rozprostřena vrstva ze štěrkodrtě - odečíst" -(116+178)</t>
  </si>
  <si>
    <t>181411132</t>
  </si>
  <si>
    <t>Založení parkového trávníku výsevem plochy do 1000 m2 ve svahu do 1:2</t>
  </si>
  <si>
    <t>-1438661974</t>
  </si>
  <si>
    <t>Založení trávníku na půdě předem připravené plochy do 1000 m2 výsevem včetně utažení parkového na svahu přes 1:5 do 1:2</t>
  </si>
  <si>
    <t>904</t>
  </si>
  <si>
    <t>-254101860</t>
  </si>
  <si>
    <t>904*0,065</t>
  </si>
  <si>
    <t>388995213R</t>
  </si>
  <si>
    <t>Chránička kabelů z trub HDPE  DN 110</t>
  </si>
  <si>
    <t>262460928</t>
  </si>
  <si>
    <t>Chránička kabelů z trub HDPE bezhalogenové dělené přes DN 110 do DN 140 pro ochranu podzemního ukládání kabelů energetickýchj a sdělovacích vedení</t>
  </si>
  <si>
    <t>"chránička půlená se zámkem" 9</t>
  </si>
  <si>
    <t>914111111</t>
  </si>
  <si>
    <t>Montáž svislé dopravní značky do velikosti 1 m2 objímkami na sloupek nebo konzolu</t>
  </si>
  <si>
    <t>-791948151</t>
  </si>
  <si>
    <t>Montáž svislé dopravní značky základní velikosti do 1 m2 objímkami na sloupky nebo konzoly</t>
  </si>
  <si>
    <t>"montáž na sloup VO" 3</t>
  </si>
  <si>
    <t>404454780</t>
  </si>
  <si>
    <t>značka dopravní svislá retroreflexní fólie tř. 1, FeZn prolis, D 700 mm</t>
  </si>
  <si>
    <t>-1037946591</t>
  </si>
  <si>
    <t>"C9a" 2</t>
  </si>
  <si>
    <t>"C9b"1</t>
  </si>
  <si>
    <t>SO 101U - Úprava cyklostezky (uznatelné náklady)</t>
  </si>
  <si>
    <t xml:space="preserve">    8 - Trubní vedení</t>
  </si>
  <si>
    <t>1184967056</t>
  </si>
  <si>
    <t>"odstranění stáv.zámk.dlažby v rozsahu navržených úprav - plynimetrováno v autocadu" 470</t>
  </si>
  <si>
    <t>-657774039</t>
  </si>
  <si>
    <t>"odstranění stáv. ŠD vrstvy pod stáv. dlažbou - planimetrováno z autocadu" 470</t>
  </si>
  <si>
    <t>1110367024</t>
  </si>
  <si>
    <t>"betonové zahradní obruby tl.8cm, odvoz na skládku" 119+124</t>
  </si>
  <si>
    <t>121112111</t>
  </si>
  <si>
    <t>Sejmutí ornice tl vrstvy do 150 mm ručně s vodorovným přemístěním do 50 m</t>
  </si>
  <si>
    <t>1519407336</t>
  </si>
  <si>
    <t>Sejmutí ornice ručně s vodorovným přemístěním do 50 m na dočasné či trvalé skládky nebo na hromady v místě upotřebení tloušťky vrstvy do 150 mm</t>
  </si>
  <si>
    <t>"sejmutí ornice - planimetrováno z př.řezů" 1412*0,15</t>
  </si>
  <si>
    <t>122201102</t>
  </si>
  <si>
    <t>Odkopávky a prokopávky nezapažené v hornině tř. 3 objem do 1000 m3</t>
  </si>
  <si>
    <t>-1041822671</t>
  </si>
  <si>
    <t>Odkopávky a prokopávky nezapažené s přehozením výkopku na vzdálenost do 3 m nebo s naložením na dopravní prostředek v hornině tř. 3 přes 100 do 1 000 m3</t>
  </si>
  <si>
    <t>"výkop pro stezku - planimetrováno z př.řezů, viz.kubaturový list" 679,14</t>
  </si>
  <si>
    <t>"odkop pro kci hosp.sjezdů" 23*0,3</t>
  </si>
  <si>
    <t>122201109</t>
  </si>
  <si>
    <t>Příplatek za lepivost u odkopávek v hornině tř. 1 až 3</t>
  </si>
  <si>
    <t>-1317552433</t>
  </si>
  <si>
    <t>Odkopávky a prokopávky nezapažené s přehozením výkopku na vzdálenost do 3 m nebo s naložením na dopravní prostředek v hornině tř. 3 Příplatek k cenám za lepivost horniny tř. 3</t>
  </si>
  <si>
    <t>"výkop pro stezku - planimetrováno z př.řezů, viz.kubatorový list" 679,14</t>
  </si>
  <si>
    <t>131203101</t>
  </si>
  <si>
    <t>Hloubení jam ručním nebo pneum nářadím v soudržných horninách tř. 3</t>
  </si>
  <si>
    <t>1004898028</t>
  </si>
  <si>
    <t>Hloubení zapažených i nezapažených jam ručním nebo pneumatickým nářadím s urovnáním dna do předepsaného profilu a spádu v horninách tř. 3 soudržných</t>
  </si>
  <si>
    <t>0,4*0,4*0,8*14</t>
  </si>
  <si>
    <t>131203109</t>
  </si>
  <si>
    <t>Příplatek za lepivost u hloubení jam ručním nebo pneum nářadím v hornině tř. 3</t>
  </si>
  <si>
    <t>-30861377</t>
  </si>
  <si>
    <t>Hloubení zapažených i nezapažených jam ručním nebo pneumatickým nářadím s urovnáním dna do předepsaného profilu a spádu v horninách tř. 3 Příplatek k cenám za lepivost horniny tř. 3</t>
  </si>
  <si>
    <t>132201101</t>
  </si>
  <si>
    <t>Hloubení rýh š do 600 mm v hornině tř. 3 objemu do 100 m3</t>
  </si>
  <si>
    <t>64697272</t>
  </si>
  <si>
    <t>Hloubení zapažených i nezapažených rýh šířky do 600 mm s urovnáním dna do předepsaného profilu a spádu v hornině tř. 3 do 100 m3</t>
  </si>
  <si>
    <t>"rýha pro chráničku" 9*0,5*1,1</t>
  </si>
  <si>
    <t>132201109</t>
  </si>
  <si>
    <t>Příplatek za lepivost k hloubení rýh š do 600 mm v hornině tř. 3</t>
  </si>
  <si>
    <t>-99174373</t>
  </si>
  <si>
    <t>Hloubení zapažených i nezapažených rýh šířky do 600 mm s urovnáním dna do předepsaného profilu a spádu v hornině tř. 3 Příplatek k cenám za lepivost horniny tř. 3</t>
  </si>
  <si>
    <t>162501101</t>
  </si>
  <si>
    <t>Vodorovné přemístění do 2500 m výkopku/sypaniny z horniny tř. 1 až 4</t>
  </si>
  <si>
    <t>-517449953</t>
  </si>
  <si>
    <t>Vodorovné přemístění výkopku nebo sypaniny po suchu na obvyklém dopravním prostředku, bez naložení výkopku, avšak se složením bez rozhrnutí z horniny tř. 1 až 4 na vzdálenost přes 2 000 do 2 500 m</t>
  </si>
  <si>
    <t>"přebytek ornice - odvoz v okolí" 212-90,4</t>
  </si>
  <si>
    <t>Vodorovné přemístění do 5000 m výkopku/sypaniny z horniny tř. 1 až 4</t>
  </si>
  <si>
    <t>-1941216452</t>
  </si>
  <si>
    <t>"odečíst chránička zásyp původní zeminou" -(9*0,5*0,7)</t>
  </si>
  <si>
    <t>"patky pro zábradlí" 0,4*0,4*0,8*14</t>
  </si>
  <si>
    <t>"odečíst násyp - planimetrováno z př.řezů" -102</t>
  </si>
  <si>
    <t>"odečíst násyp zemních krajnic" -(0,15*241)</t>
  </si>
  <si>
    <t>171101103</t>
  </si>
  <si>
    <t>Uložení sypaniny z hornin soudržných do násypů zhutněných do 100 % PS</t>
  </si>
  <si>
    <t>-35081543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</si>
  <si>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</si>
  <si>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"násyp - planimetrováno z př.řezů" 102</t>
  </si>
  <si>
    <t>171101111</t>
  </si>
  <si>
    <t>Uložení sypaniny z hornin nesoudržných sypkých s s relativní ulehlostí I(d) 0,9 v aktivní zóně</t>
  </si>
  <si>
    <t>287928171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</si>
  <si>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</si>
  <si>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"sanace podloží aktivni zóna- planimetrováno z autocadu" 223</t>
  </si>
  <si>
    <t>583312009R</t>
  </si>
  <si>
    <t>kamenivo těžené zásypový materiál</t>
  </si>
  <si>
    <t>-2000219596</t>
  </si>
  <si>
    <t>nakupovaný materiál vhodný do aktivní zóny,
včetně dopravy</t>
  </si>
  <si>
    <t>Poznámka k položce:
nakupovaný materiál vhodný do aktivní zóny,
včetně dopravy</t>
  </si>
  <si>
    <t>223*1,6</t>
  </si>
  <si>
    <t>-1111655551</t>
  </si>
  <si>
    <t>Poplatek za uložení odpadu ze sypaniny na skládce (skládkovné)</t>
  </si>
  <si>
    <t>718468528</t>
  </si>
  <si>
    <t>551,482*1,8</t>
  </si>
  <si>
    <t>171203111</t>
  </si>
  <si>
    <t>Uložení a hrubé rozhrnutí výkopku bez zhutnění v rovině a ve svahu do 1:5</t>
  </si>
  <si>
    <t>2103937707</t>
  </si>
  <si>
    <t>Uložení výkopku bez zhutnění s hrubým rozhrnutím v rovině nebo na svahu do 1:5</t>
  </si>
  <si>
    <t>1923470093</t>
  </si>
  <si>
    <t>"chránička zásyp původní zeminou" 9*0,5*0,7</t>
  </si>
  <si>
    <t>175101201</t>
  </si>
  <si>
    <t>Obsypání objektu nad přilehlým původním terénem sypaninou bez prohození, uloženou do 3 m</t>
  </si>
  <si>
    <t>-1837944979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</si>
  <si>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</si>
  <si>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"chránička" 9*0,5*0,3</t>
  </si>
  <si>
    <t>583438790R</t>
  </si>
  <si>
    <t xml:space="preserve">kamenivo drcené hrubé frakce 8-16 </t>
  </si>
  <si>
    <t>663445120</t>
  </si>
  <si>
    <t>1,35</t>
  </si>
  <si>
    <t>1,35*2 'Přepočtené koeficientem množství</t>
  </si>
  <si>
    <t>1902946198</t>
  </si>
  <si>
    <t>"stezka" 690</t>
  </si>
  <si>
    <t>"sjezdy" 23</t>
  </si>
  <si>
    <t>182101101</t>
  </si>
  <si>
    <t>Svahování v zářezech v hornině tř. 1 až 4</t>
  </si>
  <si>
    <t>974921010</t>
  </si>
  <si>
    <t>Svahování trvalých svahů do projektovaných profilů s potřebným přemístěním výkopku při svahování v zářezech v hornině tř. 1 až 4</t>
  </si>
  <si>
    <t>630</t>
  </si>
  <si>
    <t>182201101</t>
  </si>
  <si>
    <t>Svahování násypů</t>
  </si>
  <si>
    <t>1601597114</t>
  </si>
  <si>
    <t>Svahování trvalých svahů do projektovaných profilů s potřebným přemístěním výkopku při svahování násypů v jakékoliv hornině</t>
  </si>
  <si>
    <t>423</t>
  </si>
  <si>
    <t>213141121</t>
  </si>
  <si>
    <t>Zřízení vrstvy z geotextilie ve sklonu do 1:2 š do 3 m</t>
  </si>
  <si>
    <t>-105683242</t>
  </si>
  <si>
    <t>Zřízení vrstvy z geotextilie filtrační, separační, odvodňovací, ochranné, výztužné nebo protierozní ve sklonu přes 1:5 do 1:2, šířky do 3 m</t>
  </si>
  <si>
    <t>"plocha kolem cyklostezky pod mostem SO 204 místo ohumusování bude rozprostřena vrstva ze štěrkodrtě" 116+178</t>
  </si>
  <si>
    <t>693110610R</t>
  </si>
  <si>
    <t>geotextilie netkaná proti prorůstání 200 g/m2, šíře 200 cm</t>
  </si>
  <si>
    <t>-1907663342</t>
  </si>
  <si>
    <t>geotextilie z polyesterových vláken netkaná, 200 g/m2, šíře 200 cm</t>
  </si>
  <si>
    <t>Poznámka k položce:
Pevnost v tahu (podélně/příčně): 2,0/1,5 kN/m, Statické protržení (CBR): 150 N, Funkce: F, F+S  Šířka: 2 m, Délka nábalu: 50 m</t>
  </si>
  <si>
    <t>294*1,15 'Přepočtené koeficientem množství</t>
  </si>
  <si>
    <t>275313811</t>
  </si>
  <si>
    <t>Základové patky z betonu tř. C 25/30</t>
  </si>
  <si>
    <t>870165013</t>
  </si>
  <si>
    <t>Základy z betonu prostého patky a bloky z betonu kamenem neprokládaného tř. C 25/30</t>
  </si>
  <si>
    <t>564831111</t>
  </si>
  <si>
    <t>Podklad ze štěrkodrtě ŠD tl 100 mm</t>
  </si>
  <si>
    <t>-341124094</t>
  </si>
  <si>
    <t>Podklad ze štěrkodrti ŠD s rozprostřením a zhutněním, po zhutnění tl. 100 mm</t>
  </si>
  <si>
    <t>564851111</t>
  </si>
  <si>
    <t>Podklad ze štěrkodrtě ŠD tl 150 mm</t>
  </si>
  <si>
    <t>352698622</t>
  </si>
  <si>
    <t>Podklad ze štěrkodrti ŠD s rozprostřením a zhutněním, po zhutnění tl. 150 mm</t>
  </si>
  <si>
    <t>"ŠDa 0/32 GE podkladní vrstva na hospodářské sjezdy" 11+12</t>
  </si>
  <si>
    <t>1225830521</t>
  </si>
  <si>
    <t>"konstrukce stezky"130*3,85</t>
  </si>
  <si>
    <t>564931512</t>
  </si>
  <si>
    <t>Podklad z R-materiálu tl 100 mm</t>
  </si>
  <si>
    <t>-1406158267</t>
  </si>
  <si>
    <t>Podklad nebo podsyp z R-materiálu s rozprostřením a zhutněním, po zhutnění tl. 100 mm</t>
  </si>
  <si>
    <t>"hospodářské sjezdy"11+12</t>
  </si>
  <si>
    <t>569903311</t>
  </si>
  <si>
    <t>Zřízení zemních krajnic se zhutněním</t>
  </si>
  <si>
    <t>-1397220300</t>
  </si>
  <si>
    <t>Zřízení zemních krajnic z hornin jakékoliv třídy se zhutněním</t>
  </si>
  <si>
    <t>0,15*241</t>
  </si>
  <si>
    <t>573411102</t>
  </si>
  <si>
    <t>Jednoduchý nátěr z asfaltu v množství 1 kg/m2 s posypem</t>
  </si>
  <si>
    <t>653046753</t>
  </si>
  <si>
    <t>Jednoduchý nátěr JN s posypem kamenivem a se zaválcováním z asfaltu silničního, v množství 1,00 kg/m2</t>
  </si>
  <si>
    <t>"na hospodářské sjezdy" 11+12</t>
  </si>
  <si>
    <t>-405610959</t>
  </si>
  <si>
    <t>"zámková dlažba šedá hladká typ H" 130*1,5*1,04</t>
  </si>
  <si>
    <t>"zámková dlažba červená hladká typ H" 130*2,25*1,04</t>
  </si>
  <si>
    <t>"zámková dlažba červená reliéfní obdélník 20/10" 130*0,1*1,04</t>
  </si>
  <si>
    <t>-1842133438</t>
  </si>
  <si>
    <t>1156859466</t>
  </si>
  <si>
    <t>1691892554</t>
  </si>
  <si>
    <t>-1186301720</t>
  </si>
  <si>
    <t>Trubní vedení</t>
  </si>
  <si>
    <t>-585223561</t>
  </si>
  <si>
    <t>"osazení zábradlí před a za opěrnou zdí" 21+5</t>
  </si>
  <si>
    <t>-945510923</t>
  </si>
  <si>
    <t xml:space="preserve">Dodávka zábradlí ocelového pozink. tl. Zn 80 um ocel S235
zábradlí mostní s kotvením sloupků do beton.patek na patní desky po 2 m </t>
  </si>
  <si>
    <t>1020</t>
  </si>
  <si>
    <t>"montáž na nosník mostu" 2</t>
  </si>
  <si>
    <t>"B 16 bezpečnostní DZ" 2</t>
  </si>
  <si>
    <t>915131111</t>
  </si>
  <si>
    <t>Vodorovné dopravní značení přechody pro chodce, šipky, symboly základní bílá barva</t>
  </si>
  <si>
    <t>959435715</t>
  </si>
  <si>
    <t>Vodorovné dopravní značení stříkané barvou přechody pro chodce, šipky, symboly bílé základní</t>
  </si>
  <si>
    <t>"V14" 4</t>
  </si>
  <si>
    <t>915621111</t>
  </si>
  <si>
    <t>Předznačení vodorovného plošného značení</t>
  </si>
  <si>
    <t>633950386</t>
  </si>
  <si>
    <t>Předznačení pro vodorovné značení stříkané barvou nebo prováděné z nátěrových hmot plošné šipky, symboly, nápisy</t>
  </si>
  <si>
    <t>"V14" 2+2</t>
  </si>
  <si>
    <t>182253447</t>
  </si>
  <si>
    <t>31+130+55</t>
  </si>
  <si>
    <t>-1892812774</t>
  </si>
  <si>
    <t>935112211</t>
  </si>
  <si>
    <t>Osazení příkopového žlabu do betonu tl 100 mm z betonových tvárnic š 800 mm</t>
  </si>
  <si>
    <t>1730215423</t>
  </si>
  <si>
    <t>Osazení betonového příkopového žlabu s vyplněním a zatřením spár cementovou maltou s ložem tl. 100 mm z betonu prostého tř. C 12/15 z betonových příkopových tvárnic šířky přes 500 do 800 mm</t>
  </si>
  <si>
    <t>119</t>
  </si>
  <si>
    <t>592275140R</t>
  </si>
  <si>
    <t>žlabovka betonová TBM šířky 600 mm</t>
  </si>
  <si>
    <t>1758611542</t>
  </si>
  <si>
    <t>žlabovka betonová příkopová přírodní hladká š. 600 mm, délka 500mm</t>
  </si>
  <si>
    <t>119*2</t>
  </si>
  <si>
    <t>938902205</t>
  </si>
  <si>
    <t>Čištění příkopů ručně š dna přes 400 mm objem nánosu do 0,30 m3/m</t>
  </si>
  <si>
    <t>-386536405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</si>
  <si>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</si>
  <si>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"reprofilace stáv.příkopů vlevo cyklostezky - před začátkem úpravy" 30</t>
  </si>
  <si>
    <t>"reprofilace stáv.příkopů vlevo cyklostezky - na konci úpravy" 85</t>
  </si>
  <si>
    <t>938902421</t>
  </si>
  <si>
    <t>Čištění propustků strojně tlakovou vodou D do 500 mm při tl nánosu do 50% DN</t>
  </si>
  <si>
    <t>-1355869412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</si>
  <si>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</si>
  <si>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"pročištění stáv.propustku pod hospod.sjezdem" 7,8</t>
  </si>
  <si>
    <t>1639049819</t>
  </si>
  <si>
    <t>-857290316</t>
  </si>
  <si>
    <t>1717875119</t>
  </si>
  <si>
    <t>"podklad z vozovky stáv.stezky" 206,800</t>
  </si>
  <si>
    <t>-600299615</t>
  </si>
  <si>
    <t>"podklad z vozovky stáv.stezky" 206,800*5</t>
  </si>
  <si>
    <t>-908243423</t>
  </si>
  <si>
    <t>"odstranění stáv.betonových obrubníků" 9,72</t>
  </si>
  <si>
    <t>"odstranění stáv.zámkové dlažby" 138,650</t>
  </si>
  <si>
    <t>-545317168</t>
  </si>
  <si>
    <t>148,37*5</t>
  </si>
  <si>
    <t>-352643042</t>
  </si>
  <si>
    <t>1655178670</t>
  </si>
  <si>
    <t>-923905490</t>
  </si>
  <si>
    <t>217,97</t>
  </si>
  <si>
    <t>-632490835</t>
  </si>
  <si>
    <t>26*1,2*2</t>
  </si>
  <si>
    <t>-2096927535</t>
  </si>
  <si>
    <t>SO 431N - Úprava veřejného osvětlení (neuznatelné náklady)</t>
  </si>
  <si>
    <t>Frýdek - Místek</t>
  </si>
  <si>
    <t>Statutární město Frýdek - Místek</t>
  </si>
  <si>
    <t>Ing.Černocký</t>
  </si>
  <si>
    <t>21 - Elektromontáže</t>
  </si>
  <si>
    <t>M - Práce a dodávky M</t>
  </si>
  <si>
    <t>46-M - Zemní práce při extr.mont.pracích</t>
  </si>
  <si>
    <t>Elektromontáže</t>
  </si>
  <si>
    <t>Práce a dodávky M</t>
  </si>
  <si>
    <t>78300930R</t>
  </si>
  <si>
    <t>Písmomalířské práce výšky písmen nebo číslic do 750 mm</t>
  </si>
  <si>
    <t>-1126127649</t>
  </si>
  <si>
    <t>Písmomalířské práce výšky písmen nebo číslic do 100 mm</t>
  </si>
  <si>
    <t>"6xsloup x 2číslice" 12</t>
  </si>
  <si>
    <t>246215590</t>
  </si>
  <si>
    <t>barva syntetická vrchní na ocelové konstrukce SU2013/černá</t>
  </si>
  <si>
    <t>KG</t>
  </si>
  <si>
    <t>barva syntetická vrchní na ocelové konstrukce červenohnědá S 2014 bal. 0,75 litru</t>
  </si>
  <si>
    <t>246420160</t>
  </si>
  <si>
    <t>ředidlo do syntetické barvy - S 6006</t>
  </si>
  <si>
    <t>-527292446</t>
  </si>
  <si>
    <t>ředidlo do syntetické barvy - S 2003, S 6005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</si>
  <si>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</si>
  <si>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</si>
  <si>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</si>
  <si>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</si>
  <si>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</si>
  <si>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Vytyčení trasy vedení kabelového (podzemního) v zastavěném prostoru</t>
  </si>
  <si>
    <t>460030011</t>
  </si>
  <si>
    <t>Sejmutí drnu jakékoliv tloušťky</t>
  </si>
  <si>
    <t>M2</t>
  </si>
  <si>
    <t>Přípravné terénní práce sejmutí drnu včetně nařezání a uložení na hromady nebo naložení na dopravní prostředek jakékoliv tloušťky</t>
  </si>
  <si>
    <t>460200163</t>
  </si>
  <si>
    <t>Hloubení kabelových nezapažených rýh ručně š 35 cm, hl 80 cm, v hornině tř 3</t>
  </si>
  <si>
    <t>460070754</t>
  </si>
  <si>
    <t>Hloubení nezapažených jam pro ostatní konstrukce ručně v hornině tř 4</t>
  </si>
  <si>
    <t>Hloubení nezapažených jam ručně pro ostatní konstrukce s přemístěním výkopku do vzdálenosti 3 m od okraje jámy nebo naložením na dopravní prostředek, včetně zásypu, zhutnění a urovnání povrchu ostatních konstrukcí, v hornině třídy 4</t>
  </si>
  <si>
    <t>460070604R</t>
  </si>
  <si>
    <t>POUZDROVÝ ZÁKL.PRO STOŽ.VENK  SK5m , beton.roura,písek-výplň kolem stožáru písek, vybetonování podkladové a spádové desky kolem stožáru nad terénem, osazení trubek kopoflex</t>
  </si>
  <si>
    <t>KUS</t>
  </si>
  <si>
    <t>460421201</t>
  </si>
  <si>
    <t>Lože kabelů z prohozeného výkopku tl 5 cm nad kabel, bez zakrytí, šířky do 65 cm</t>
  </si>
  <si>
    <t>Kabelové lože včetně podsypu, zhutnění a urovnání povrchu z prohozeného výkopku tloušťky 5 cm nad kabel bez zakrytí, šířky do 65 cm</t>
  </si>
  <si>
    <t>460490013</t>
  </si>
  <si>
    <t>Krytí kabelů výstražnou fólií šířky 33 cm</t>
  </si>
  <si>
    <t>Krytí kabelů, spojek, koncovek a odbočnic kabelů výstražnou fólií z PVC včetně vyrovnání povrchu rýhy, rozvinutí a uložení fólie do rýhy, fólie šířky do 34cm</t>
  </si>
  <si>
    <t>460510054</t>
  </si>
  <si>
    <t>Kabelové prostupy z trub plastových do rýhy bez obsypu, průměru do 10 cm</t>
  </si>
  <si>
    <t>Kabelové prostupy, kanály a multikanály kabelové prostupy z trub plastových včetně osazení, utěsnění a spárování do rýhy, bez výkopových prací bez obsypu, vnitřního průměru do 10 cm</t>
  </si>
  <si>
    <t>345713500R</t>
  </si>
  <si>
    <t>trubka polyetylénová HDPE40 modrá</t>
  </si>
  <si>
    <t>460560163</t>
  </si>
  <si>
    <t>Zásyp rýh ručně šířky 35 cm, hloubky 80 cm, z horniny třídy 3</t>
  </si>
  <si>
    <t>Zásyp kabelových rýh ručně včetně zhutnění a uložení výkopku do vrstev a urovnání povrchu šířky 35 cm hloubky 80 cm, v hornině třídy 3</t>
  </si>
  <si>
    <t>460120014</t>
  </si>
  <si>
    <t>Zásyp jam ručně v hornině třídy 4</t>
  </si>
  <si>
    <t>M3</t>
  </si>
  <si>
    <t>Ostatní zemní práce při stavbě nadzemních vedení zásyp jam ručně včetně upěchování a uložení výkopku ve vrstvách, a úpravy povrchu, v hornině třídy 4</t>
  </si>
  <si>
    <t>460600023</t>
  </si>
  <si>
    <t>Vodorovné přemístění horniny jakékoliv třídy do 1000 m</t>
  </si>
  <si>
    <t>Přemístění (odvoz) horniny, suti a vybouraných hmot vodorovné přemístění horniny včetně složení, bez naložení a rozprostření jakékoliv třídy, na vzdálenost přes 500 do 1000 m</t>
  </si>
  <si>
    <t>460620013</t>
  </si>
  <si>
    <t>Provizorní úprava terénu se zhutněním, v hornině tř 3</t>
  </si>
  <si>
    <t>Úprava terénu provizorní úprava terénu včetně odkopání drobných nerovností a zásypu prohlubní se zhutněním, v hornině třídy 3</t>
  </si>
  <si>
    <t>012002000</t>
  </si>
  <si>
    <t>Geodetické práce</t>
  </si>
  <si>
    <t>84</t>
  </si>
  <si>
    <t>SO 431U - Úprava veřejného osvětlení (uznatelné náklady)</t>
  </si>
  <si>
    <t xml:space="preserve">    21 - Elektromontáže</t>
  </si>
  <si>
    <t>210204002</t>
  </si>
  <si>
    <t>Montáž stožár osvětlení parkový ocelový</t>
  </si>
  <si>
    <t>Montáž stožárů osvětlení, bez zemních prací parkových ocelových</t>
  </si>
  <si>
    <t>316740650R1</t>
  </si>
  <si>
    <t>Stožár sadový bezpaticový  SK5m - 5,6m- 114/60 žárově zinkovaný, zesílený u paty ochrannou mažetou</t>
  </si>
  <si>
    <t>316740650R2</t>
  </si>
  <si>
    <t>Stožár sadový bezpaticový  přírubový SK5p - 5m- 114/60 žárově zinkovaný, příruba 300x300mm, 4xM16- 240mm</t>
  </si>
  <si>
    <t>316740650R3</t>
  </si>
  <si>
    <t>Stožár sadový bezpaticový  SL2m - 2,6m- 114/60 žárově zinkovaný, zesílený u paty ochrannou mažetou</t>
  </si>
  <si>
    <t>210204201</t>
  </si>
  <si>
    <t>Montáž elektrovýzbroje stožárů osvětlení 1 okruh</t>
  </si>
  <si>
    <t>345628000R</t>
  </si>
  <si>
    <t>Elektrovýzbroj stožárová, 1xokruh, jištění-pojistkový spodek včetně hlavice, vložky a krytky E14,typ Elektrobečov  SV-A 6.16.5, IP 20 /25mm2/</t>
  </si>
  <si>
    <t>210810005R</t>
  </si>
  <si>
    <t>Montáž měděných kabelů CYKY, CYKYD, CYKYDY, NYM, NYY, YSLY 750 V 3x1,5 mm2 uložených volně/zatažení x1,5</t>
  </si>
  <si>
    <t>341110300</t>
  </si>
  <si>
    <t>kabel silový s Cu jádrem CYKY 3x1,5 mm2</t>
  </si>
  <si>
    <t>210810014R</t>
  </si>
  <si>
    <t>Montáž měděných kabelů CYKY, CYKYD, CYKYDY, NYM, NYY, YSLY 750 V 4x16mm2 uložených volně/ zatažení x1,5</t>
  </si>
  <si>
    <t>341110800R</t>
  </si>
  <si>
    <t>kabel silový s Cu jádrem CYKY 5x16 mm2</t>
  </si>
  <si>
    <t>210202013R</t>
  </si>
  <si>
    <t>Osazení venkovních svítidel na sadový stožár VO</t>
  </si>
  <si>
    <t>348445500R1</t>
  </si>
  <si>
    <t>Venkovní svítidlo pro osvětlování komunikací  -  LED 16 LG,  500mA ,  230V Flat, 28W, NW,  3456.00 lm/(CLO), rovné sklo/horizontální uchycení prům.42-60/class I./ tlakově odlévaný hliník,</t>
  </si>
  <si>
    <t>348445500R2</t>
  </si>
  <si>
    <t>Venkovní svítidlo pro osvětlování komunikací  -  LED 8 LG,  350mA ,  230V Flat, 10W, NW,  1280.00 lm/ (CLO), rovné sklo/horizontální uchycení prům.42-60/class I./ tlakově odlévaný hliník,</t>
  </si>
  <si>
    <t>210100096</t>
  </si>
  <si>
    <t>Ukončení vodičů na svorkovnici s otevřením a uzavřením krytu včetně zapojení průřezu žíly do 2,5mm2</t>
  </si>
  <si>
    <t>Ukončení vodičů izolovaných s označením a zapojením na svorkovnici s otevřením a uzavřením krytu průřezu žíly do 2,5 mm2</t>
  </si>
  <si>
    <t>210100101</t>
  </si>
  <si>
    <t>Ukončení vodičů na svorkovnici s otevřením a uzavřením krytu včetně zapojení průřezu žíly do 16 mm2</t>
  </si>
  <si>
    <t>Ukončení vodičů izolovaných s označením a zapojením na svorkovnici s otevřením a uzavřením krytu průřezu žíly do 16 mm2</t>
  </si>
  <si>
    <t>210100173</t>
  </si>
  <si>
    <t>Ukončení kabelů smršťovací záklopkou nebo páskou se zapojením bez letování žíly do 3x4 mm2 - 12ks</t>
  </si>
  <si>
    <t>Ukončení kabelů smršťovací záklopkou nebo páskou se zapojením bez letování počtu a průřezu žil do 3 x 1,5 až 4 mm2</t>
  </si>
  <si>
    <t>210100151</t>
  </si>
  <si>
    <t>Ukončení kabelů smršťovací záklopkou nebo páskou se zapojením bez letování žíly do 4x16 mm2 - 14ks</t>
  </si>
  <si>
    <t>Ukončení kabelů smršťovací záklopkou nebo páskou se zapojením bez letování počtu a průřezu žil do 4 x 16 mm2</t>
  </si>
  <si>
    <t>210220022</t>
  </si>
  <si>
    <t>Montáž uzemňovacího vedení vodičů FeZn pomocí svorek v zemi drátem do 10 mm ve městské zástavbě</t>
  </si>
  <si>
    <t>Montáž uzemňovacího vedení s upevněním, propojením a připojením pomocí svorek v zemi s izolací spojů vodičů FeZn drátem nebo lanem průměru do 10 mm v městské zástavbě</t>
  </si>
  <si>
    <t>354410730</t>
  </si>
  <si>
    <t>drát průměr 10 mm FeZn/1m=0,62kg</t>
  </si>
  <si>
    <t>drát průměr 10 mm FeZn</t>
  </si>
  <si>
    <t>210220301</t>
  </si>
  <si>
    <t>Montáž svorek hromosvodných typu SS, SR 03 se 2 šrouby</t>
  </si>
  <si>
    <t>Montáž hromosvodného vedení svorek se 2 šrouby, [typ SS, SR 03]</t>
  </si>
  <si>
    <t>354418850</t>
  </si>
  <si>
    <t>svorka spojovací SS pro lano D8-10 mm</t>
  </si>
  <si>
    <t>svorka spojovací pro lano D 8-10 mm</t>
  </si>
  <si>
    <t>210220302</t>
  </si>
  <si>
    <t>Montáž svorek hromosvodných typu ST, SJ, SK, SZ, SR 01, 02 se 3 a více šrouby</t>
  </si>
  <si>
    <t>Montáž hromosvodného vedení svorek se 3 a vícešrouby, [typ ST, SJ, SK, SZ, SR 01, 02]</t>
  </si>
  <si>
    <t>354419250</t>
  </si>
  <si>
    <t>svorka zkušební SZ pro lano D6-12 mm   FeZn</t>
  </si>
  <si>
    <t>svorka zkušební pro lano D 6-12 mm, FeZn</t>
  </si>
  <si>
    <t>210010123</t>
  </si>
  <si>
    <t>Montáž trubek ochranných plastových tuhých D do 50 mm uložených volně</t>
  </si>
  <si>
    <t>345713500</t>
  </si>
  <si>
    <t>trubka elektroinstalační ohebná Kopoflex, HDPE+LDPE KF 09040</t>
  </si>
  <si>
    <t>trubka elektroinstalační ohebná dvouplášťová korugovaná D 32/40 mm, HDPE+LDPE</t>
  </si>
  <si>
    <t>210280002R</t>
  </si>
  <si>
    <t>Zkoušky a prohlídky el rozvodů a zařízení celková prohlídka pro objem mtž prací do 500 000 Kč</t>
  </si>
  <si>
    <t>-343643802</t>
  </si>
  <si>
    <t xml:space="preserve">Zkoušky a prohlídky elektrických rozvodů a zařízení celková prohlídka, zkoušení, měření a vyhotovení revizní zprávy pro objem montážních prací přes 100 do 500 tisíc Kč
Revize- elektro rozvodů, revizní zpráva, vypínání vedení, zabezpečení pracoviště, spolupráce s revizním technikem /12hod </t>
  </si>
  <si>
    <t>22082002R</t>
  </si>
  <si>
    <t xml:space="preserve">Demontáž stávající stožárové svorkovnice </t>
  </si>
  <si>
    <t>236144080</t>
  </si>
  <si>
    <t>Demontaz stavajici stožárové svorkovnice včetně odpojení svítidla a kabeláže - 4ks, demontáž stávajících stožárů VO 4ks, odvoz materiálu</t>
  </si>
  <si>
    <t>SEZNAM FIGUR</t>
  </si>
  <si>
    <t>Výměra</t>
  </si>
  <si>
    <t xml:space="preserve"> SO 101N</t>
  </si>
  <si>
    <t>ABVH</t>
  </si>
  <si>
    <t>drn</t>
  </si>
  <si>
    <t>kusy</t>
  </si>
  <si>
    <t>násyp2</t>
  </si>
  <si>
    <t>odkop3</t>
  </si>
  <si>
    <t>OKH</t>
  </si>
  <si>
    <t>sypké</t>
  </si>
  <si>
    <t>ŠD_200</t>
  </si>
  <si>
    <t>zatravnění1</t>
  </si>
  <si>
    <t>zatravnění2</t>
  </si>
  <si>
    <t xml:space="preserve"> SO 101U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</si>
</sst>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26</v>
      </c>
      <c r="AK11" s="30" t="s">
        <v>27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28</v>
      </c>
      <c r="AK13" s="30" t="s">
        <v>25</v>
      </c>
      <c r="AN13" s="32" t="s">
        <v>29</v>
      </c>
      <c r="AR13" s="20"/>
      <c r="BE13" s="29"/>
      <c r="BS13" s="17" t="s">
        <v>6</v>
      </c>
    </row>
    <row r="14" spans="2:71" ht="12">
      <c r="B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N14" s="32" t="s">
        <v>29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30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31</v>
      </c>
      <c r="AK17" s="30" t="s">
        <v>27</v>
      </c>
      <c r="AN17" s="25" t="s">
        <v>1</v>
      </c>
      <c r="AR17" s="20"/>
      <c r="BE17" s="29"/>
      <c r="BS17" s="17" t="s">
        <v>32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33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34</v>
      </c>
      <c r="AK20" s="30" t="s">
        <v>27</v>
      </c>
      <c r="AN20" s="25" t="s">
        <v>1</v>
      </c>
      <c r="AR20" s="20"/>
      <c r="BE20" s="29"/>
      <c r="BS20" s="17" t="s">
        <v>32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35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40</v>
      </c>
      <c r="E29" s="3"/>
      <c r="F29" s="30" t="s">
        <v>41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42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43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44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45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50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51</v>
      </c>
      <c r="AI60" s="39"/>
      <c r="AJ60" s="39"/>
      <c r="AK60" s="39"/>
      <c r="AL60" s="39"/>
      <c r="AM60" s="56" t="s">
        <v>52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54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51</v>
      </c>
      <c r="AI75" s="39"/>
      <c r="AJ75" s="39"/>
      <c r="AK75" s="39"/>
      <c r="AL75" s="39"/>
      <c r="AM75" s="56" t="s">
        <v>52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17014_2021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Úprava cyklostezky v oblasti Olešná ul.Kvapilova, k.ú. Místek (aktualizace 01-2021)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Frýdek-Místek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25. 1. 2021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Statutární město Frýdek-Místek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30</v>
      </c>
      <c r="AJ89" s="36"/>
      <c r="AK89" s="36"/>
      <c r="AL89" s="36"/>
      <c r="AM89" s="68" t="str">
        <f>IF(E17="","",E17)</f>
        <v>DOPRAPLAN s.r.o.</v>
      </c>
      <c r="AN89" s="4"/>
      <c r="AO89" s="4"/>
      <c r="AP89" s="4"/>
      <c r="AQ89" s="36"/>
      <c r="AR89" s="37"/>
      <c r="AS89" s="69" t="s">
        <v>56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28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33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57</v>
      </c>
      <c r="D92" s="78"/>
      <c r="E92" s="78"/>
      <c r="F92" s="78"/>
      <c r="G92" s="78"/>
      <c r="H92" s="79"/>
      <c r="I92" s="80" t="s">
        <v>58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59</v>
      </c>
      <c r="AH92" s="78"/>
      <c r="AI92" s="78"/>
      <c r="AJ92" s="78"/>
      <c r="AK92" s="78"/>
      <c r="AL92" s="78"/>
      <c r="AM92" s="78"/>
      <c r="AN92" s="80" t="s">
        <v>60</v>
      </c>
      <c r="AO92" s="78"/>
      <c r="AP92" s="82"/>
      <c r="AQ92" s="83" t="s">
        <v>61</v>
      </c>
      <c r="AR92" s="37"/>
      <c r="AS92" s="84" t="s">
        <v>62</v>
      </c>
      <c r="AT92" s="85" t="s">
        <v>63</v>
      </c>
      <c r="AU92" s="85" t="s">
        <v>64</v>
      </c>
      <c r="AV92" s="85" t="s">
        <v>65</v>
      </c>
      <c r="AW92" s="85" t="s">
        <v>66</v>
      </c>
      <c r="AX92" s="85" t="s">
        <v>67</v>
      </c>
      <c r="AY92" s="85" t="s">
        <v>68</v>
      </c>
      <c r="AZ92" s="85" t="s">
        <v>69</v>
      </c>
      <c r="BA92" s="85" t="s">
        <v>70</v>
      </c>
      <c r="BB92" s="85" t="s">
        <v>71</v>
      </c>
      <c r="BC92" s="85" t="s">
        <v>72</v>
      </c>
      <c r="BD92" s="86" t="s">
        <v>73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74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ROUND(SUM(AG95:AG103),2)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ROUND(SUM(AS95:AS103),2)</f>
        <v>0</v>
      </c>
      <c r="AT94" s="97">
        <f>ROUND(SUM(AV94:AW94),2)</f>
        <v>0</v>
      </c>
      <c r="AU94" s="98">
        <f>ROUND(SUM(AU95:AU103),5)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ROUND(SUM(AZ95:AZ103),2)</f>
        <v>0</v>
      </c>
      <c r="BA94" s="97">
        <f>ROUND(SUM(BA95:BA103),2)</f>
        <v>0</v>
      </c>
      <c r="BB94" s="97">
        <f>ROUND(SUM(BB95:BB103),2)</f>
        <v>0</v>
      </c>
      <c r="BC94" s="97">
        <f>ROUND(SUM(BC95:BC103),2)</f>
        <v>0</v>
      </c>
      <c r="BD94" s="99">
        <f>ROUND(SUM(BD95:BD103),2)</f>
        <v>0</v>
      </c>
      <c r="BE94" s="6"/>
      <c r="BS94" s="100" t="s">
        <v>75</v>
      </c>
      <c r="BT94" s="100" t="s">
        <v>76</v>
      </c>
      <c r="BU94" s="101" t="s">
        <v>77</v>
      </c>
      <c r="BV94" s="100" t="s">
        <v>78</v>
      </c>
      <c r="BW94" s="100" t="s">
        <v>4</v>
      </c>
      <c r="BX94" s="100" t="s">
        <v>79</v>
      </c>
      <c r="CL94" s="100" t="s">
        <v>1</v>
      </c>
    </row>
    <row r="95" spans="1:91" s="7" customFormat="1" ht="16.5" customHeight="1">
      <c r="A95" s="102" t="s">
        <v>80</v>
      </c>
      <c r="B95" s="103"/>
      <c r="C95" s="104"/>
      <c r="D95" s="105" t="s">
        <v>81</v>
      </c>
      <c r="E95" s="105"/>
      <c r="F95" s="105"/>
      <c r="G95" s="105"/>
      <c r="H95" s="105"/>
      <c r="I95" s="106"/>
      <c r="J95" s="105" t="s">
        <v>82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'000N - Všeobecné položky ...'!J30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83</v>
      </c>
      <c r="AR95" s="103"/>
      <c r="AS95" s="109">
        <v>0</v>
      </c>
      <c r="AT95" s="110">
        <f>ROUND(SUM(AV95:AW95),2)</f>
        <v>0</v>
      </c>
      <c r="AU95" s="111">
        <f>'000N - Všeobecné položky ...'!P118</f>
        <v>0</v>
      </c>
      <c r="AV95" s="110">
        <f>'000N - Všeobecné položky ...'!J33</f>
        <v>0</v>
      </c>
      <c r="AW95" s="110">
        <f>'000N - Všeobecné položky ...'!J34</f>
        <v>0</v>
      </c>
      <c r="AX95" s="110">
        <f>'000N - Všeobecné položky ...'!J35</f>
        <v>0</v>
      </c>
      <c r="AY95" s="110">
        <f>'000N - Všeobecné položky ...'!J36</f>
        <v>0</v>
      </c>
      <c r="AZ95" s="110">
        <f>'000N - Všeobecné položky ...'!F33</f>
        <v>0</v>
      </c>
      <c r="BA95" s="110">
        <f>'000N - Všeobecné položky ...'!F34</f>
        <v>0</v>
      </c>
      <c r="BB95" s="110">
        <f>'000N - Všeobecné položky ...'!F35</f>
        <v>0</v>
      </c>
      <c r="BC95" s="110">
        <f>'000N - Všeobecné položky ...'!F36</f>
        <v>0</v>
      </c>
      <c r="BD95" s="112">
        <f>'000N - Všeobecné položky ...'!F37</f>
        <v>0</v>
      </c>
      <c r="BE95" s="7"/>
      <c r="BT95" s="113" t="s">
        <v>84</v>
      </c>
      <c r="BV95" s="113" t="s">
        <v>78</v>
      </c>
      <c r="BW95" s="113" t="s">
        <v>85</v>
      </c>
      <c r="BX95" s="113" t="s">
        <v>4</v>
      </c>
      <c r="CL95" s="113" t="s">
        <v>1</v>
      </c>
      <c r="CM95" s="113" t="s">
        <v>86</v>
      </c>
    </row>
    <row r="96" spans="1:91" s="7" customFormat="1" ht="16.5" customHeight="1">
      <c r="A96" s="102" t="s">
        <v>80</v>
      </c>
      <c r="B96" s="103"/>
      <c r="C96" s="104"/>
      <c r="D96" s="105" t="s">
        <v>87</v>
      </c>
      <c r="E96" s="105"/>
      <c r="F96" s="105"/>
      <c r="G96" s="105"/>
      <c r="H96" s="105"/>
      <c r="I96" s="106"/>
      <c r="J96" s="105" t="s">
        <v>88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'000U - Všeobecné položky 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83</v>
      </c>
      <c r="AR96" s="103"/>
      <c r="AS96" s="109">
        <v>0</v>
      </c>
      <c r="AT96" s="110">
        <f>ROUND(SUM(AV96:AW96),2)</f>
        <v>0</v>
      </c>
      <c r="AU96" s="111">
        <f>'000U - Všeobecné položky ...'!P119</f>
        <v>0</v>
      </c>
      <c r="AV96" s="110">
        <f>'000U - Všeobecné položky ...'!J33</f>
        <v>0</v>
      </c>
      <c r="AW96" s="110">
        <f>'000U - Všeobecné položky ...'!J34</f>
        <v>0</v>
      </c>
      <c r="AX96" s="110">
        <f>'000U - Všeobecné položky ...'!J35</f>
        <v>0</v>
      </c>
      <c r="AY96" s="110">
        <f>'000U - Všeobecné položky ...'!J36</f>
        <v>0</v>
      </c>
      <c r="AZ96" s="110">
        <f>'000U - Všeobecné položky ...'!F33</f>
        <v>0</v>
      </c>
      <c r="BA96" s="110">
        <f>'000U - Všeobecné položky ...'!F34</f>
        <v>0</v>
      </c>
      <c r="BB96" s="110">
        <f>'000U - Všeobecné položky ...'!F35</f>
        <v>0</v>
      </c>
      <c r="BC96" s="110">
        <f>'000U - Všeobecné položky ...'!F36</f>
        <v>0</v>
      </c>
      <c r="BD96" s="112">
        <f>'000U - Všeobecné položky ...'!F37</f>
        <v>0</v>
      </c>
      <c r="BE96" s="7"/>
      <c r="BT96" s="113" t="s">
        <v>84</v>
      </c>
      <c r="BV96" s="113" t="s">
        <v>78</v>
      </c>
      <c r="BW96" s="113" t="s">
        <v>89</v>
      </c>
      <c r="BX96" s="113" t="s">
        <v>4</v>
      </c>
      <c r="CL96" s="113" t="s">
        <v>1</v>
      </c>
      <c r="CM96" s="113" t="s">
        <v>86</v>
      </c>
    </row>
    <row r="97" spans="1:91" s="7" customFormat="1" ht="24.75" customHeight="1">
      <c r="A97" s="102" t="s">
        <v>80</v>
      </c>
      <c r="B97" s="103"/>
      <c r="C97" s="104"/>
      <c r="D97" s="105" t="s">
        <v>90</v>
      </c>
      <c r="E97" s="105"/>
      <c r="F97" s="105"/>
      <c r="G97" s="105"/>
      <c r="H97" s="105"/>
      <c r="I97" s="106"/>
      <c r="J97" s="105" t="s">
        <v>91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'001U - Předláždění začátk...'!J30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83</v>
      </c>
      <c r="AR97" s="103"/>
      <c r="AS97" s="109">
        <v>0</v>
      </c>
      <c r="AT97" s="110">
        <f>ROUND(SUM(AV97:AW97),2)</f>
        <v>0</v>
      </c>
      <c r="AU97" s="111">
        <f>'001U - Předláždění začátk...'!P123</f>
        <v>0</v>
      </c>
      <c r="AV97" s="110">
        <f>'001U - Předláždění začátk...'!J33</f>
        <v>0</v>
      </c>
      <c r="AW97" s="110">
        <f>'001U - Předláždění začátk...'!J34</f>
        <v>0</v>
      </c>
      <c r="AX97" s="110">
        <f>'001U - Předláždění začátk...'!J35</f>
        <v>0</v>
      </c>
      <c r="AY97" s="110">
        <f>'001U - Předláždění začátk...'!J36</f>
        <v>0</v>
      </c>
      <c r="AZ97" s="110">
        <f>'001U - Předláždění začátk...'!F33</f>
        <v>0</v>
      </c>
      <c r="BA97" s="110">
        <f>'001U - Předláždění začátk...'!F34</f>
        <v>0</v>
      </c>
      <c r="BB97" s="110">
        <f>'001U - Předláždění začátk...'!F35</f>
        <v>0</v>
      </c>
      <c r="BC97" s="110">
        <f>'001U - Předláždění začátk...'!F36</f>
        <v>0</v>
      </c>
      <c r="BD97" s="112">
        <f>'001U - Předláždění začátk...'!F37</f>
        <v>0</v>
      </c>
      <c r="BE97" s="7"/>
      <c r="BT97" s="113" t="s">
        <v>84</v>
      </c>
      <c r="BV97" s="113" t="s">
        <v>78</v>
      </c>
      <c r="BW97" s="113" t="s">
        <v>92</v>
      </c>
      <c r="BX97" s="113" t="s">
        <v>4</v>
      </c>
      <c r="CL97" s="113" t="s">
        <v>1</v>
      </c>
      <c r="CM97" s="113" t="s">
        <v>86</v>
      </c>
    </row>
    <row r="98" spans="1:91" s="7" customFormat="1" ht="24.75" customHeight="1">
      <c r="A98" s="102" t="s">
        <v>80</v>
      </c>
      <c r="B98" s="103"/>
      <c r="C98" s="104"/>
      <c r="D98" s="105" t="s">
        <v>93</v>
      </c>
      <c r="E98" s="105"/>
      <c r="F98" s="105"/>
      <c r="G98" s="105"/>
      <c r="H98" s="105"/>
      <c r="I98" s="106"/>
      <c r="J98" s="105" t="s">
        <v>94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101.1N - Opěrná zeď (n...'!J30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83</v>
      </c>
      <c r="AR98" s="103"/>
      <c r="AS98" s="109">
        <v>0</v>
      </c>
      <c r="AT98" s="110">
        <f>ROUND(SUM(AV98:AW98),2)</f>
        <v>0</v>
      </c>
      <c r="AU98" s="111">
        <f>'SO 101.1N - Opěrná zeď (n...'!P120</f>
        <v>0</v>
      </c>
      <c r="AV98" s="110">
        <f>'SO 101.1N - Opěrná zeď (n...'!J33</f>
        <v>0</v>
      </c>
      <c r="AW98" s="110">
        <f>'SO 101.1N - Opěrná zeď (n...'!J34</f>
        <v>0</v>
      </c>
      <c r="AX98" s="110">
        <f>'SO 101.1N - Opěrná zeď (n...'!J35</f>
        <v>0</v>
      </c>
      <c r="AY98" s="110">
        <f>'SO 101.1N - Opěrná zeď (n...'!J36</f>
        <v>0</v>
      </c>
      <c r="AZ98" s="110">
        <f>'SO 101.1N - Opěrná zeď (n...'!F33</f>
        <v>0</v>
      </c>
      <c r="BA98" s="110">
        <f>'SO 101.1N - Opěrná zeď (n...'!F34</f>
        <v>0</v>
      </c>
      <c r="BB98" s="110">
        <f>'SO 101.1N - Opěrná zeď (n...'!F35</f>
        <v>0</v>
      </c>
      <c r="BC98" s="110">
        <f>'SO 101.1N - Opěrná zeď (n...'!F36</f>
        <v>0</v>
      </c>
      <c r="BD98" s="112">
        <f>'SO 101.1N - Opěrná zeď (n...'!F37</f>
        <v>0</v>
      </c>
      <c r="BE98" s="7"/>
      <c r="BT98" s="113" t="s">
        <v>84</v>
      </c>
      <c r="BV98" s="113" t="s">
        <v>78</v>
      </c>
      <c r="BW98" s="113" t="s">
        <v>95</v>
      </c>
      <c r="BX98" s="113" t="s">
        <v>4</v>
      </c>
      <c r="CL98" s="113" t="s">
        <v>34</v>
      </c>
      <c r="CM98" s="113" t="s">
        <v>86</v>
      </c>
    </row>
    <row r="99" spans="1:91" s="7" customFormat="1" ht="24.75" customHeight="1">
      <c r="A99" s="102" t="s">
        <v>80</v>
      </c>
      <c r="B99" s="103"/>
      <c r="C99" s="104"/>
      <c r="D99" s="105" t="s">
        <v>96</v>
      </c>
      <c r="E99" s="105"/>
      <c r="F99" s="105"/>
      <c r="G99" s="105"/>
      <c r="H99" s="105"/>
      <c r="I99" s="106"/>
      <c r="J99" s="105" t="s">
        <v>97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7">
        <f>'SO 101.1U - Opěrná zeď (u...'!J30</f>
        <v>0</v>
      </c>
      <c r="AH99" s="106"/>
      <c r="AI99" s="106"/>
      <c r="AJ99" s="106"/>
      <c r="AK99" s="106"/>
      <c r="AL99" s="106"/>
      <c r="AM99" s="106"/>
      <c r="AN99" s="107">
        <f>SUM(AG99,AT99)</f>
        <v>0</v>
      </c>
      <c r="AO99" s="106"/>
      <c r="AP99" s="106"/>
      <c r="AQ99" s="108" t="s">
        <v>83</v>
      </c>
      <c r="AR99" s="103"/>
      <c r="AS99" s="109">
        <v>0</v>
      </c>
      <c r="AT99" s="110">
        <f>ROUND(SUM(AV99:AW99),2)</f>
        <v>0</v>
      </c>
      <c r="AU99" s="111">
        <f>'SO 101.1U - Opěrná zeď (u...'!P129</f>
        <v>0</v>
      </c>
      <c r="AV99" s="110">
        <f>'SO 101.1U - Opěrná zeď (u...'!J33</f>
        <v>0</v>
      </c>
      <c r="AW99" s="110">
        <f>'SO 101.1U - Opěrná zeď (u...'!J34</f>
        <v>0</v>
      </c>
      <c r="AX99" s="110">
        <f>'SO 101.1U - Opěrná zeď (u...'!J35</f>
        <v>0</v>
      </c>
      <c r="AY99" s="110">
        <f>'SO 101.1U - Opěrná zeď (u...'!J36</f>
        <v>0</v>
      </c>
      <c r="AZ99" s="110">
        <f>'SO 101.1U - Opěrná zeď (u...'!F33</f>
        <v>0</v>
      </c>
      <c r="BA99" s="110">
        <f>'SO 101.1U - Opěrná zeď (u...'!F34</f>
        <v>0</v>
      </c>
      <c r="BB99" s="110">
        <f>'SO 101.1U - Opěrná zeď (u...'!F35</f>
        <v>0</v>
      </c>
      <c r="BC99" s="110">
        <f>'SO 101.1U - Opěrná zeď (u...'!F36</f>
        <v>0</v>
      </c>
      <c r="BD99" s="112">
        <f>'SO 101.1U - Opěrná zeď (u...'!F37</f>
        <v>0</v>
      </c>
      <c r="BE99" s="7"/>
      <c r="BT99" s="113" t="s">
        <v>84</v>
      </c>
      <c r="BV99" s="113" t="s">
        <v>78</v>
      </c>
      <c r="BW99" s="113" t="s">
        <v>98</v>
      </c>
      <c r="BX99" s="113" t="s">
        <v>4</v>
      </c>
      <c r="CL99" s="113" t="s">
        <v>34</v>
      </c>
      <c r="CM99" s="113" t="s">
        <v>86</v>
      </c>
    </row>
    <row r="100" spans="1:91" s="7" customFormat="1" ht="24.75" customHeight="1">
      <c r="A100" s="102" t="s">
        <v>80</v>
      </c>
      <c r="B100" s="103"/>
      <c r="C100" s="104"/>
      <c r="D100" s="105" t="s">
        <v>99</v>
      </c>
      <c r="E100" s="105"/>
      <c r="F100" s="105"/>
      <c r="G100" s="105"/>
      <c r="H100" s="105"/>
      <c r="I100" s="106"/>
      <c r="J100" s="105" t="s">
        <v>100</v>
      </c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7">
        <f>'SO 101N - Úprava cykloste...'!J30</f>
        <v>0</v>
      </c>
      <c r="AH100" s="106"/>
      <c r="AI100" s="106"/>
      <c r="AJ100" s="106"/>
      <c r="AK100" s="106"/>
      <c r="AL100" s="106"/>
      <c r="AM100" s="106"/>
      <c r="AN100" s="107">
        <f>SUM(AG100,AT100)</f>
        <v>0</v>
      </c>
      <c r="AO100" s="106"/>
      <c r="AP100" s="106"/>
      <c r="AQ100" s="108" t="s">
        <v>83</v>
      </c>
      <c r="AR100" s="103"/>
      <c r="AS100" s="109">
        <v>0</v>
      </c>
      <c r="AT100" s="110">
        <f>ROUND(SUM(AV100:AW100),2)</f>
        <v>0</v>
      </c>
      <c r="AU100" s="111">
        <f>'SO 101N - Úprava cykloste...'!P120</f>
        <v>0</v>
      </c>
      <c r="AV100" s="110">
        <f>'SO 101N - Úprava cykloste...'!J33</f>
        <v>0</v>
      </c>
      <c r="AW100" s="110">
        <f>'SO 101N - Úprava cykloste...'!J34</f>
        <v>0</v>
      </c>
      <c r="AX100" s="110">
        <f>'SO 101N - Úprava cykloste...'!J35</f>
        <v>0</v>
      </c>
      <c r="AY100" s="110">
        <f>'SO 101N - Úprava cykloste...'!J36</f>
        <v>0</v>
      </c>
      <c r="AZ100" s="110">
        <f>'SO 101N - Úprava cykloste...'!F33</f>
        <v>0</v>
      </c>
      <c r="BA100" s="110">
        <f>'SO 101N - Úprava cykloste...'!F34</f>
        <v>0</v>
      </c>
      <c r="BB100" s="110">
        <f>'SO 101N - Úprava cykloste...'!F35</f>
        <v>0</v>
      </c>
      <c r="BC100" s="110">
        <f>'SO 101N - Úprava cykloste...'!F36</f>
        <v>0</v>
      </c>
      <c r="BD100" s="112">
        <f>'SO 101N - Úprava cykloste...'!F37</f>
        <v>0</v>
      </c>
      <c r="BE100" s="7"/>
      <c r="BT100" s="113" t="s">
        <v>84</v>
      </c>
      <c r="BV100" s="113" t="s">
        <v>78</v>
      </c>
      <c r="BW100" s="113" t="s">
        <v>101</v>
      </c>
      <c r="BX100" s="113" t="s">
        <v>4</v>
      </c>
      <c r="CL100" s="113" t="s">
        <v>102</v>
      </c>
      <c r="CM100" s="113" t="s">
        <v>86</v>
      </c>
    </row>
    <row r="101" spans="1:91" s="7" customFormat="1" ht="24.75" customHeight="1">
      <c r="A101" s="102" t="s">
        <v>80</v>
      </c>
      <c r="B101" s="103"/>
      <c r="C101" s="104"/>
      <c r="D101" s="105" t="s">
        <v>103</v>
      </c>
      <c r="E101" s="105"/>
      <c r="F101" s="105"/>
      <c r="G101" s="105"/>
      <c r="H101" s="105"/>
      <c r="I101" s="106"/>
      <c r="J101" s="105" t="s">
        <v>104</v>
      </c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7">
        <f>'SO 101U - Úprava cykloste...'!J30</f>
        <v>0</v>
      </c>
      <c r="AH101" s="106"/>
      <c r="AI101" s="106"/>
      <c r="AJ101" s="106"/>
      <c r="AK101" s="106"/>
      <c r="AL101" s="106"/>
      <c r="AM101" s="106"/>
      <c r="AN101" s="107">
        <f>SUM(AG101,AT101)</f>
        <v>0</v>
      </c>
      <c r="AO101" s="106"/>
      <c r="AP101" s="106"/>
      <c r="AQ101" s="108" t="s">
        <v>83</v>
      </c>
      <c r="AR101" s="103"/>
      <c r="AS101" s="109">
        <v>0</v>
      </c>
      <c r="AT101" s="110">
        <f>ROUND(SUM(AV101:AW101),2)</f>
        <v>0</v>
      </c>
      <c r="AU101" s="111">
        <f>'SO 101U - Úprava cykloste...'!P127</f>
        <v>0</v>
      </c>
      <c r="AV101" s="110">
        <f>'SO 101U - Úprava cykloste...'!J33</f>
        <v>0</v>
      </c>
      <c r="AW101" s="110">
        <f>'SO 101U - Úprava cykloste...'!J34</f>
        <v>0</v>
      </c>
      <c r="AX101" s="110">
        <f>'SO 101U - Úprava cykloste...'!J35</f>
        <v>0</v>
      </c>
      <c r="AY101" s="110">
        <f>'SO 101U - Úprava cykloste...'!J36</f>
        <v>0</v>
      </c>
      <c r="AZ101" s="110">
        <f>'SO 101U - Úprava cykloste...'!F33</f>
        <v>0</v>
      </c>
      <c r="BA101" s="110">
        <f>'SO 101U - Úprava cykloste...'!F34</f>
        <v>0</v>
      </c>
      <c r="BB101" s="110">
        <f>'SO 101U - Úprava cykloste...'!F35</f>
        <v>0</v>
      </c>
      <c r="BC101" s="110">
        <f>'SO 101U - Úprava cykloste...'!F36</f>
        <v>0</v>
      </c>
      <c r="BD101" s="112">
        <f>'SO 101U - Úprava cykloste...'!F37</f>
        <v>0</v>
      </c>
      <c r="BE101" s="7"/>
      <c r="BT101" s="113" t="s">
        <v>84</v>
      </c>
      <c r="BV101" s="113" t="s">
        <v>78</v>
      </c>
      <c r="BW101" s="113" t="s">
        <v>105</v>
      </c>
      <c r="BX101" s="113" t="s">
        <v>4</v>
      </c>
      <c r="CL101" s="113" t="s">
        <v>102</v>
      </c>
      <c r="CM101" s="113" t="s">
        <v>86</v>
      </c>
    </row>
    <row r="102" spans="1:91" s="7" customFormat="1" ht="24.75" customHeight="1">
      <c r="A102" s="102" t="s">
        <v>80</v>
      </c>
      <c r="B102" s="103"/>
      <c r="C102" s="104"/>
      <c r="D102" s="105" t="s">
        <v>106</v>
      </c>
      <c r="E102" s="105"/>
      <c r="F102" s="105"/>
      <c r="G102" s="105"/>
      <c r="H102" s="105"/>
      <c r="I102" s="106"/>
      <c r="J102" s="105" t="s">
        <v>107</v>
      </c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7">
        <f>'SO 431N - Úprava veřejnéh...'!J30</f>
        <v>0</v>
      </c>
      <c r="AH102" s="106"/>
      <c r="AI102" s="106"/>
      <c r="AJ102" s="106"/>
      <c r="AK102" s="106"/>
      <c r="AL102" s="106"/>
      <c r="AM102" s="106"/>
      <c r="AN102" s="107">
        <f>SUM(AG102,AT102)</f>
        <v>0</v>
      </c>
      <c r="AO102" s="106"/>
      <c r="AP102" s="106"/>
      <c r="AQ102" s="108" t="s">
        <v>83</v>
      </c>
      <c r="AR102" s="103"/>
      <c r="AS102" s="109">
        <v>0</v>
      </c>
      <c r="AT102" s="110">
        <f>ROUND(SUM(AV102:AW102),2)</f>
        <v>0</v>
      </c>
      <c r="AU102" s="111">
        <f>'SO 431N - Úprava veřejnéh...'!P119</f>
        <v>0</v>
      </c>
      <c r="AV102" s="110">
        <f>'SO 431N - Úprava veřejnéh...'!J33</f>
        <v>0</v>
      </c>
      <c r="AW102" s="110">
        <f>'SO 431N - Úprava veřejnéh...'!J34</f>
        <v>0</v>
      </c>
      <c r="AX102" s="110">
        <f>'SO 431N - Úprava veřejnéh...'!J35</f>
        <v>0</v>
      </c>
      <c r="AY102" s="110">
        <f>'SO 431N - Úprava veřejnéh...'!J36</f>
        <v>0</v>
      </c>
      <c r="AZ102" s="110">
        <f>'SO 431N - Úprava veřejnéh...'!F33</f>
        <v>0</v>
      </c>
      <c r="BA102" s="110">
        <f>'SO 431N - Úprava veřejnéh...'!F34</f>
        <v>0</v>
      </c>
      <c r="BB102" s="110">
        <f>'SO 431N - Úprava veřejnéh...'!F35</f>
        <v>0</v>
      </c>
      <c r="BC102" s="110">
        <f>'SO 431N - Úprava veřejnéh...'!F36</f>
        <v>0</v>
      </c>
      <c r="BD102" s="112">
        <f>'SO 431N - Úprava veřejnéh...'!F37</f>
        <v>0</v>
      </c>
      <c r="BE102" s="7"/>
      <c r="BT102" s="113" t="s">
        <v>84</v>
      </c>
      <c r="BV102" s="113" t="s">
        <v>78</v>
      </c>
      <c r="BW102" s="113" t="s">
        <v>108</v>
      </c>
      <c r="BX102" s="113" t="s">
        <v>4</v>
      </c>
      <c r="CL102" s="113" t="s">
        <v>1</v>
      </c>
      <c r="CM102" s="113" t="s">
        <v>86</v>
      </c>
    </row>
    <row r="103" spans="1:91" s="7" customFormat="1" ht="24.75" customHeight="1">
      <c r="A103" s="102" t="s">
        <v>80</v>
      </c>
      <c r="B103" s="103"/>
      <c r="C103" s="104"/>
      <c r="D103" s="105" t="s">
        <v>109</v>
      </c>
      <c r="E103" s="105"/>
      <c r="F103" s="105"/>
      <c r="G103" s="105"/>
      <c r="H103" s="105"/>
      <c r="I103" s="106"/>
      <c r="J103" s="105" t="s">
        <v>110</v>
      </c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7">
        <f>'SO 431U - Úprava veřejnéh...'!J30</f>
        <v>0</v>
      </c>
      <c r="AH103" s="106"/>
      <c r="AI103" s="106"/>
      <c r="AJ103" s="106"/>
      <c r="AK103" s="106"/>
      <c r="AL103" s="106"/>
      <c r="AM103" s="106"/>
      <c r="AN103" s="107">
        <f>SUM(AG103,AT103)</f>
        <v>0</v>
      </c>
      <c r="AO103" s="106"/>
      <c r="AP103" s="106"/>
      <c r="AQ103" s="108" t="s">
        <v>83</v>
      </c>
      <c r="AR103" s="103"/>
      <c r="AS103" s="114">
        <v>0</v>
      </c>
      <c r="AT103" s="115">
        <f>ROUND(SUM(AV103:AW103),2)</f>
        <v>0</v>
      </c>
      <c r="AU103" s="116">
        <f>'SO 431U - Úprava veřejnéh...'!P118</f>
        <v>0</v>
      </c>
      <c r="AV103" s="115">
        <f>'SO 431U - Úprava veřejnéh...'!J33</f>
        <v>0</v>
      </c>
      <c r="AW103" s="115">
        <f>'SO 431U - Úprava veřejnéh...'!J34</f>
        <v>0</v>
      </c>
      <c r="AX103" s="115">
        <f>'SO 431U - Úprava veřejnéh...'!J35</f>
        <v>0</v>
      </c>
      <c r="AY103" s="115">
        <f>'SO 431U - Úprava veřejnéh...'!J36</f>
        <v>0</v>
      </c>
      <c r="AZ103" s="115">
        <f>'SO 431U - Úprava veřejnéh...'!F33</f>
        <v>0</v>
      </c>
      <c r="BA103" s="115">
        <f>'SO 431U - Úprava veřejnéh...'!F34</f>
        <v>0</v>
      </c>
      <c r="BB103" s="115">
        <f>'SO 431U - Úprava veřejnéh...'!F35</f>
        <v>0</v>
      </c>
      <c r="BC103" s="115">
        <f>'SO 431U - Úprava veřejnéh...'!F36</f>
        <v>0</v>
      </c>
      <c r="BD103" s="117">
        <f>'SO 431U - Úprava veřejnéh...'!F37</f>
        <v>0</v>
      </c>
      <c r="BE103" s="7"/>
      <c r="BT103" s="113" t="s">
        <v>84</v>
      </c>
      <c r="BV103" s="113" t="s">
        <v>78</v>
      </c>
      <c r="BW103" s="113" t="s">
        <v>111</v>
      </c>
      <c r="BX103" s="113" t="s">
        <v>4</v>
      </c>
      <c r="CL103" s="113" t="s">
        <v>1</v>
      </c>
      <c r="CM103" s="113" t="s">
        <v>86</v>
      </c>
    </row>
    <row r="104" spans="1:57" s="2" customFormat="1" ht="30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7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37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N - Všeobecné položky ...'!C2" display="/"/>
    <hyperlink ref="A96" location="'000U - Všeobecné položky ...'!C2" display="/"/>
    <hyperlink ref="A97" location="'001U - Předláždění začátk...'!C2" display="/"/>
    <hyperlink ref="A98" location="'SO 101.1N - Opěrná zeď (n...'!C2" display="/"/>
    <hyperlink ref="A99" location="'SO 101.1U - Opěrná zeď (u...'!C2" display="/"/>
    <hyperlink ref="A100" location="'SO 101N - Úprava cykloste...'!C2" display="/"/>
    <hyperlink ref="A101" location="'SO 101U - Úprava cykloste...'!C2" display="/"/>
    <hyperlink ref="A102" location="'SO 431N - Úprava veřejnéh...'!C2" display="/"/>
    <hyperlink ref="A103" location="'SO 431U - Úprava veřejné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987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921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922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923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ROUND((SUM(BE118:BE175)),2)</f>
        <v>0</v>
      </c>
      <c r="G33" s="36"/>
      <c r="H33" s="36"/>
      <c r="I33" s="126">
        <v>0.21</v>
      </c>
      <c r="J33" s="125">
        <f>ROUND(((SUM(BE118:BE175))*I33),2)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ROUND((SUM(BF118:BF175)),2)</f>
        <v>0</v>
      </c>
      <c r="G34" s="36"/>
      <c r="H34" s="36"/>
      <c r="I34" s="126">
        <v>0.15</v>
      </c>
      <c r="J34" s="125">
        <f>ROUND(((SUM(BF118:BF175))*I34),2)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ROUND((SUM(BG118:BG175)),2)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ROUND((SUM(BH118:BH175)),2)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ROUND((SUM(BI118:BI175)),2)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431U - Úprava veřejného osvětlení (uznatelné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 - 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 - Místek</v>
      </c>
      <c r="G91" s="36"/>
      <c r="H91" s="36"/>
      <c r="I91" s="30" t="s">
        <v>30</v>
      </c>
      <c r="J91" s="34" t="str">
        <f>E21</f>
        <v>Ing.Černocký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925</v>
      </c>
      <c r="E97" s="140"/>
      <c r="F97" s="140"/>
      <c r="G97" s="140"/>
      <c r="H97" s="140"/>
      <c r="I97" s="140"/>
      <c r="J97" s="141">
        <f>J119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988</v>
      </c>
      <c r="E98" s="144"/>
      <c r="F98" s="144"/>
      <c r="G98" s="144"/>
      <c r="H98" s="144"/>
      <c r="I98" s="144"/>
      <c r="J98" s="145">
        <f>J120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122</v>
      </c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6.25" customHeight="1">
      <c r="A108" s="36"/>
      <c r="B108" s="37"/>
      <c r="C108" s="36"/>
      <c r="D108" s="36"/>
      <c r="E108" s="119" t="str">
        <f>E7</f>
        <v>Úprava cyklostezky v oblasti Olešná ul.Kvapilova, k.ú. Místek (aktualizace 01-2021)</v>
      </c>
      <c r="F108" s="30"/>
      <c r="G108" s="30"/>
      <c r="H108" s="30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113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>SO 431U - Úprava veřejného osvětlení (uznatelné náklady)</v>
      </c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6"/>
      <c r="E112" s="36"/>
      <c r="F112" s="25" t="str">
        <f>F12</f>
        <v>Frýdek - Místek</v>
      </c>
      <c r="G112" s="36"/>
      <c r="H112" s="36"/>
      <c r="I112" s="30" t="s">
        <v>22</v>
      </c>
      <c r="J112" s="67" t="str">
        <f>IF(J12="","",J12)</f>
        <v>25. 1. 2021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6"/>
      <c r="E114" s="36"/>
      <c r="F114" s="25" t="str">
        <f>E15</f>
        <v>Statutární město Frýdek - Místek</v>
      </c>
      <c r="G114" s="36"/>
      <c r="H114" s="36"/>
      <c r="I114" s="30" t="s">
        <v>30</v>
      </c>
      <c r="J114" s="34" t="str">
        <f>E21</f>
        <v>Ing.Černocký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6"/>
      <c r="E115" s="36"/>
      <c r="F115" s="25" t="str">
        <f>IF(E18="","",E18)</f>
        <v>Vyplň údaj</v>
      </c>
      <c r="G115" s="36"/>
      <c r="H115" s="36"/>
      <c r="I115" s="30" t="s">
        <v>33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46"/>
      <c r="B117" s="147"/>
      <c r="C117" s="148" t="s">
        <v>123</v>
      </c>
      <c r="D117" s="149" t="s">
        <v>61</v>
      </c>
      <c r="E117" s="149" t="s">
        <v>57</v>
      </c>
      <c r="F117" s="149" t="s">
        <v>58</v>
      </c>
      <c r="G117" s="149" t="s">
        <v>124</v>
      </c>
      <c r="H117" s="149" t="s">
        <v>125</v>
      </c>
      <c r="I117" s="149" t="s">
        <v>126</v>
      </c>
      <c r="J117" s="150" t="s">
        <v>117</v>
      </c>
      <c r="K117" s="151" t="s">
        <v>127</v>
      </c>
      <c r="L117" s="152"/>
      <c r="M117" s="84" t="s">
        <v>1</v>
      </c>
      <c r="N117" s="85" t="s">
        <v>40</v>
      </c>
      <c r="O117" s="85" t="s">
        <v>128</v>
      </c>
      <c r="P117" s="85" t="s">
        <v>129</v>
      </c>
      <c r="Q117" s="85" t="s">
        <v>130</v>
      </c>
      <c r="R117" s="85" t="s">
        <v>131</v>
      </c>
      <c r="S117" s="85" t="s">
        <v>132</v>
      </c>
      <c r="T117" s="86" t="s">
        <v>133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63" s="2" customFormat="1" ht="22.8" customHeight="1">
      <c r="A118" s="36"/>
      <c r="B118" s="37"/>
      <c r="C118" s="91" t="s">
        <v>134</v>
      </c>
      <c r="D118" s="36"/>
      <c r="E118" s="36"/>
      <c r="F118" s="36"/>
      <c r="G118" s="36"/>
      <c r="H118" s="36"/>
      <c r="I118" s="36"/>
      <c r="J118" s="153">
        <f>BK118</f>
        <v>0</v>
      </c>
      <c r="K118" s="36"/>
      <c r="L118" s="37"/>
      <c r="M118" s="87"/>
      <c r="N118" s="71"/>
      <c r="O118" s="88"/>
      <c r="P118" s="154">
        <f>P119</f>
        <v>0</v>
      </c>
      <c r="Q118" s="88"/>
      <c r="R118" s="154">
        <f>R119</f>
        <v>0.12444</v>
      </c>
      <c r="S118" s="88"/>
      <c r="T118" s="15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75</v>
      </c>
      <c r="AU118" s="17" t="s">
        <v>119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75</v>
      </c>
      <c r="E119" s="159" t="s">
        <v>238</v>
      </c>
      <c r="F119" s="159" t="s">
        <v>928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0.12444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84</v>
      </c>
      <c r="AT119" s="166" t="s">
        <v>75</v>
      </c>
      <c r="AU119" s="166" t="s">
        <v>76</v>
      </c>
      <c r="AY119" s="158" t="s">
        <v>138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75</v>
      </c>
      <c r="E120" s="168" t="s">
        <v>7</v>
      </c>
      <c r="F120" s="168" t="s">
        <v>927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SUM(P121:P175)</f>
        <v>0</v>
      </c>
      <c r="Q120" s="163"/>
      <c r="R120" s="164">
        <f>SUM(R121:R175)</f>
        <v>0.12444</v>
      </c>
      <c r="S120" s="163"/>
      <c r="T120" s="165">
        <f>SUM(T121:T175)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84</v>
      </c>
      <c r="AT120" s="166" t="s">
        <v>75</v>
      </c>
      <c r="AU120" s="166" t="s">
        <v>84</v>
      </c>
      <c r="AY120" s="158" t="s">
        <v>138</v>
      </c>
      <c r="BK120" s="167">
        <f>SUM(BK121:BK175)</f>
        <v>0</v>
      </c>
    </row>
    <row r="121" spans="1:65" s="2" customFormat="1" ht="16.5" customHeight="1">
      <c r="A121" s="36"/>
      <c r="B121" s="170"/>
      <c r="C121" s="171" t="s">
        <v>84</v>
      </c>
      <c r="D121" s="171" t="s">
        <v>141</v>
      </c>
      <c r="E121" s="172" t="s">
        <v>989</v>
      </c>
      <c r="F121" s="173" t="s">
        <v>990</v>
      </c>
      <c r="G121" s="174" t="s">
        <v>959</v>
      </c>
      <c r="H121" s="175">
        <v>6</v>
      </c>
      <c r="I121" s="176"/>
      <c r="J121" s="177">
        <f>ROUND(I121*H121,2)</f>
        <v>0</v>
      </c>
      <c r="K121" s="178"/>
      <c r="L121" s="37"/>
      <c r="M121" s="179" t="s">
        <v>1</v>
      </c>
      <c r="N121" s="180" t="s">
        <v>41</v>
      </c>
      <c r="O121" s="7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3" t="s">
        <v>145</v>
      </c>
      <c r="AT121" s="183" t="s">
        <v>141</v>
      </c>
      <c r="AU121" s="183" t="s">
        <v>86</v>
      </c>
      <c r="AY121" s="17" t="s">
        <v>138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84</v>
      </c>
      <c r="BK121" s="184">
        <f>ROUND(I121*H121,2)</f>
        <v>0</v>
      </c>
      <c r="BL121" s="17" t="s">
        <v>145</v>
      </c>
      <c r="BM121" s="183" t="s">
        <v>86</v>
      </c>
    </row>
    <row r="122" spans="1:47" s="2" customFormat="1" ht="12">
      <c r="A122" s="36"/>
      <c r="B122" s="37"/>
      <c r="C122" s="36"/>
      <c r="D122" s="185" t="s">
        <v>147</v>
      </c>
      <c r="E122" s="36"/>
      <c r="F122" s="186" t="s">
        <v>991</v>
      </c>
      <c r="G122" s="36"/>
      <c r="H122" s="36"/>
      <c r="I122" s="187"/>
      <c r="J122" s="36"/>
      <c r="K122" s="36"/>
      <c r="L122" s="37"/>
      <c r="M122" s="188"/>
      <c r="N122" s="189"/>
      <c r="O122" s="75"/>
      <c r="P122" s="75"/>
      <c r="Q122" s="75"/>
      <c r="R122" s="75"/>
      <c r="S122" s="75"/>
      <c r="T122" s="7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7" t="s">
        <v>147</v>
      </c>
      <c r="AU122" s="17" t="s">
        <v>86</v>
      </c>
    </row>
    <row r="123" spans="1:65" s="2" customFormat="1" ht="33" customHeight="1">
      <c r="A123" s="36"/>
      <c r="B123" s="170"/>
      <c r="C123" s="210" t="s">
        <v>86</v>
      </c>
      <c r="D123" s="210" t="s">
        <v>238</v>
      </c>
      <c r="E123" s="211" t="s">
        <v>992</v>
      </c>
      <c r="F123" s="212" t="s">
        <v>993</v>
      </c>
      <c r="G123" s="213" t="s">
        <v>267</v>
      </c>
      <c r="H123" s="214">
        <v>2</v>
      </c>
      <c r="I123" s="215"/>
      <c r="J123" s="216">
        <f>ROUND(I123*H123,2)</f>
        <v>0</v>
      </c>
      <c r="K123" s="217"/>
      <c r="L123" s="218"/>
      <c r="M123" s="219" t="s">
        <v>1</v>
      </c>
      <c r="N123" s="220" t="s">
        <v>41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241</v>
      </c>
      <c r="AT123" s="183" t="s">
        <v>238</v>
      </c>
      <c r="AU123" s="183" t="s">
        <v>86</v>
      </c>
      <c r="AY123" s="17" t="s">
        <v>138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84</v>
      </c>
      <c r="BK123" s="184">
        <f>ROUND(I123*H123,2)</f>
        <v>0</v>
      </c>
      <c r="BL123" s="17" t="s">
        <v>145</v>
      </c>
      <c r="BM123" s="183" t="s">
        <v>145</v>
      </c>
    </row>
    <row r="124" spans="1:47" s="2" customFormat="1" ht="12">
      <c r="A124" s="36"/>
      <c r="B124" s="37"/>
      <c r="C124" s="36"/>
      <c r="D124" s="185" t="s">
        <v>147</v>
      </c>
      <c r="E124" s="36"/>
      <c r="F124" s="186" t="s">
        <v>993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147</v>
      </c>
      <c r="AU124" s="17" t="s">
        <v>86</v>
      </c>
    </row>
    <row r="125" spans="1:65" s="2" customFormat="1" ht="33" customHeight="1">
      <c r="A125" s="36"/>
      <c r="B125" s="170"/>
      <c r="C125" s="210" t="s">
        <v>158</v>
      </c>
      <c r="D125" s="210" t="s">
        <v>238</v>
      </c>
      <c r="E125" s="211" t="s">
        <v>994</v>
      </c>
      <c r="F125" s="212" t="s">
        <v>995</v>
      </c>
      <c r="G125" s="213" t="s">
        <v>267</v>
      </c>
      <c r="H125" s="214">
        <v>2</v>
      </c>
      <c r="I125" s="215"/>
      <c r="J125" s="216">
        <f>ROUND(I125*H125,2)</f>
        <v>0</v>
      </c>
      <c r="K125" s="217"/>
      <c r="L125" s="218"/>
      <c r="M125" s="219" t="s">
        <v>1</v>
      </c>
      <c r="N125" s="220" t="s">
        <v>41</v>
      </c>
      <c r="O125" s="7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241</v>
      </c>
      <c r="AT125" s="183" t="s">
        <v>238</v>
      </c>
      <c r="AU125" s="183" t="s">
        <v>86</v>
      </c>
      <c r="AY125" s="17" t="s">
        <v>138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84</v>
      </c>
      <c r="BK125" s="184">
        <f>ROUND(I125*H125,2)</f>
        <v>0</v>
      </c>
      <c r="BL125" s="17" t="s">
        <v>145</v>
      </c>
      <c r="BM125" s="183" t="s">
        <v>237</v>
      </c>
    </row>
    <row r="126" spans="1:47" s="2" customFormat="1" ht="12">
      <c r="A126" s="36"/>
      <c r="B126" s="37"/>
      <c r="C126" s="36"/>
      <c r="D126" s="185" t="s">
        <v>147</v>
      </c>
      <c r="E126" s="36"/>
      <c r="F126" s="186" t="s">
        <v>995</v>
      </c>
      <c r="G126" s="36"/>
      <c r="H126" s="36"/>
      <c r="I126" s="187"/>
      <c r="J126" s="36"/>
      <c r="K126" s="36"/>
      <c r="L126" s="37"/>
      <c r="M126" s="188"/>
      <c r="N126" s="189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147</v>
      </c>
      <c r="AU126" s="17" t="s">
        <v>86</v>
      </c>
    </row>
    <row r="127" spans="1:65" s="2" customFormat="1" ht="33" customHeight="1">
      <c r="A127" s="36"/>
      <c r="B127" s="170"/>
      <c r="C127" s="210" t="s">
        <v>145</v>
      </c>
      <c r="D127" s="210" t="s">
        <v>238</v>
      </c>
      <c r="E127" s="211" t="s">
        <v>996</v>
      </c>
      <c r="F127" s="212" t="s">
        <v>997</v>
      </c>
      <c r="G127" s="213" t="s">
        <v>267</v>
      </c>
      <c r="H127" s="214">
        <v>2</v>
      </c>
      <c r="I127" s="215"/>
      <c r="J127" s="216">
        <f>ROUND(I127*H127,2)</f>
        <v>0</v>
      </c>
      <c r="K127" s="217"/>
      <c r="L127" s="218"/>
      <c r="M127" s="219" t="s">
        <v>1</v>
      </c>
      <c r="N127" s="220" t="s">
        <v>41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241</v>
      </c>
      <c r="AT127" s="183" t="s">
        <v>238</v>
      </c>
      <c r="AU127" s="183" t="s">
        <v>86</v>
      </c>
      <c r="AY127" s="17" t="s">
        <v>138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84</v>
      </c>
      <c r="BK127" s="184">
        <f>ROUND(I127*H127,2)</f>
        <v>0</v>
      </c>
      <c r="BL127" s="17" t="s">
        <v>145</v>
      </c>
      <c r="BM127" s="183" t="s">
        <v>241</v>
      </c>
    </row>
    <row r="128" spans="1:47" s="2" customFormat="1" ht="12">
      <c r="A128" s="36"/>
      <c r="B128" s="37"/>
      <c r="C128" s="36"/>
      <c r="D128" s="185" t="s">
        <v>147</v>
      </c>
      <c r="E128" s="36"/>
      <c r="F128" s="186" t="s">
        <v>997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147</v>
      </c>
      <c r="AU128" s="17" t="s">
        <v>86</v>
      </c>
    </row>
    <row r="129" spans="1:65" s="2" customFormat="1" ht="16.5" customHeight="1">
      <c r="A129" s="36"/>
      <c r="B129" s="170"/>
      <c r="C129" s="171" t="s">
        <v>137</v>
      </c>
      <c r="D129" s="171" t="s">
        <v>141</v>
      </c>
      <c r="E129" s="172" t="s">
        <v>998</v>
      </c>
      <c r="F129" s="173" t="s">
        <v>999</v>
      </c>
      <c r="G129" s="174" t="s">
        <v>267</v>
      </c>
      <c r="H129" s="175">
        <v>1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41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145</v>
      </c>
      <c r="AT129" s="183" t="s">
        <v>141</v>
      </c>
      <c r="AU129" s="183" t="s">
        <v>86</v>
      </c>
      <c r="AY129" s="17" t="s">
        <v>138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84</v>
      </c>
      <c r="BK129" s="184">
        <f>ROUND(I129*H129,2)</f>
        <v>0</v>
      </c>
      <c r="BL129" s="17" t="s">
        <v>145</v>
      </c>
      <c r="BM129" s="183" t="s">
        <v>258</v>
      </c>
    </row>
    <row r="130" spans="1:47" s="2" customFormat="1" ht="12">
      <c r="A130" s="36"/>
      <c r="B130" s="37"/>
      <c r="C130" s="36"/>
      <c r="D130" s="185" t="s">
        <v>147</v>
      </c>
      <c r="E130" s="36"/>
      <c r="F130" s="186" t="s">
        <v>999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147</v>
      </c>
      <c r="AU130" s="17" t="s">
        <v>86</v>
      </c>
    </row>
    <row r="131" spans="1:65" s="2" customFormat="1" ht="33" customHeight="1">
      <c r="A131" s="36"/>
      <c r="B131" s="170"/>
      <c r="C131" s="210" t="s">
        <v>237</v>
      </c>
      <c r="D131" s="210" t="s">
        <v>238</v>
      </c>
      <c r="E131" s="211" t="s">
        <v>1000</v>
      </c>
      <c r="F131" s="212" t="s">
        <v>1001</v>
      </c>
      <c r="G131" s="213" t="s">
        <v>267</v>
      </c>
      <c r="H131" s="214">
        <v>6</v>
      </c>
      <c r="I131" s="215"/>
      <c r="J131" s="216">
        <f>ROUND(I131*H131,2)</f>
        <v>0</v>
      </c>
      <c r="K131" s="217"/>
      <c r="L131" s="218"/>
      <c r="M131" s="219" t="s">
        <v>1</v>
      </c>
      <c r="N131" s="220" t="s">
        <v>41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241</v>
      </c>
      <c r="AT131" s="183" t="s">
        <v>238</v>
      </c>
      <c r="AU131" s="183" t="s">
        <v>86</v>
      </c>
      <c r="AY131" s="17" t="s">
        <v>138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84</v>
      </c>
      <c r="BK131" s="184">
        <f>ROUND(I131*H131,2)</f>
        <v>0</v>
      </c>
      <c r="BL131" s="17" t="s">
        <v>145</v>
      </c>
      <c r="BM131" s="183" t="s">
        <v>272</v>
      </c>
    </row>
    <row r="132" spans="1:47" s="2" customFormat="1" ht="12">
      <c r="A132" s="36"/>
      <c r="B132" s="37"/>
      <c r="C132" s="36"/>
      <c r="D132" s="185" t="s">
        <v>147</v>
      </c>
      <c r="E132" s="36"/>
      <c r="F132" s="186" t="s">
        <v>1001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147</v>
      </c>
      <c r="AU132" s="17" t="s">
        <v>86</v>
      </c>
    </row>
    <row r="133" spans="1:65" s="2" customFormat="1" ht="33" customHeight="1">
      <c r="A133" s="36"/>
      <c r="B133" s="170"/>
      <c r="C133" s="171" t="s">
        <v>246</v>
      </c>
      <c r="D133" s="171" t="s">
        <v>141</v>
      </c>
      <c r="E133" s="172" t="s">
        <v>1002</v>
      </c>
      <c r="F133" s="173" t="s">
        <v>1003</v>
      </c>
      <c r="G133" s="174" t="s">
        <v>238</v>
      </c>
      <c r="H133" s="175">
        <v>32</v>
      </c>
      <c r="I133" s="176"/>
      <c r="J133" s="177">
        <f>ROUND(I133*H133,2)</f>
        <v>0</v>
      </c>
      <c r="K133" s="178"/>
      <c r="L133" s="37"/>
      <c r="M133" s="179" t="s">
        <v>1</v>
      </c>
      <c r="N133" s="180" t="s">
        <v>41</v>
      </c>
      <c r="O133" s="75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3" t="s">
        <v>145</v>
      </c>
      <c r="AT133" s="183" t="s">
        <v>141</v>
      </c>
      <c r="AU133" s="183" t="s">
        <v>86</v>
      </c>
      <c r="AY133" s="17" t="s">
        <v>138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7" t="s">
        <v>84</v>
      </c>
      <c r="BK133" s="184">
        <f>ROUND(I133*H133,2)</f>
        <v>0</v>
      </c>
      <c r="BL133" s="17" t="s">
        <v>145</v>
      </c>
      <c r="BM133" s="183" t="s">
        <v>287</v>
      </c>
    </row>
    <row r="134" spans="1:47" s="2" customFormat="1" ht="12">
      <c r="A134" s="36"/>
      <c r="B134" s="37"/>
      <c r="C134" s="36"/>
      <c r="D134" s="185" t="s">
        <v>147</v>
      </c>
      <c r="E134" s="36"/>
      <c r="F134" s="186" t="s">
        <v>1003</v>
      </c>
      <c r="G134" s="36"/>
      <c r="H134" s="36"/>
      <c r="I134" s="187"/>
      <c r="J134" s="36"/>
      <c r="K134" s="36"/>
      <c r="L134" s="37"/>
      <c r="M134" s="188"/>
      <c r="N134" s="189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147</v>
      </c>
      <c r="AU134" s="17" t="s">
        <v>86</v>
      </c>
    </row>
    <row r="135" spans="1:65" s="2" customFormat="1" ht="16.5" customHeight="1">
      <c r="A135" s="36"/>
      <c r="B135" s="170"/>
      <c r="C135" s="210" t="s">
        <v>241</v>
      </c>
      <c r="D135" s="210" t="s">
        <v>238</v>
      </c>
      <c r="E135" s="211" t="s">
        <v>1004</v>
      </c>
      <c r="F135" s="212" t="s">
        <v>1005</v>
      </c>
      <c r="G135" s="213" t="s">
        <v>267</v>
      </c>
      <c r="H135" s="214">
        <v>32</v>
      </c>
      <c r="I135" s="215"/>
      <c r="J135" s="216">
        <f>ROUND(I135*H135,2)</f>
        <v>0</v>
      </c>
      <c r="K135" s="217"/>
      <c r="L135" s="218"/>
      <c r="M135" s="219" t="s">
        <v>1</v>
      </c>
      <c r="N135" s="220" t="s">
        <v>41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241</v>
      </c>
      <c r="AT135" s="183" t="s">
        <v>238</v>
      </c>
      <c r="AU135" s="183" t="s">
        <v>86</v>
      </c>
      <c r="AY135" s="17" t="s">
        <v>138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84</v>
      </c>
      <c r="BK135" s="184">
        <f>ROUND(I135*H135,2)</f>
        <v>0</v>
      </c>
      <c r="BL135" s="17" t="s">
        <v>145</v>
      </c>
      <c r="BM135" s="183" t="s">
        <v>307</v>
      </c>
    </row>
    <row r="136" spans="1:47" s="2" customFormat="1" ht="12">
      <c r="A136" s="36"/>
      <c r="B136" s="37"/>
      <c r="C136" s="36"/>
      <c r="D136" s="185" t="s">
        <v>147</v>
      </c>
      <c r="E136" s="36"/>
      <c r="F136" s="186" t="s">
        <v>1005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147</v>
      </c>
      <c r="AU136" s="17" t="s">
        <v>86</v>
      </c>
    </row>
    <row r="137" spans="1:65" s="2" customFormat="1" ht="33" customHeight="1">
      <c r="A137" s="36"/>
      <c r="B137" s="170"/>
      <c r="C137" s="171" t="s">
        <v>223</v>
      </c>
      <c r="D137" s="171" t="s">
        <v>141</v>
      </c>
      <c r="E137" s="172" t="s">
        <v>1006</v>
      </c>
      <c r="F137" s="173" t="s">
        <v>1007</v>
      </c>
      <c r="G137" s="174" t="s">
        <v>238</v>
      </c>
      <c r="H137" s="175">
        <v>208</v>
      </c>
      <c r="I137" s="176"/>
      <c r="J137" s="177">
        <f>ROUND(I137*H137,2)</f>
        <v>0</v>
      </c>
      <c r="K137" s="178"/>
      <c r="L137" s="37"/>
      <c r="M137" s="179" t="s">
        <v>1</v>
      </c>
      <c r="N137" s="180" t="s">
        <v>41</v>
      </c>
      <c r="O137" s="75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3" t="s">
        <v>145</v>
      </c>
      <c r="AT137" s="183" t="s">
        <v>141</v>
      </c>
      <c r="AU137" s="183" t="s">
        <v>86</v>
      </c>
      <c r="AY137" s="17" t="s">
        <v>138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84</v>
      </c>
      <c r="BK137" s="184">
        <f>ROUND(I137*H137,2)</f>
        <v>0</v>
      </c>
      <c r="BL137" s="17" t="s">
        <v>145</v>
      </c>
      <c r="BM137" s="183" t="s">
        <v>313</v>
      </c>
    </row>
    <row r="138" spans="1:47" s="2" customFormat="1" ht="12">
      <c r="A138" s="36"/>
      <c r="B138" s="37"/>
      <c r="C138" s="36"/>
      <c r="D138" s="185" t="s">
        <v>147</v>
      </c>
      <c r="E138" s="36"/>
      <c r="F138" s="186" t="s">
        <v>1007</v>
      </c>
      <c r="G138" s="36"/>
      <c r="H138" s="36"/>
      <c r="I138" s="187"/>
      <c r="J138" s="36"/>
      <c r="K138" s="36"/>
      <c r="L138" s="37"/>
      <c r="M138" s="188"/>
      <c r="N138" s="189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147</v>
      </c>
      <c r="AU138" s="17" t="s">
        <v>86</v>
      </c>
    </row>
    <row r="139" spans="1:65" s="2" customFormat="1" ht="16.5" customHeight="1">
      <c r="A139" s="36"/>
      <c r="B139" s="170"/>
      <c r="C139" s="210" t="s">
        <v>258</v>
      </c>
      <c r="D139" s="210" t="s">
        <v>238</v>
      </c>
      <c r="E139" s="211" t="s">
        <v>1008</v>
      </c>
      <c r="F139" s="212" t="s">
        <v>1009</v>
      </c>
      <c r="G139" s="213" t="s">
        <v>267</v>
      </c>
      <c r="H139" s="214">
        <v>208</v>
      </c>
      <c r="I139" s="215"/>
      <c r="J139" s="216">
        <f>ROUND(I139*H139,2)</f>
        <v>0</v>
      </c>
      <c r="K139" s="217"/>
      <c r="L139" s="218"/>
      <c r="M139" s="219" t="s">
        <v>1</v>
      </c>
      <c r="N139" s="220" t="s">
        <v>41</v>
      </c>
      <c r="O139" s="75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3" t="s">
        <v>241</v>
      </c>
      <c r="AT139" s="183" t="s">
        <v>238</v>
      </c>
      <c r="AU139" s="183" t="s">
        <v>86</v>
      </c>
      <c r="AY139" s="17" t="s">
        <v>138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84</v>
      </c>
      <c r="BK139" s="184">
        <f>ROUND(I139*H139,2)</f>
        <v>0</v>
      </c>
      <c r="BL139" s="17" t="s">
        <v>145</v>
      </c>
      <c r="BM139" s="183" t="s">
        <v>400</v>
      </c>
    </row>
    <row r="140" spans="1:47" s="2" customFormat="1" ht="12">
      <c r="A140" s="36"/>
      <c r="B140" s="37"/>
      <c r="C140" s="36"/>
      <c r="D140" s="185" t="s">
        <v>147</v>
      </c>
      <c r="E140" s="36"/>
      <c r="F140" s="186" t="s">
        <v>1009</v>
      </c>
      <c r="G140" s="36"/>
      <c r="H140" s="36"/>
      <c r="I140" s="187"/>
      <c r="J140" s="36"/>
      <c r="K140" s="36"/>
      <c r="L140" s="37"/>
      <c r="M140" s="188"/>
      <c r="N140" s="189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147</v>
      </c>
      <c r="AU140" s="17" t="s">
        <v>86</v>
      </c>
    </row>
    <row r="141" spans="1:65" s="2" customFormat="1" ht="16.5" customHeight="1">
      <c r="A141" s="36"/>
      <c r="B141" s="170"/>
      <c r="C141" s="171" t="s">
        <v>264</v>
      </c>
      <c r="D141" s="171" t="s">
        <v>141</v>
      </c>
      <c r="E141" s="172" t="s">
        <v>1010</v>
      </c>
      <c r="F141" s="173" t="s">
        <v>1011</v>
      </c>
      <c r="G141" s="174" t="s">
        <v>959</v>
      </c>
      <c r="H141" s="175">
        <v>6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41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145</v>
      </c>
      <c r="AT141" s="183" t="s">
        <v>141</v>
      </c>
      <c r="AU141" s="183" t="s">
        <v>86</v>
      </c>
      <c r="AY141" s="17" t="s">
        <v>138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84</v>
      </c>
      <c r="BK141" s="184">
        <f>ROUND(I141*H141,2)</f>
        <v>0</v>
      </c>
      <c r="BL141" s="17" t="s">
        <v>145</v>
      </c>
      <c r="BM141" s="183" t="s">
        <v>407</v>
      </c>
    </row>
    <row r="142" spans="1:47" s="2" customFormat="1" ht="12">
      <c r="A142" s="36"/>
      <c r="B142" s="37"/>
      <c r="C142" s="36"/>
      <c r="D142" s="185" t="s">
        <v>147</v>
      </c>
      <c r="E142" s="36"/>
      <c r="F142" s="186" t="s">
        <v>1011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147</v>
      </c>
      <c r="AU142" s="17" t="s">
        <v>86</v>
      </c>
    </row>
    <row r="143" spans="1:65" s="2" customFormat="1" ht="55.5" customHeight="1">
      <c r="A143" s="36"/>
      <c r="B143" s="170"/>
      <c r="C143" s="210" t="s">
        <v>272</v>
      </c>
      <c r="D143" s="210" t="s">
        <v>238</v>
      </c>
      <c r="E143" s="211" t="s">
        <v>1012</v>
      </c>
      <c r="F143" s="212" t="s">
        <v>1013</v>
      </c>
      <c r="G143" s="213" t="s">
        <v>267</v>
      </c>
      <c r="H143" s="214">
        <v>4</v>
      </c>
      <c r="I143" s="215"/>
      <c r="J143" s="216">
        <f>ROUND(I143*H143,2)</f>
        <v>0</v>
      </c>
      <c r="K143" s="217"/>
      <c r="L143" s="218"/>
      <c r="M143" s="219" t="s">
        <v>1</v>
      </c>
      <c r="N143" s="220" t="s">
        <v>41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241</v>
      </c>
      <c r="AT143" s="183" t="s">
        <v>238</v>
      </c>
      <c r="AU143" s="183" t="s">
        <v>86</v>
      </c>
      <c r="AY143" s="17" t="s">
        <v>138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84</v>
      </c>
      <c r="BK143" s="184">
        <f>ROUND(I143*H143,2)</f>
        <v>0</v>
      </c>
      <c r="BL143" s="17" t="s">
        <v>145</v>
      </c>
      <c r="BM143" s="183" t="s">
        <v>415</v>
      </c>
    </row>
    <row r="144" spans="1:47" s="2" customFormat="1" ht="12">
      <c r="A144" s="36"/>
      <c r="B144" s="37"/>
      <c r="C144" s="36"/>
      <c r="D144" s="185" t="s">
        <v>147</v>
      </c>
      <c r="E144" s="36"/>
      <c r="F144" s="186" t="s">
        <v>1013</v>
      </c>
      <c r="G144" s="36"/>
      <c r="H144" s="36"/>
      <c r="I144" s="187"/>
      <c r="J144" s="36"/>
      <c r="K144" s="36"/>
      <c r="L144" s="37"/>
      <c r="M144" s="188"/>
      <c r="N144" s="189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147</v>
      </c>
      <c r="AU144" s="17" t="s">
        <v>86</v>
      </c>
    </row>
    <row r="145" spans="1:65" s="2" customFormat="1" ht="55.5" customHeight="1">
      <c r="A145" s="36"/>
      <c r="B145" s="170"/>
      <c r="C145" s="210" t="s">
        <v>280</v>
      </c>
      <c r="D145" s="210" t="s">
        <v>238</v>
      </c>
      <c r="E145" s="211" t="s">
        <v>1014</v>
      </c>
      <c r="F145" s="212" t="s">
        <v>1015</v>
      </c>
      <c r="G145" s="213" t="s">
        <v>267</v>
      </c>
      <c r="H145" s="214">
        <v>2</v>
      </c>
      <c r="I145" s="215"/>
      <c r="J145" s="216">
        <f>ROUND(I145*H145,2)</f>
        <v>0</v>
      </c>
      <c r="K145" s="217"/>
      <c r="L145" s="218"/>
      <c r="M145" s="219" t="s">
        <v>1</v>
      </c>
      <c r="N145" s="220" t="s">
        <v>41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241</v>
      </c>
      <c r="AT145" s="183" t="s">
        <v>238</v>
      </c>
      <c r="AU145" s="183" t="s">
        <v>86</v>
      </c>
      <c r="AY145" s="17" t="s">
        <v>138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84</v>
      </c>
      <c r="BK145" s="184">
        <f>ROUND(I145*H145,2)</f>
        <v>0</v>
      </c>
      <c r="BL145" s="17" t="s">
        <v>145</v>
      </c>
      <c r="BM145" s="183" t="s">
        <v>424</v>
      </c>
    </row>
    <row r="146" spans="1:47" s="2" customFormat="1" ht="12">
      <c r="A146" s="36"/>
      <c r="B146" s="37"/>
      <c r="C146" s="36"/>
      <c r="D146" s="185" t="s">
        <v>147</v>
      </c>
      <c r="E146" s="36"/>
      <c r="F146" s="186" t="s">
        <v>1015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147</v>
      </c>
      <c r="AU146" s="17" t="s">
        <v>86</v>
      </c>
    </row>
    <row r="147" spans="1:65" s="2" customFormat="1" ht="33" customHeight="1">
      <c r="A147" s="36"/>
      <c r="B147" s="170"/>
      <c r="C147" s="171" t="s">
        <v>287</v>
      </c>
      <c r="D147" s="171" t="s">
        <v>141</v>
      </c>
      <c r="E147" s="172" t="s">
        <v>1016</v>
      </c>
      <c r="F147" s="173" t="s">
        <v>1017</v>
      </c>
      <c r="G147" s="174" t="s">
        <v>959</v>
      </c>
      <c r="H147" s="175">
        <v>36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41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145</v>
      </c>
      <c r="AT147" s="183" t="s">
        <v>141</v>
      </c>
      <c r="AU147" s="183" t="s">
        <v>86</v>
      </c>
      <c r="AY147" s="17" t="s">
        <v>138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84</v>
      </c>
      <c r="BK147" s="184">
        <f>ROUND(I147*H147,2)</f>
        <v>0</v>
      </c>
      <c r="BL147" s="17" t="s">
        <v>145</v>
      </c>
      <c r="BM147" s="183" t="s">
        <v>432</v>
      </c>
    </row>
    <row r="148" spans="1:47" s="2" customFormat="1" ht="12">
      <c r="A148" s="36"/>
      <c r="B148" s="37"/>
      <c r="C148" s="36"/>
      <c r="D148" s="185" t="s">
        <v>147</v>
      </c>
      <c r="E148" s="36"/>
      <c r="F148" s="186" t="s">
        <v>1018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147</v>
      </c>
      <c r="AU148" s="17" t="s">
        <v>86</v>
      </c>
    </row>
    <row r="149" spans="1:65" s="2" customFormat="1" ht="33" customHeight="1">
      <c r="A149" s="36"/>
      <c r="B149" s="170"/>
      <c r="C149" s="171" t="s">
        <v>8</v>
      </c>
      <c r="D149" s="171" t="s">
        <v>141</v>
      </c>
      <c r="E149" s="172" t="s">
        <v>1019</v>
      </c>
      <c r="F149" s="173" t="s">
        <v>1020</v>
      </c>
      <c r="G149" s="174" t="s">
        <v>959</v>
      </c>
      <c r="H149" s="175">
        <v>70</v>
      </c>
      <c r="I149" s="176"/>
      <c r="J149" s="177">
        <f>ROUND(I149*H149,2)</f>
        <v>0</v>
      </c>
      <c r="K149" s="178"/>
      <c r="L149" s="37"/>
      <c r="M149" s="179" t="s">
        <v>1</v>
      </c>
      <c r="N149" s="180" t="s">
        <v>41</v>
      </c>
      <c r="O149" s="75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3" t="s">
        <v>145</v>
      </c>
      <c r="AT149" s="183" t="s">
        <v>141</v>
      </c>
      <c r="AU149" s="183" t="s">
        <v>86</v>
      </c>
      <c r="AY149" s="17" t="s">
        <v>138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7" t="s">
        <v>84</v>
      </c>
      <c r="BK149" s="184">
        <f>ROUND(I149*H149,2)</f>
        <v>0</v>
      </c>
      <c r="BL149" s="17" t="s">
        <v>145</v>
      </c>
      <c r="BM149" s="183" t="s">
        <v>439</v>
      </c>
    </row>
    <row r="150" spans="1:47" s="2" customFormat="1" ht="12">
      <c r="A150" s="36"/>
      <c r="B150" s="37"/>
      <c r="C150" s="36"/>
      <c r="D150" s="185" t="s">
        <v>147</v>
      </c>
      <c r="E150" s="36"/>
      <c r="F150" s="186" t="s">
        <v>1021</v>
      </c>
      <c r="G150" s="36"/>
      <c r="H150" s="36"/>
      <c r="I150" s="187"/>
      <c r="J150" s="36"/>
      <c r="K150" s="36"/>
      <c r="L150" s="37"/>
      <c r="M150" s="188"/>
      <c r="N150" s="189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147</v>
      </c>
      <c r="AU150" s="17" t="s">
        <v>86</v>
      </c>
    </row>
    <row r="151" spans="1:65" s="2" customFormat="1" ht="33" customHeight="1">
      <c r="A151" s="36"/>
      <c r="B151" s="170"/>
      <c r="C151" s="171" t="s">
        <v>307</v>
      </c>
      <c r="D151" s="171" t="s">
        <v>141</v>
      </c>
      <c r="E151" s="172" t="s">
        <v>1022</v>
      </c>
      <c r="F151" s="173" t="s">
        <v>1023</v>
      </c>
      <c r="G151" s="174" t="s">
        <v>959</v>
      </c>
      <c r="H151" s="175">
        <v>12</v>
      </c>
      <c r="I151" s="176"/>
      <c r="J151" s="177">
        <f>ROUND(I151*H151,2)</f>
        <v>0</v>
      </c>
      <c r="K151" s="178"/>
      <c r="L151" s="37"/>
      <c r="M151" s="179" t="s">
        <v>1</v>
      </c>
      <c r="N151" s="180" t="s">
        <v>41</v>
      </c>
      <c r="O151" s="75"/>
      <c r="P151" s="181">
        <f>O151*H151</f>
        <v>0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3" t="s">
        <v>145</v>
      </c>
      <c r="AT151" s="183" t="s">
        <v>141</v>
      </c>
      <c r="AU151" s="183" t="s">
        <v>86</v>
      </c>
      <c r="AY151" s="17" t="s">
        <v>138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7" t="s">
        <v>84</v>
      </c>
      <c r="BK151" s="184">
        <f>ROUND(I151*H151,2)</f>
        <v>0</v>
      </c>
      <c r="BL151" s="17" t="s">
        <v>145</v>
      </c>
      <c r="BM151" s="183" t="s">
        <v>446</v>
      </c>
    </row>
    <row r="152" spans="1:47" s="2" customFormat="1" ht="12">
      <c r="A152" s="36"/>
      <c r="B152" s="37"/>
      <c r="C152" s="36"/>
      <c r="D152" s="185" t="s">
        <v>147</v>
      </c>
      <c r="E152" s="36"/>
      <c r="F152" s="186" t="s">
        <v>1024</v>
      </c>
      <c r="G152" s="36"/>
      <c r="H152" s="36"/>
      <c r="I152" s="187"/>
      <c r="J152" s="36"/>
      <c r="K152" s="36"/>
      <c r="L152" s="37"/>
      <c r="M152" s="188"/>
      <c r="N152" s="189"/>
      <c r="O152" s="75"/>
      <c r="P152" s="75"/>
      <c r="Q152" s="75"/>
      <c r="R152" s="75"/>
      <c r="S152" s="75"/>
      <c r="T152" s="7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7" t="s">
        <v>147</v>
      </c>
      <c r="AU152" s="17" t="s">
        <v>86</v>
      </c>
    </row>
    <row r="153" spans="1:65" s="2" customFormat="1" ht="33" customHeight="1">
      <c r="A153" s="36"/>
      <c r="B153" s="170"/>
      <c r="C153" s="171" t="s">
        <v>301</v>
      </c>
      <c r="D153" s="171" t="s">
        <v>141</v>
      </c>
      <c r="E153" s="172" t="s">
        <v>1025</v>
      </c>
      <c r="F153" s="173" t="s">
        <v>1026</v>
      </c>
      <c r="G153" s="174" t="s">
        <v>959</v>
      </c>
      <c r="H153" s="175">
        <v>14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41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145</v>
      </c>
      <c r="AT153" s="183" t="s">
        <v>141</v>
      </c>
      <c r="AU153" s="183" t="s">
        <v>86</v>
      </c>
      <c r="AY153" s="17" t="s">
        <v>138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84</v>
      </c>
      <c r="BK153" s="184">
        <f>ROUND(I153*H153,2)</f>
        <v>0</v>
      </c>
      <c r="BL153" s="17" t="s">
        <v>145</v>
      </c>
      <c r="BM153" s="183" t="s">
        <v>454</v>
      </c>
    </row>
    <row r="154" spans="1:47" s="2" customFormat="1" ht="12">
      <c r="A154" s="36"/>
      <c r="B154" s="37"/>
      <c r="C154" s="36"/>
      <c r="D154" s="185" t="s">
        <v>147</v>
      </c>
      <c r="E154" s="36"/>
      <c r="F154" s="186" t="s">
        <v>1027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147</v>
      </c>
      <c r="AU154" s="17" t="s">
        <v>86</v>
      </c>
    </row>
    <row r="155" spans="1:65" s="2" customFormat="1" ht="33" customHeight="1">
      <c r="A155" s="36"/>
      <c r="B155" s="170"/>
      <c r="C155" s="171" t="s">
        <v>313</v>
      </c>
      <c r="D155" s="171" t="s">
        <v>141</v>
      </c>
      <c r="E155" s="172" t="s">
        <v>1028</v>
      </c>
      <c r="F155" s="173" t="s">
        <v>1029</v>
      </c>
      <c r="G155" s="174" t="s">
        <v>238</v>
      </c>
      <c r="H155" s="175">
        <v>185</v>
      </c>
      <c r="I155" s="176"/>
      <c r="J155" s="177">
        <f>ROUND(I155*H155,2)</f>
        <v>0</v>
      </c>
      <c r="K155" s="178"/>
      <c r="L155" s="37"/>
      <c r="M155" s="179" t="s">
        <v>1</v>
      </c>
      <c r="N155" s="180" t="s">
        <v>41</v>
      </c>
      <c r="O155" s="75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3" t="s">
        <v>145</v>
      </c>
      <c r="AT155" s="183" t="s">
        <v>141</v>
      </c>
      <c r="AU155" s="183" t="s">
        <v>86</v>
      </c>
      <c r="AY155" s="17" t="s">
        <v>138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7" t="s">
        <v>84</v>
      </c>
      <c r="BK155" s="184">
        <f>ROUND(I155*H155,2)</f>
        <v>0</v>
      </c>
      <c r="BL155" s="17" t="s">
        <v>145</v>
      </c>
      <c r="BM155" s="183" t="s">
        <v>463</v>
      </c>
    </row>
    <row r="156" spans="1:47" s="2" customFormat="1" ht="12">
      <c r="A156" s="36"/>
      <c r="B156" s="37"/>
      <c r="C156" s="36"/>
      <c r="D156" s="185" t="s">
        <v>147</v>
      </c>
      <c r="E156" s="36"/>
      <c r="F156" s="186" t="s">
        <v>1030</v>
      </c>
      <c r="G156" s="36"/>
      <c r="H156" s="36"/>
      <c r="I156" s="187"/>
      <c r="J156" s="36"/>
      <c r="K156" s="36"/>
      <c r="L156" s="37"/>
      <c r="M156" s="188"/>
      <c r="N156" s="189"/>
      <c r="O156" s="75"/>
      <c r="P156" s="75"/>
      <c r="Q156" s="75"/>
      <c r="R156" s="75"/>
      <c r="S156" s="75"/>
      <c r="T156" s="7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7" t="s">
        <v>147</v>
      </c>
      <c r="AU156" s="17" t="s">
        <v>86</v>
      </c>
    </row>
    <row r="157" spans="1:65" s="2" customFormat="1" ht="16.5" customHeight="1">
      <c r="A157" s="36"/>
      <c r="B157" s="170"/>
      <c r="C157" s="210" t="s">
        <v>396</v>
      </c>
      <c r="D157" s="210" t="s">
        <v>238</v>
      </c>
      <c r="E157" s="211" t="s">
        <v>1031</v>
      </c>
      <c r="F157" s="212" t="s">
        <v>1032</v>
      </c>
      <c r="G157" s="213" t="s">
        <v>332</v>
      </c>
      <c r="H157" s="214">
        <v>115</v>
      </c>
      <c r="I157" s="215"/>
      <c r="J157" s="216">
        <f>ROUND(I157*H157,2)</f>
        <v>0</v>
      </c>
      <c r="K157" s="217"/>
      <c r="L157" s="218"/>
      <c r="M157" s="219" t="s">
        <v>1</v>
      </c>
      <c r="N157" s="220" t="s">
        <v>41</v>
      </c>
      <c r="O157" s="75"/>
      <c r="P157" s="181">
        <f>O157*H157</f>
        <v>0</v>
      </c>
      <c r="Q157" s="181">
        <v>0.001</v>
      </c>
      <c r="R157" s="181">
        <f>Q157*H157</f>
        <v>0.115</v>
      </c>
      <c r="S157" s="181">
        <v>0</v>
      </c>
      <c r="T157" s="18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3" t="s">
        <v>241</v>
      </c>
      <c r="AT157" s="183" t="s">
        <v>238</v>
      </c>
      <c r="AU157" s="183" t="s">
        <v>86</v>
      </c>
      <c r="AY157" s="17" t="s">
        <v>138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7" t="s">
        <v>84</v>
      </c>
      <c r="BK157" s="184">
        <f>ROUND(I157*H157,2)</f>
        <v>0</v>
      </c>
      <c r="BL157" s="17" t="s">
        <v>145</v>
      </c>
      <c r="BM157" s="183" t="s">
        <v>469</v>
      </c>
    </row>
    <row r="158" spans="1:47" s="2" customFormat="1" ht="12">
      <c r="A158" s="36"/>
      <c r="B158" s="37"/>
      <c r="C158" s="36"/>
      <c r="D158" s="185" t="s">
        <v>147</v>
      </c>
      <c r="E158" s="36"/>
      <c r="F158" s="186" t="s">
        <v>1033</v>
      </c>
      <c r="G158" s="36"/>
      <c r="H158" s="36"/>
      <c r="I158" s="187"/>
      <c r="J158" s="36"/>
      <c r="K158" s="36"/>
      <c r="L158" s="37"/>
      <c r="M158" s="188"/>
      <c r="N158" s="189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147</v>
      </c>
      <c r="AU158" s="17" t="s">
        <v>86</v>
      </c>
    </row>
    <row r="159" spans="1:65" s="2" customFormat="1" ht="21.75" customHeight="1">
      <c r="A159" s="36"/>
      <c r="B159" s="170"/>
      <c r="C159" s="171" t="s">
        <v>400</v>
      </c>
      <c r="D159" s="171" t="s">
        <v>141</v>
      </c>
      <c r="E159" s="172" t="s">
        <v>1034</v>
      </c>
      <c r="F159" s="173" t="s">
        <v>1035</v>
      </c>
      <c r="G159" s="174" t="s">
        <v>959</v>
      </c>
      <c r="H159" s="175">
        <v>16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41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145</v>
      </c>
      <c r="AT159" s="183" t="s">
        <v>141</v>
      </c>
      <c r="AU159" s="183" t="s">
        <v>86</v>
      </c>
      <c r="AY159" s="17" t="s">
        <v>138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84</v>
      </c>
      <c r="BK159" s="184">
        <f>ROUND(I159*H159,2)</f>
        <v>0</v>
      </c>
      <c r="BL159" s="17" t="s">
        <v>145</v>
      </c>
      <c r="BM159" s="183" t="s">
        <v>477</v>
      </c>
    </row>
    <row r="160" spans="1:47" s="2" customFormat="1" ht="12">
      <c r="A160" s="36"/>
      <c r="B160" s="37"/>
      <c r="C160" s="36"/>
      <c r="D160" s="185" t="s">
        <v>147</v>
      </c>
      <c r="E160" s="36"/>
      <c r="F160" s="186" t="s">
        <v>1036</v>
      </c>
      <c r="G160" s="36"/>
      <c r="H160" s="36"/>
      <c r="I160" s="187"/>
      <c r="J160" s="36"/>
      <c r="K160" s="36"/>
      <c r="L160" s="37"/>
      <c r="M160" s="188"/>
      <c r="N160" s="189"/>
      <c r="O160" s="75"/>
      <c r="P160" s="75"/>
      <c r="Q160" s="75"/>
      <c r="R160" s="75"/>
      <c r="S160" s="75"/>
      <c r="T160" s="7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7" t="s">
        <v>147</v>
      </c>
      <c r="AU160" s="17" t="s">
        <v>86</v>
      </c>
    </row>
    <row r="161" spans="1:65" s="2" customFormat="1" ht="16.5" customHeight="1">
      <c r="A161" s="36"/>
      <c r="B161" s="170"/>
      <c r="C161" s="210" t="s">
        <v>7</v>
      </c>
      <c r="D161" s="210" t="s">
        <v>238</v>
      </c>
      <c r="E161" s="211" t="s">
        <v>1037</v>
      </c>
      <c r="F161" s="212" t="s">
        <v>1038</v>
      </c>
      <c r="G161" s="213" t="s">
        <v>959</v>
      </c>
      <c r="H161" s="214">
        <v>16</v>
      </c>
      <c r="I161" s="215"/>
      <c r="J161" s="216">
        <f>ROUND(I161*H161,2)</f>
        <v>0</v>
      </c>
      <c r="K161" s="217"/>
      <c r="L161" s="218"/>
      <c r="M161" s="219" t="s">
        <v>1</v>
      </c>
      <c r="N161" s="220" t="s">
        <v>41</v>
      </c>
      <c r="O161" s="75"/>
      <c r="P161" s="181">
        <f>O161*H161</f>
        <v>0</v>
      </c>
      <c r="Q161" s="181">
        <v>0.00023</v>
      </c>
      <c r="R161" s="181">
        <f>Q161*H161</f>
        <v>0.00368</v>
      </c>
      <c r="S161" s="181">
        <v>0</v>
      </c>
      <c r="T161" s="18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3" t="s">
        <v>241</v>
      </c>
      <c r="AT161" s="183" t="s">
        <v>238</v>
      </c>
      <c r="AU161" s="183" t="s">
        <v>86</v>
      </c>
      <c r="AY161" s="17" t="s">
        <v>138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7" t="s">
        <v>84</v>
      </c>
      <c r="BK161" s="184">
        <f>ROUND(I161*H161,2)</f>
        <v>0</v>
      </c>
      <c r="BL161" s="17" t="s">
        <v>145</v>
      </c>
      <c r="BM161" s="183" t="s">
        <v>483</v>
      </c>
    </row>
    <row r="162" spans="1:47" s="2" customFormat="1" ht="12">
      <c r="A162" s="36"/>
      <c r="B162" s="37"/>
      <c r="C162" s="36"/>
      <c r="D162" s="185" t="s">
        <v>147</v>
      </c>
      <c r="E162" s="36"/>
      <c r="F162" s="186" t="s">
        <v>1039</v>
      </c>
      <c r="G162" s="36"/>
      <c r="H162" s="36"/>
      <c r="I162" s="187"/>
      <c r="J162" s="36"/>
      <c r="K162" s="36"/>
      <c r="L162" s="37"/>
      <c r="M162" s="188"/>
      <c r="N162" s="189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147</v>
      </c>
      <c r="AU162" s="17" t="s">
        <v>86</v>
      </c>
    </row>
    <row r="163" spans="1:65" s="2" customFormat="1" ht="21.75" customHeight="1">
      <c r="A163" s="36"/>
      <c r="B163" s="170"/>
      <c r="C163" s="171" t="s">
        <v>407</v>
      </c>
      <c r="D163" s="171" t="s">
        <v>141</v>
      </c>
      <c r="E163" s="172" t="s">
        <v>1040</v>
      </c>
      <c r="F163" s="173" t="s">
        <v>1041</v>
      </c>
      <c r="G163" s="174" t="s">
        <v>959</v>
      </c>
      <c r="H163" s="175">
        <v>6</v>
      </c>
      <c r="I163" s="176"/>
      <c r="J163" s="177">
        <f>ROUND(I163*H163,2)</f>
        <v>0</v>
      </c>
      <c r="K163" s="178"/>
      <c r="L163" s="37"/>
      <c r="M163" s="179" t="s">
        <v>1</v>
      </c>
      <c r="N163" s="180" t="s">
        <v>41</v>
      </c>
      <c r="O163" s="75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3" t="s">
        <v>145</v>
      </c>
      <c r="AT163" s="183" t="s">
        <v>141</v>
      </c>
      <c r="AU163" s="183" t="s">
        <v>86</v>
      </c>
      <c r="AY163" s="17" t="s">
        <v>138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7" t="s">
        <v>84</v>
      </c>
      <c r="BK163" s="184">
        <f>ROUND(I163*H163,2)</f>
        <v>0</v>
      </c>
      <c r="BL163" s="17" t="s">
        <v>145</v>
      </c>
      <c r="BM163" s="183" t="s">
        <v>491</v>
      </c>
    </row>
    <row r="164" spans="1:47" s="2" customFormat="1" ht="12">
      <c r="A164" s="36"/>
      <c r="B164" s="37"/>
      <c r="C164" s="36"/>
      <c r="D164" s="185" t="s">
        <v>147</v>
      </c>
      <c r="E164" s="36"/>
      <c r="F164" s="186" t="s">
        <v>1042</v>
      </c>
      <c r="G164" s="36"/>
      <c r="H164" s="36"/>
      <c r="I164" s="187"/>
      <c r="J164" s="36"/>
      <c r="K164" s="36"/>
      <c r="L164" s="37"/>
      <c r="M164" s="188"/>
      <c r="N164" s="189"/>
      <c r="O164" s="75"/>
      <c r="P164" s="75"/>
      <c r="Q164" s="75"/>
      <c r="R164" s="75"/>
      <c r="S164" s="75"/>
      <c r="T164" s="7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7" t="s">
        <v>147</v>
      </c>
      <c r="AU164" s="17" t="s">
        <v>86</v>
      </c>
    </row>
    <row r="165" spans="1:65" s="2" customFormat="1" ht="21.75" customHeight="1">
      <c r="A165" s="36"/>
      <c r="B165" s="170"/>
      <c r="C165" s="210" t="s">
        <v>411</v>
      </c>
      <c r="D165" s="210" t="s">
        <v>238</v>
      </c>
      <c r="E165" s="211" t="s">
        <v>1043</v>
      </c>
      <c r="F165" s="212" t="s">
        <v>1044</v>
      </c>
      <c r="G165" s="213" t="s">
        <v>959</v>
      </c>
      <c r="H165" s="214">
        <v>6</v>
      </c>
      <c r="I165" s="215"/>
      <c r="J165" s="216">
        <f>ROUND(I165*H165,2)</f>
        <v>0</v>
      </c>
      <c r="K165" s="217"/>
      <c r="L165" s="218"/>
      <c r="M165" s="219" t="s">
        <v>1</v>
      </c>
      <c r="N165" s="220" t="s">
        <v>41</v>
      </c>
      <c r="O165" s="75"/>
      <c r="P165" s="181">
        <f>O165*H165</f>
        <v>0</v>
      </c>
      <c r="Q165" s="181">
        <v>0.0002</v>
      </c>
      <c r="R165" s="181">
        <f>Q165*H165</f>
        <v>0.0012000000000000001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241</v>
      </c>
      <c r="AT165" s="183" t="s">
        <v>238</v>
      </c>
      <c r="AU165" s="183" t="s">
        <v>86</v>
      </c>
      <c r="AY165" s="17" t="s">
        <v>138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84</v>
      </c>
      <c r="BK165" s="184">
        <f>ROUND(I165*H165,2)</f>
        <v>0</v>
      </c>
      <c r="BL165" s="17" t="s">
        <v>145</v>
      </c>
      <c r="BM165" s="183" t="s">
        <v>496</v>
      </c>
    </row>
    <row r="166" spans="1:47" s="2" customFormat="1" ht="12">
      <c r="A166" s="36"/>
      <c r="B166" s="37"/>
      <c r="C166" s="36"/>
      <c r="D166" s="185" t="s">
        <v>147</v>
      </c>
      <c r="E166" s="36"/>
      <c r="F166" s="186" t="s">
        <v>1045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147</v>
      </c>
      <c r="AU166" s="17" t="s">
        <v>86</v>
      </c>
    </row>
    <row r="167" spans="1:65" s="2" customFormat="1" ht="21.75" customHeight="1">
      <c r="A167" s="36"/>
      <c r="B167" s="170"/>
      <c r="C167" s="171" t="s">
        <v>415</v>
      </c>
      <c r="D167" s="171" t="s">
        <v>141</v>
      </c>
      <c r="E167" s="172" t="s">
        <v>1046</v>
      </c>
      <c r="F167" s="173" t="s">
        <v>1047</v>
      </c>
      <c r="G167" s="174" t="s">
        <v>238</v>
      </c>
      <c r="H167" s="175">
        <v>24</v>
      </c>
      <c r="I167" s="176"/>
      <c r="J167" s="177">
        <f>ROUND(I167*H167,2)</f>
        <v>0</v>
      </c>
      <c r="K167" s="178"/>
      <c r="L167" s="37"/>
      <c r="M167" s="179" t="s">
        <v>1</v>
      </c>
      <c r="N167" s="180" t="s">
        <v>41</v>
      </c>
      <c r="O167" s="75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3" t="s">
        <v>145</v>
      </c>
      <c r="AT167" s="183" t="s">
        <v>141</v>
      </c>
      <c r="AU167" s="183" t="s">
        <v>86</v>
      </c>
      <c r="AY167" s="17" t="s">
        <v>138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7" t="s">
        <v>84</v>
      </c>
      <c r="BK167" s="184">
        <f>ROUND(I167*H167,2)</f>
        <v>0</v>
      </c>
      <c r="BL167" s="17" t="s">
        <v>145</v>
      </c>
      <c r="BM167" s="183" t="s">
        <v>503</v>
      </c>
    </row>
    <row r="168" spans="1:47" s="2" customFormat="1" ht="12">
      <c r="A168" s="36"/>
      <c r="B168" s="37"/>
      <c r="C168" s="36"/>
      <c r="D168" s="185" t="s">
        <v>147</v>
      </c>
      <c r="E168" s="36"/>
      <c r="F168" s="186" t="s">
        <v>1047</v>
      </c>
      <c r="G168" s="36"/>
      <c r="H168" s="36"/>
      <c r="I168" s="187"/>
      <c r="J168" s="36"/>
      <c r="K168" s="36"/>
      <c r="L168" s="37"/>
      <c r="M168" s="188"/>
      <c r="N168" s="189"/>
      <c r="O168" s="75"/>
      <c r="P168" s="75"/>
      <c r="Q168" s="75"/>
      <c r="R168" s="75"/>
      <c r="S168" s="75"/>
      <c r="T168" s="7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7" t="s">
        <v>147</v>
      </c>
      <c r="AU168" s="17" t="s">
        <v>86</v>
      </c>
    </row>
    <row r="169" spans="1:65" s="2" customFormat="1" ht="21.75" customHeight="1">
      <c r="A169" s="36"/>
      <c r="B169" s="170"/>
      <c r="C169" s="210" t="s">
        <v>420</v>
      </c>
      <c r="D169" s="210" t="s">
        <v>238</v>
      </c>
      <c r="E169" s="211" t="s">
        <v>1048</v>
      </c>
      <c r="F169" s="212" t="s">
        <v>1049</v>
      </c>
      <c r="G169" s="213" t="s">
        <v>238</v>
      </c>
      <c r="H169" s="214">
        <v>24</v>
      </c>
      <c r="I169" s="215"/>
      <c r="J169" s="216">
        <f>ROUND(I169*H169,2)</f>
        <v>0</v>
      </c>
      <c r="K169" s="217"/>
      <c r="L169" s="218"/>
      <c r="M169" s="219" t="s">
        <v>1</v>
      </c>
      <c r="N169" s="220" t="s">
        <v>41</v>
      </c>
      <c r="O169" s="75"/>
      <c r="P169" s="181">
        <f>O169*H169</f>
        <v>0</v>
      </c>
      <c r="Q169" s="181">
        <v>0.00019</v>
      </c>
      <c r="R169" s="181">
        <f>Q169*H169</f>
        <v>0.00456</v>
      </c>
      <c r="S169" s="181">
        <v>0</v>
      </c>
      <c r="T169" s="18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3" t="s">
        <v>241</v>
      </c>
      <c r="AT169" s="183" t="s">
        <v>238</v>
      </c>
      <c r="AU169" s="183" t="s">
        <v>86</v>
      </c>
      <c r="AY169" s="17" t="s">
        <v>138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7" t="s">
        <v>84</v>
      </c>
      <c r="BK169" s="184">
        <f>ROUND(I169*H169,2)</f>
        <v>0</v>
      </c>
      <c r="BL169" s="17" t="s">
        <v>145</v>
      </c>
      <c r="BM169" s="183" t="s">
        <v>510</v>
      </c>
    </row>
    <row r="170" spans="1:47" s="2" customFormat="1" ht="12">
      <c r="A170" s="36"/>
      <c r="B170" s="37"/>
      <c r="C170" s="36"/>
      <c r="D170" s="185" t="s">
        <v>147</v>
      </c>
      <c r="E170" s="36"/>
      <c r="F170" s="186" t="s">
        <v>1050</v>
      </c>
      <c r="G170" s="36"/>
      <c r="H170" s="36"/>
      <c r="I170" s="187"/>
      <c r="J170" s="36"/>
      <c r="K170" s="36"/>
      <c r="L170" s="37"/>
      <c r="M170" s="188"/>
      <c r="N170" s="189"/>
      <c r="O170" s="75"/>
      <c r="P170" s="75"/>
      <c r="Q170" s="75"/>
      <c r="R170" s="75"/>
      <c r="S170" s="75"/>
      <c r="T170" s="7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7" t="s">
        <v>147</v>
      </c>
      <c r="AU170" s="17" t="s">
        <v>86</v>
      </c>
    </row>
    <row r="171" spans="1:65" s="2" customFormat="1" ht="33" customHeight="1">
      <c r="A171" s="36"/>
      <c r="B171" s="170"/>
      <c r="C171" s="171" t="s">
        <v>424</v>
      </c>
      <c r="D171" s="171" t="s">
        <v>141</v>
      </c>
      <c r="E171" s="172" t="s">
        <v>1051</v>
      </c>
      <c r="F171" s="173" t="s">
        <v>1052</v>
      </c>
      <c r="G171" s="174" t="s">
        <v>267</v>
      </c>
      <c r="H171" s="175">
        <v>1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41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145</v>
      </c>
      <c r="AT171" s="183" t="s">
        <v>141</v>
      </c>
      <c r="AU171" s="183" t="s">
        <v>86</v>
      </c>
      <c r="AY171" s="17" t="s">
        <v>138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84</v>
      </c>
      <c r="BK171" s="184">
        <f>ROUND(I171*H171,2)</f>
        <v>0</v>
      </c>
      <c r="BL171" s="17" t="s">
        <v>145</v>
      </c>
      <c r="BM171" s="183" t="s">
        <v>1053</v>
      </c>
    </row>
    <row r="172" spans="1:47" s="2" customFormat="1" ht="12">
      <c r="A172" s="36"/>
      <c r="B172" s="37"/>
      <c r="C172" s="36"/>
      <c r="D172" s="185" t="s">
        <v>147</v>
      </c>
      <c r="E172" s="36"/>
      <c r="F172" s="186" t="s">
        <v>1054</v>
      </c>
      <c r="G172" s="36"/>
      <c r="H172" s="36"/>
      <c r="I172" s="187"/>
      <c r="J172" s="36"/>
      <c r="K172" s="36"/>
      <c r="L172" s="37"/>
      <c r="M172" s="188"/>
      <c r="N172" s="189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147</v>
      </c>
      <c r="AU172" s="17" t="s">
        <v>86</v>
      </c>
    </row>
    <row r="173" spans="1:65" s="2" customFormat="1" ht="16.5" customHeight="1">
      <c r="A173" s="36"/>
      <c r="B173" s="170"/>
      <c r="C173" s="171" t="s">
        <v>428</v>
      </c>
      <c r="D173" s="171" t="s">
        <v>141</v>
      </c>
      <c r="E173" s="172" t="s">
        <v>1055</v>
      </c>
      <c r="F173" s="173" t="s">
        <v>1056</v>
      </c>
      <c r="G173" s="174" t="s">
        <v>267</v>
      </c>
      <c r="H173" s="175">
        <v>4</v>
      </c>
      <c r="I173" s="176"/>
      <c r="J173" s="177">
        <f>ROUND(I173*H173,2)</f>
        <v>0</v>
      </c>
      <c r="K173" s="178"/>
      <c r="L173" s="37"/>
      <c r="M173" s="179" t="s">
        <v>1</v>
      </c>
      <c r="N173" s="180" t="s">
        <v>41</v>
      </c>
      <c r="O173" s="75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3" t="s">
        <v>145</v>
      </c>
      <c r="AT173" s="183" t="s">
        <v>141</v>
      </c>
      <c r="AU173" s="183" t="s">
        <v>86</v>
      </c>
      <c r="AY173" s="17" t="s">
        <v>138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84</v>
      </c>
      <c r="BK173" s="184">
        <f>ROUND(I173*H173,2)</f>
        <v>0</v>
      </c>
      <c r="BL173" s="17" t="s">
        <v>145</v>
      </c>
      <c r="BM173" s="183" t="s">
        <v>1057</v>
      </c>
    </row>
    <row r="174" spans="1:47" s="2" customFormat="1" ht="12">
      <c r="A174" s="36"/>
      <c r="B174" s="37"/>
      <c r="C174" s="36"/>
      <c r="D174" s="185" t="s">
        <v>147</v>
      </c>
      <c r="E174" s="36"/>
      <c r="F174" s="186" t="s">
        <v>1058</v>
      </c>
      <c r="G174" s="36"/>
      <c r="H174" s="36"/>
      <c r="I174" s="187"/>
      <c r="J174" s="36"/>
      <c r="K174" s="36"/>
      <c r="L174" s="37"/>
      <c r="M174" s="188"/>
      <c r="N174" s="189"/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7" t="s">
        <v>147</v>
      </c>
      <c r="AU174" s="17" t="s">
        <v>86</v>
      </c>
    </row>
    <row r="175" spans="1:51" s="13" customFormat="1" ht="12">
      <c r="A175" s="13"/>
      <c r="B175" s="191"/>
      <c r="C175" s="13"/>
      <c r="D175" s="185" t="s">
        <v>151</v>
      </c>
      <c r="E175" s="192" t="s">
        <v>1</v>
      </c>
      <c r="F175" s="193" t="s">
        <v>145</v>
      </c>
      <c r="G175" s="13"/>
      <c r="H175" s="194">
        <v>4</v>
      </c>
      <c r="I175" s="195"/>
      <c r="J175" s="13"/>
      <c r="K175" s="13"/>
      <c r="L175" s="191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151</v>
      </c>
      <c r="AU175" s="192" t="s">
        <v>86</v>
      </c>
      <c r="AV175" s="13" t="s">
        <v>86</v>
      </c>
      <c r="AW175" s="13" t="s">
        <v>32</v>
      </c>
      <c r="AX175" s="13" t="s">
        <v>84</v>
      </c>
      <c r="AY175" s="192" t="s">
        <v>138</v>
      </c>
    </row>
    <row r="176" spans="1:31" s="2" customFormat="1" ht="6.95" customHeight="1">
      <c r="A176" s="36"/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37"/>
      <c r="M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autoFilter ref="C117:K17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1059</v>
      </c>
      <c r="H4" s="20"/>
    </row>
    <row r="5" spans="2:8" s="1" customFormat="1" ht="12" customHeight="1">
      <c r="B5" s="20"/>
      <c r="C5" s="24" t="s">
        <v>13</v>
      </c>
      <c r="D5" s="34" t="s">
        <v>14</v>
      </c>
      <c r="E5" s="1"/>
      <c r="F5" s="1"/>
      <c r="H5" s="20"/>
    </row>
    <row r="6" spans="2:8" s="1" customFormat="1" ht="36.95" customHeight="1">
      <c r="B6" s="20"/>
      <c r="C6" s="27" t="s">
        <v>16</v>
      </c>
      <c r="D6" s="28" t="s">
        <v>17</v>
      </c>
      <c r="E6" s="1"/>
      <c r="F6" s="1"/>
      <c r="H6" s="20"/>
    </row>
    <row r="7" spans="2:8" s="1" customFormat="1" ht="16.5" customHeight="1">
      <c r="B7" s="20"/>
      <c r="C7" s="30" t="s">
        <v>22</v>
      </c>
      <c r="D7" s="67" t="str">
        <f>'Rekapitulace stavby'!AN8</f>
        <v>25. 1. 2021</v>
      </c>
      <c r="H7" s="20"/>
    </row>
    <row r="8" spans="1:8" s="2" customFormat="1" ht="10.8" customHeight="1">
      <c r="A8" s="36"/>
      <c r="B8" s="37"/>
      <c r="C8" s="36"/>
      <c r="D8" s="36"/>
      <c r="E8" s="36"/>
      <c r="F8" s="36"/>
      <c r="G8" s="36"/>
      <c r="H8" s="37"/>
    </row>
    <row r="9" spans="1:8" s="11" customFormat="1" ht="29.25" customHeight="1">
      <c r="A9" s="146"/>
      <c r="B9" s="147"/>
      <c r="C9" s="148" t="s">
        <v>57</v>
      </c>
      <c r="D9" s="149" t="s">
        <v>58</v>
      </c>
      <c r="E9" s="149" t="s">
        <v>124</v>
      </c>
      <c r="F9" s="150" t="s">
        <v>1060</v>
      </c>
      <c r="G9" s="146"/>
      <c r="H9" s="147"/>
    </row>
    <row r="10" spans="1:8" s="2" customFormat="1" ht="26.4" customHeight="1">
      <c r="A10" s="36"/>
      <c r="B10" s="37"/>
      <c r="C10" s="232" t="s">
        <v>1061</v>
      </c>
      <c r="D10" s="232" t="s">
        <v>100</v>
      </c>
      <c r="E10" s="36"/>
      <c r="F10" s="36"/>
      <c r="G10" s="36"/>
      <c r="H10" s="37"/>
    </row>
    <row r="11" spans="1:8" s="2" customFormat="1" ht="16.8" customHeight="1">
      <c r="A11" s="36"/>
      <c r="B11" s="37"/>
      <c r="C11" s="233" t="s">
        <v>1062</v>
      </c>
      <c r="D11" s="234" t="s">
        <v>1</v>
      </c>
      <c r="E11" s="235" t="s">
        <v>1</v>
      </c>
      <c r="F11" s="236">
        <v>9446.5</v>
      </c>
      <c r="G11" s="36"/>
      <c r="H11" s="37"/>
    </row>
    <row r="12" spans="1:8" s="2" customFormat="1" ht="16.8" customHeight="1">
      <c r="A12" s="36"/>
      <c r="B12" s="37"/>
      <c r="C12" s="233" t="s">
        <v>1063</v>
      </c>
      <c r="D12" s="234" t="s">
        <v>1</v>
      </c>
      <c r="E12" s="235" t="s">
        <v>1</v>
      </c>
      <c r="F12" s="236">
        <v>1.8</v>
      </c>
      <c r="G12" s="36"/>
      <c r="H12" s="37"/>
    </row>
    <row r="13" spans="1:8" s="2" customFormat="1" ht="16.8" customHeight="1">
      <c r="A13" s="36"/>
      <c r="B13" s="37"/>
      <c r="C13" s="233" t="s">
        <v>1064</v>
      </c>
      <c r="D13" s="234" t="s">
        <v>1</v>
      </c>
      <c r="E13" s="235" t="s">
        <v>1</v>
      </c>
      <c r="F13" s="236">
        <v>76.225</v>
      </c>
      <c r="G13" s="36"/>
      <c r="H13" s="37"/>
    </row>
    <row r="14" spans="1:8" s="2" customFormat="1" ht="16.8" customHeight="1">
      <c r="A14" s="36"/>
      <c r="B14" s="37"/>
      <c r="C14" s="233" t="s">
        <v>1065</v>
      </c>
      <c r="D14" s="234" t="s">
        <v>1</v>
      </c>
      <c r="E14" s="235" t="s">
        <v>1</v>
      </c>
      <c r="F14" s="236">
        <v>33</v>
      </c>
      <c r="G14" s="36"/>
      <c r="H14" s="37"/>
    </row>
    <row r="15" spans="1:8" s="2" customFormat="1" ht="16.8" customHeight="1">
      <c r="A15" s="36"/>
      <c r="B15" s="37"/>
      <c r="C15" s="233" t="s">
        <v>1066</v>
      </c>
      <c r="D15" s="234" t="s">
        <v>1</v>
      </c>
      <c r="E15" s="235" t="s">
        <v>1</v>
      </c>
      <c r="F15" s="236">
        <v>247.79999999999998</v>
      </c>
      <c r="G15" s="36"/>
      <c r="H15" s="37"/>
    </row>
    <row r="16" spans="1:8" s="2" customFormat="1" ht="16.8" customHeight="1">
      <c r="A16" s="36"/>
      <c r="B16" s="37"/>
      <c r="C16" s="233" t="s">
        <v>1067</v>
      </c>
      <c r="D16" s="234" t="s">
        <v>1</v>
      </c>
      <c r="E16" s="235" t="s">
        <v>1</v>
      </c>
      <c r="F16" s="236">
        <v>9532.6</v>
      </c>
      <c r="G16" s="36"/>
      <c r="H16" s="37"/>
    </row>
    <row r="17" spans="1:8" s="2" customFormat="1" ht="16.8" customHeight="1">
      <c r="A17" s="36"/>
      <c r="B17" s="37"/>
      <c r="C17" s="233" t="s">
        <v>1068</v>
      </c>
      <c r="D17" s="234" t="s">
        <v>1</v>
      </c>
      <c r="E17" s="235" t="s">
        <v>1</v>
      </c>
      <c r="F17" s="236">
        <v>141.75300000000001</v>
      </c>
      <c r="G17" s="36"/>
      <c r="H17" s="37"/>
    </row>
    <row r="18" spans="1:8" s="2" customFormat="1" ht="16.8" customHeight="1">
      <c r="A18" s="36"/>
      <c r="B18" s="37"/>
      <c r="C18" s="233" t="s">
        <v>1069</v>
      </c>
      <c r="D18" s="234" t="s">
        <v>1</v>
      </c>
      <c r="E18" s="235" t="s">
        <v>1</v>
      </c>
      <c r="F18" s="236">
        <v>1230</v>
      </c>
      <c r="G18" s="36"/>
      <c r="H18" s="37"/>
    </row>
    <row r="19" spans="1:8" s="2" customFormat="1" ht="16.8" customHeight="1">
      <c r="A19" s="36"/>
      <c r="B19" s="37"/>
      <c r="C19" s="233" t="s">
        <v>1070</v>
      </c>
      <c r="D19" s="234" t="s">
        <v>1</v>
      </c>
      <c r="E19" s="235" t="s">
        <v>1</v>
      </c>
      <c r="F19" s="236">
        <v>89.60000000000001</v>
      </c>
      <c r="G19" s="36"/>
      <c r="H19" s="37"/>
    </row>
    <row r="20" spans="1:8" s="2" customFormat="1" ht="16.8" customHeight="1">
      <c r="A20" s="36"/>
      <c r="B20" s="37"/>
      <c r="C20" s="233" t="s">
        <v>1071</v>
      </c>
      <c r="D20" s="234" t="s">
        <v>1</v>
      </c>
      <c r="E20" s="235" t="s">
        <v>1</v>
      </c>
      <c r="F20" s="236">
        <v>1554.5600000000002</v>
      </c>
      <c r="G20" s="36"/>
      <c r="H20" s="37"/>
    </row>
    <row r="21" spans="1:8" s="2" customFormat="1" ht="26.4" customHeight="1">
      <c r="A21" s="36"/>
      <c r="B21" s="37"/>
      <c r="C21" s="232" t="s">
        <v>1072</v>
      </c>
      <c r="D21" s="232" t="s">
        <v>104</v>
      </c>
      <c r="E21" s="36"/>
      <c r="F21" s="36"/>
      <c r="G21" s="36"/>
      <c r="H21" s="37"/>
    </row>
    <row r="22" spans="1:8" s="2" customFormat="1" ht="16.8" customHeight="1">
      <c r="A22" s="36"/>
      <c r="B22" s="37"/>
      <c r="C22" s="233" t="s">
        <v>1062</v>
      </c>
      <c r="D22" s="234" t="s">
        <v>1</v>
      </c>
      <c r="E22" s="235" t="s">
        <v>1</v>
      </c>
      <c r="F22" s="236">
        <v>9446.5</v>
      </c>
      <c r="G22" s="36"/>
      <c r="H22" s="37"/>
    </row>
    <row r="23" spans="1:8" s="2" customFormat="1" ht="16.8" customHeight="1">
      <c r="A23" s="36"/>
      <c r="B23" s="37"/>
      <c r="C23" s="233" t="s">
        <v>1063</v>
      </c>
      <c r="D23" s="234" t="s">
        <v>1</v>
      </c>
      <c r="E23" s="235" t="s">
        <v>1</v>
      </c>
      <c r="F23" s="236">
        <v>1.8</v>
      </c>
      <c r="G23" s="36"/>
      <c r="H23" s="37"/>
    </row>
    <row r="24" spans="1:8" s="2" customFormat="1" ht="16.8" customHeight="1">
      <c r="A24" s="36"/>
      <c r="B24" s="37"/>
      <c r="C24" s="233" t="s">
        <v>1064</v>
      </c>
      <c r="D24" s="234" t="s">
        <v>1</v>
      </c>
      <c r="E24" s="235" t="s">
        <v>1</v>
      </c>
      <c r="F24" s="236">
        <v>76.225</v>
      </c>
      <c r="G24" s="36"/>
      <c r="H24" s="37"/>
    </row>
    <row r="25" spans="1:8" s="2" customFormat="1" ht="16.8" customHeight="1">
      <c r="A25" s="36"/>
      <c r="B25" s="37"/>
      <c r="C25" s="233" t="s">
        <v>1065</v>
      </c>
      <c r="D25" s="234" t="s">
        <v>1</v>
      </c>
      <c r="E25" s="235" t="s">
        <v>1</v>
      </c>
      <c r="F25" s="236">
        <v>33</v>
      </c>
      <c r="G25" s="36"/>
      <c r="H25" s="37"/>
    </row>
    <row r="26" spans="1:8" s="2" customFormat="1" ht="16.8" customHeight="1">
      <c r="A26" s="36"/>
      <c r="B26" s="37"/>
      <c r="C26" s="233" t="s">
        <v>1066</v>
      </c>
      <c r="D26" s="234" t="s">
        <v>1</v>
      </c>
      <c r="E26" s="235" t="s">
        <v>1</v>
      </c>
      <c r="F26" s="236">
        <v>247.79999999999998</v>
      </c>
      <c r="G26" s="36"/>
      <c r="H26" s="37"/>
    </row>
    <row r="27" spans="1:8" s="2" customFormat="1" ht="16.8" customHeight="1">
      <c r="A27" s="36"/>
      <c r="B27" s="37"/>
      <c r="C27" s="233" t="s">
        <v>1067</v>
      </c>
      <c r="D27" s="234" t="s">
        <v>1</v>
      </c>
      <c r="E27" s="235" t="s">
        <v>1</v>
      </c>
      <c r="F27" s="236">
        <v>9532.6</v>
      </c>
      <c r="G27" s="36"/>
      <c r="H27" s="37"/>
    </row>
    <row r="28" spans="1:8" s="2" customFormat="1" ht="16.8" customHeight="1">
      <c r="A28" s="36"/>
      <c r="B28" s="37"/>
      <c r="C28" s="233" t="s">
        <v>1068</v>
      </c>
      <c r="D28" s="234" t="s">
        <v>1</v>
      </c>
      <c r="E28" s="235" t="s">
        <v>1</v>
      </c>
      <c r="F28" s="236">
        <v>141.75300000000001</v>
      </c>
      <c r="G28" s="36"/>
      <c r="H28" s="37"/>
    </row>
    <row r="29" spans="1:8" s="2" customFormat="1" ht="16.8" customHeight="1">
      <c r="A29" s="36"/>
      <c r="B29" s="37"/>
      <c r="C29" s="233" t="s">
        <v>1069</v>
      </c>
      <c r="D29" s="234" t="s">
        <v>1</v>
      </c>
      <c r="E29" s="235" t="s">
        <v>1</v>
      </c>
      <c r="F29" s="236">
        <v>1230</v>
      </c>
      <c r="G29" s="36"/>
      <c r="H29" s="37"/>
    </row>
    <row r="30" spans="1:8" s="2" customFormat="1" ht="16.8" customHeight="1">
      <c r="A30" s="36"/>
      <c r="B30" s="37"/>
      <c r="C30" s="233" t="s">
        <v>1070</v>
      </c>
      <c r="D30" s="234" t="s">
        <v>1</v>
      </c>
      <c r="E30" s="235" t="s">
        <v>1</v>
      </c>
      <c r="F30" s="236">
        <v>89.60000000000001</v>
      </c>
      <c r="G30" s="36"/>
      <c r="H30" s="37"/>
    </row>
    <row r="31" spans="1:8" s="2" customFormat="1" ht="16.8" customHeight="1">
      <c r="A31" s="36"/>
      <c r="B31" s="37"/>
      <c r="C31" s="233" t="s">
        <v>1071</v>
      </c>
      <c r="D31" s="234" t="s">
        <v>1</v>
      </c>
      <c r="E31" s="235" t="s">
        <v>1</v>
      </c>
      <c r="F31" s="236">
        <v>1554.5600000000002</v>
      </c>
      <c r="G31" s="36"/>
      <c r="H31" s="37"/>
    </row>
    <row r="32" spans="1:8" s="2" customFormat="1" ht="7.4" customHeight="1">
      <c r="A32" s="36"/>
      <c r="B32" s="58"/>
      <c r="C32" s="59"/>
      <c r="D32" s="59"/>
      <c r="E32" s="59"/>
      <c r="F32" s="59"/>
      <c r="G32" s="59"/>
      <c r="H32" s="37"/>
    </row>
    <row r="33" spans="1:8" s="2" customFormat="1" ht="12">
      <c r="A33" s="36"/>
      <c r="B33" s="36"/>
      <c r="C33" s="36"/>
      <c r="D33" s="36"/>
      <c r="E33" s="36"/>
      <c r="F33" s="36"/>
      <c r="G33" s="36"/>
      <c r="H33" s="36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114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31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ROUND((SUM(BE118:BE135)),2)</f>
        <v>0</v>
      </c>
      <c r="G33" s="36"/>
      <c r="H33" s="36"/>
      <c r="I33" s="126">
        <v>0.21</v>
      </c>
      <c r="J33" s="125">
        <f>ROUND(((SUM(BE118:BE135))*I33),2)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ROUND((SUM(BF118:BF135)),2)</f>
        <v>0</v>
      </c>
      <c r="G34" s="36"/>
      <c r="H34" s="36"/>
      <c r="I34" s="126">
        <v>0.15</v>
      </c>
      <c r="J34" s="125">
        <f>ROUND(((SUM(BF118:BF135))*I34),2)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ROUND((SUM(BG118:BG135)),2)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ROUND((SUM(BH118:BH135)),2)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ROUND((SUM(BI118:BI135)),2)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000N - Všeobecné položky (neuznatelné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DOPRAPLAN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120</v>
      </c>
      <c r="E97" s="140"/>
      <c r="F97" s="140"/>
      <c r="G97" s="140"/>
      <c r="H97" s="140"/>
      <c r="I97" s="140"/>
      <c r="J97" s="141">
        <f>J119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121</v>
      </c>
      <c r="E98" s="144"/>
      <c r="F98" s="144"/>
      <c r="G98" s="144"/>
      <c r="H98" s="144"/>
      <c r="I98" s="144"/>
      <c r="J98" s="145">
        <f>J120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122</v>
      </c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6.25" customHeight="1">
      <c r="A108" s="36"/>
      <c r="B108" s="37"/>
      <c r="C108" s="36"/>
      <c r="D108" s="36"/>
      <c r="E108" s="119" t="str">
        <f>E7</f>
        <v>Úprava cyklostezky v oblasti Olešná ul.Kvapilova, k.ú. Místek (aktualizace 01-2021)</v>
      </c>
      <c r="F108" s="30"/>
      <c r="G108" s="30"/>
      <c r="H108" s="30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113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>000N - Všeobecné položky (neuznatelné náklady)</v>
      </c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6"/>
      <c r="E112" s="36"/>
      <c r="F112" s="25" t="str">
        <f>F12</f>
        <v>Frýdek-Místek</v>
      </c>
      <c r="G112" s="36"/>
      <c r="H112" s="36"/>
      <c r="I112" s="30" t="s">
        <v>22</v>
      </c>
      <c r="J112" s="67" t="str">
        <f>IF(J12="","",J12)</f>
        <v>25. 1. 2021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6"/>
      <c r="E114" s="36"/>
      <c r="F114" s="25" t="str">
        <f>E15</f>
        <v>Statutární město Frýdek-Místek</v>
      </c>
      <c r="G114" s="36"/>
      <c r="H114" s="36"/>
      <c r="I114" s="30" t="s">
        <v>30</v>
      </c>
      <c r="J114" s="34" t="str">
        <f>E21</f>
        <v>DOPRAPLAN s.r.o.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6"/>
      <c r="E115" s="36"/>
      <c r="F115" s="25" t="str">
        <f>IF(E18="","",E18)</f>
        <v>Vyplň údaj</v>
      </c>
      <c r="G115" s="36"/>
      <c r="H115" s="36"/>
      <c r="I115" s="30" t="s">
        <v>33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46"/>
      <c r="B117" s="147"/>
      <c r="C117" s="148" t="s">
        <v>123</v>
      </c>
      <c r="D117" s="149" t="s">
        <v>61</v>
      </c>
      <c r="E117" s="149" t="s">
        <v>57</v>
      </c>
      <c r="F117" s="149" t="s">
        <v>58</v>
      </c>
      <c r="G117" s="149" t="s">
        <v>124</v>
      </c>
      <c r="H117" s="149" t="s">
        <v>125</v>
      </c>
      <c r="I117" s="149" t="s">
        <v>126</v>
      </c>
      <c r="J117" s="150" t="s">
        <v>117</v>
      </c>
      <c r="K117" s="151" t="s">
        <v>127</v>
      </c>
      <c r="L117" s="152"/>
      <c r="M117" s="84" t="s">
        <v>1</v>
      </c>
      <c r="N117" s="85" t="s">
        <v>40</v>
      </c>
      <c r="O117" s="85" t="s">
        <v>128</v>
      </c>
      <c r="P117" s="85" t="s">
        <v>129</v>
      </c>
      <c r="Q117" s="85" t="s">
        <v>130</v>
      </c>
      <c r="R117" s="85" t="s">
        <v>131</v>
      </c>
      <c r="S117" s="85" t="s">
        <v>132</v>
      </c>
      <c r="T117" s="86" t="s">
        <v>133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63" s="2" customFormat="1" ht="22.8" customHeight="1">
      <c r="A118" s="36"/>
      <c r="B118" s="37"/>
      <c r="C118" s="91" t="s">
        <v>134</v>
      </c>
      <c r="D118" s="36"/>
      <c r="E118" s="36"/>
      <c r="F118" s="36"/>
      <c r="G118" s="36"/>
      <c r="H118" s="36"/>
      <c r="I118" s="36"/>
      <c r="J118" s="153">
        <f>BK118</f>
        <v>0</v>
      </c>
      <c r="K118" s="36"/>
      <c r="L118" s="37"/>
      <c r="M118" s="87"/>
      <c r="N118" s="71"/>
      <c r="O118" s="88"/>
      <c r="P118" s="154">
        <f>P119</f>
        <v>0</v>
      </c>
      <c r="Q118" s="88"/>
      <c r="R118" s="154">
        <f>R119</f>
        <v>0</v>
      </c>
      <c r="S118" s="88"/>
      <c r="T118" s="15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75</v>
      </c>
      <c r="AU118" s="17" t="s">
        <v>119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75</v>
      </c>
      <c r="E119" s="159" t="s">
        <v>135</v>
      </c>
      <c r="F119" s="159" t="s">
        <v>136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137</v>
      </c>
      <c r="AT119" s="166" t="s">
        <v>75</v>
      </c>
      <c r="AU119" s="166" t="s">
        <v>76</v>
      </c>
      <c r="AY119" s="158" t="s">
        <v>138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75</v>
      </c>
      <c r="E120" s="168" t="s">
        <v>139</v>
      </c>
      <c r="F120" s="168" t="s">
        <v>140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SUM(P121:P135)</f>
        <v>0</v>
      </c>
      <c r="Q120" s="163"/>
      <c r="R120" s="164">
        <f>SUM(R121:R135)</f>
        <v>0</v>
      </c>
      <c r="S120" s="163"/>
      <c r="T120" s="165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137</v>
      </c>
      <c r="AT120" s="166" t="s">
        <v>75</v>
      </c>
      <c r="AU120" s="166" t="s">
        <v>84</v>
      </c>
      <c r="AY120" s="158" t="s">
        <v>138</v>
      </c>
      <c r="BK120" s="167">
        <f>SUM(BK121:BK135)</f>
        <v>0</v>
      </c>
    </row>
    <row r="121" spans="1:65" s="2" customFormat="1" ht="16.5" customHeight="1">
      <c r="A121" s="36"/>
      <c r="B121" s="170"/>
      <c r="C121" s="171" t="s">
        <v>84</v>
      </c>
      <c r="D121" s="171" t="s">
        <v>141</v>
      </c>
      <c r="E121" s="172" t="s">
        <v>142</v>
      </c>
      <c r="F121" s="173" t="s">
        <v>143</v>
      </c>
      <c r="G121" s="174" t="s">
        <v>144</v>
      </c>
      <c r="H121" s="175">
        <v>1</v>
      </c>
      <c r="I121" s="176"/>
      <c r="J121" s="177">
        <f>ROUND(I121*H121,2)</f>
        <v>0</v>
      </c>
      <c r="K121" s="178"/>
      <c r="L121" s="37"/>
      <c r="M121" s="179" t="s">
        <v>1</v>
      </c>
      <c r="N121" s="180" t="s">
        <v>41</v>
      </c>
      <c r="O121" s="7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3" t="s">
        <v>145</v>
      </c>
      <c r="AT121" s="183" t="s">
        <v>141</v>
      </c>
      <c r="AU121" s="183" t="s">
        <v>86</v>
      </c>
      <c r="AY121" s="17" t="s">
        <v>138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84</v>
      </c>
      <c r="BK121" s="184">
        <f>ROUND(I121*H121,2)</f>
        <v>0</v>
      </c>
      <c r="BL121" s="17" t="s">
        <v>145</v>
      </c>
      <c r="BM121" s="183" t="s">
        <v>146</v>
      </c>
    </row>
    <row r="122" spans="1:47" s="2" customFormat="1" ht="12">
      <c r="A122" s="36"/>
      <c r="B122" s="37"/>
      <c r="C122" s="36"/>
      <c r="D122" s="185" t="s">
        <v>147</v>
      </c>
      <c r="E122" s="36"/>
      <c r="F122" s="186" t="s">
        <v>148</v>
      </c>
      <c r="G122" s="36"/>
      <c r="H122" s="36"/>
      <c r="I122" s="187"/>
      <c r="J122" s="36"/>
      <c r="K122" s="36"/>
      <c r="L122" s="37"/>
      <c r="M122" s="188"/>
      <c r="N122" s="189"/>
      <c r="O122" s="75"/>
      <c r="P122" s="75"/>
      <c r="Q122" s="75"/>
      <c r="R122" s="75"/>
      <c r="S122" s="75"/>
      <c r="T122" s="7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7" t="s">
        <v>147</v>
      </c>
      <c r="AU122" s="17" t="s">
        <v>86</v>
      </c>
    </row>
    <row r="123" spans="1:47" s="2" customFormat="1" ht="12">
      <c r="A123" s="36"/>
      <c r="B123" s="37"/>
      <c r="C123" s="36"/>
      <c r="D123" s="185" t="s">
        <v>149</v>
      </c>
      <c r="E123" s="36"/>
      <c r="F123" s="190" t="s">
        <v>150</v>
      </c>
      <c r="G123" s="36"/>
      <c r="H123" s="36"/>
      <c r="I123" s="187"/>
      <c r="J123" s="36"/>
      <c r="K123" s="36"/>
      <c r="L123" s="37"/>
      <c r="M123" s="188"/>
      <c r="N123" s="189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149</v>
      </c>
      <c r="AU123" s="17" t="s">
        <v>86</v>
      </c>
    </row>
    <row r="124" spans="1:51" s="13" customFormat="1" ht="12">
      <c r="A124" s="13"/>
      <c r="B124" s="191"/>
      <c r="C124" s="13"/>
      <c r="D124" s="185" t="s">
        <v>151</v>
      </c>
      <c r="E124" s="192" t="s">
        <v>1</v>
      </c>
      <c r="F124" s="193" t="s">
        <v>152</v>
      </c>
      <c r="G124" s="13"/>
      <c r="H124" s="194">
        <v>1</v>
      </c>
      <c r="I124" s="195"/>
      <c r="J124" s="13"/>
      <c r="K124" s="13"/>
      <c r="L124" s="191"/>
      <c r="M124" s="196"/>
      <c r="N124" s="197"/>
      <c r="O124" s="197"/>
      <c r="P124" s="197"/>
      <c r="Q124" s="197"/>
      <c r="R124" s="197"/>
      <c r="S124" s="197"/>
      <c r="T124" s="19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2" t="s">
        <v>151</v>
      </c>
      <c r="AU124" s="192" t="s">
        <v>86</v>
      </c>
      <c r="AV124" s="13" t="s">
        <v>86</v>
      </c>
      <c r="AW124" s="13" t="s">
        <v>32</v>
      </c>
      <c r="AX124" s="13" t="s">
        <v>84</v>
      </c>
      <c r="AY124" s="192" t="s">
        <v>138</v>
      </c>
    </row>
    <row r="125" spans="1:65" s="2" customFormat="1" ht="16.5" customHeight="1">
      <c r="A125" s="36"/>
      <c r="B125" s="170"/>
      <c r="C125" s="171" t="s">
        <v>86</v>
      </c>
      <c r="D125" s="171" t="s">
        <v>141</v>
      </c>
      <c r="E125" s="172" t="s">
        <v>153</v>
      </c>
      <c r="F125" s="173" t="s">
        <v>154</v>
      </c>
      <c r="G125" s="174" t="s">
        <v>144</v>
      </c>
      <c r="H125" s="175">
        <v>1</v>
      </c>
      <c r="I125" s="176"/>
      <c r="J125" s="177">
        <f>ROUND(I125*H125,2)</f>
        <v>0</v>
      </c>
      <c r="K125" s="178"/>
      <c r="L125" s="37"/>
      <c r="M125" s="179" t="s">
        <v>1</v>
      </c>
      <c r="N125" s="180" t="s">
        <v>41</v>
      </c>
      <c r="O125" s="7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155</v>
      </c>
      <c r="AT125" s="183" t="s">
        <v>141</v>
      </c>
      <c r="AU125" s="183" t="s">
        <v>86</v>
      </c>
      <c r="AY125" s="17" t="s">
        <v>138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84</v>
      </c>
      <c r="BK125" s="184">
        <f>ROUND(I125*H125,2)</f>
        <v>0</v>
      </c>
      <c r="BL125" s="17" t="s">
        <v>155</v>
      </c>
      <c r="BM125" s="183" t="s">
        <v>156</v>
      </c>
    </row>
    <row r="126" spans="1:47" s="2" customFormat="1" ht="12">
      <c r="A126" s="36"/>
      <c r="B126" s="37"/>
      <c r="C126" s="36"/>
      <c r="D126" s="185" t="s">
        <v>147</v>
      </c>
      <c r="E126" s="36"/>
      <c r="F126" s="186" t="s">
        <v>157</v>
      </c>
      <c r="G126" s="36"/>
      <c r="H126" s="36"/>
      <c r="I126" s="187"/>
      <c r="J126" s="36"/>
      <c r="K126" s="36"/>
      <c r="L126" s="37"/>
      <c r="M126" s="188"/>
      <c r="N126" s="189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147</v>
      </c>
      <c r="AU126" s="17" t="s">
        <v>86</v>
      </c>
    </row>
    <row r="127" spans="1:51" s="13" customFormat="1" ht="12">
      <c r="A127" s="13"/>
      <c r="B127" s="191"/>
      <c r="C127" s="13"/>
      <c r="D127" s="185" t="s">
        <v>151</v>
      </c>
      <c r="E127" s="192" t="s">
        <v>1</v>
      </c>
      <c r="F127" s="193" t="s">
        <v>84</v>
      </c>
      <c r="G127" s="13"/>
      <c r="H127" s="194">
        <v>1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151</v>
      </c>
      <c r="AU127" s="192" t="s">
        <v>86</v>
      </c>
      <c r="AV127" s="13" t="s">
        <v>86</v>
      </c>
      <c r="AW127" s="13" t="s">
        <v>32</v>
      </c>
      <c r="AX127" s="13" t="s">
        <v>84</v>
      </c>
      <c r="AY127" s="192" t="s">
        <v>138</v>
      </c>
    </row>
    <row r="128" spans="1:65" s="2" customFormat="1" ht="16.5" customHeight="1">
      <c r="A128" s="36"/>
      <c r="B128" s="170"/>
      <c r="C128" s="171" t="s">
        <v>158</v>
      </c>
      <c r="D128" s="171" t="s">
        <v>141</v>
      </c>
      <c r="E128" s="172" t="s">
        <v>159</v>
      </c>
      <c r="F128" s="173" t="s">
        <v>160</v>
      </c>
      <c r="G128" s="174" t="s">
        <v>144</v>
      </c>
      <c r="H128" s="175">
        <v>1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41</v>
      </c>
      <c r="O128" s="75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155</v>
      </c>
      <c r="AT128" s="183" t="s">
        <v>141</v>
      </c>
      <c r="AU128" s="183" t="s">
        <v>86</v>
      </c>
      <c r="AY128" s="17" t="s">
        <v>138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84</v>
      </c>
      <c r="BK128" s="184">
        <f>ROUND(I128*H128,2)</f>
        <v>0</v>
      </c>
      <c r="BL128" s="17" t="s">
        <v>155</v>
      </c>
      <c r="BM128" s="183" t="s">
        <v>161</v>
      </c>
    </row>
    <row r="129" spans="1:47" s="2" customFormat="1" ht="12">
      <c r="A129" s="36"/>
      <c r="B129" s="37"/>
      <c r="C129" s="36"/>
      <c r="D129" s="185" t="s">
        <v>147</v>
      </c>
      <c r="E129" s="36"/>
      <c r="F129" s="186" t="s">
        <v>160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147</v>
      </c>
      <c r="AU129" s="17" t="s">
        <v>86</v>
      </c>
    </row>
    <row r="130" spans="1:47" s="2" customFormat="1" ht="12">
      <c r="A130" s="36"/>
      <c r="B130" s="37"/>
      <c r="C130" s="36"/>
      <c r="D130" s="185" t="s">
        <v>149</v>
      </c>
      <c r="E130" s="36"/>
      <c r="F130" s="190" t="s">
        <v>162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149</v>
      </c>
      <c r="AU130" s="17" t="s">
        <v>86</v>
      </c>
    </row>
    <row r="131" spans="1:51" s="13" customFormat="1" ht="12">
      <c r="A131" s="13"/>
      <c r="B131" s="191"/>
      <c r="C131" s="13"/>
      <c r="D131" s="185" t="s">
        <v>151</v>
      </c>
      <c r="E131" s="192" t="s">
        <v>1</v>
      </c>
      <c r="F131" s="193" t="s">
        <v>84</v>
      </c>
      <c r="G131" s="13"/>
      <c r="H131" s="194">
        <v>1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151</v>
      </c>
      <c r="AU131" s="192" t="s">
        <v>86</v>
      </c>
      <c r="AV131" s="13" t="s">
        <v>86</v>
      </c>
      <c r="AW131" s="13" t="s">
        <v>32</v>
      </c>
      <c r="AX131" s="13" t="s">
        <v>84</v>
      </c>
      <c r="AY131" s="192" t="s">
        <v>138</v>
      </c>
    </row>
    <row r="132" spans="1:65" s="2" customFormat="1" ht="16.5" customHeight="1">
      <c r="A132" s="36"/>
      <c r="B132" s="170"/>
      <c r="C132" s="171" t="s">
        <v>145</v>
      </c>
      <c r="D132" s="171" t="s">
        <v>141</v>
      </c>
      <c r="E132" s="172" t="s">
        <v>163</v>
      </c>
      <c r="F132" s="173" t="s">
        <v>164</v>
      </c>
      <c r="G132" s="174" t="s">
        <v>144</v>
      </c>
      <c r="H132" s="175">
        <v>1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41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155</v>
      </c>
      <c r="AT132" s="183" t="s">
        <v>141</v>
      </c>
      <c r="AU132" s="183" t="s">
        <v>86</v>
      </c>
      <c r="AY132" s="17" t="s">
        <v>138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84</v>
      </c>
      <c r="BK132" s="184">
        <f>ROUND(I132*H132,2)</f>
        <v>0</v>
      </c>
      <c r="BL132" s="17" t="s">
        <v>155</v>
      </c>
      <c r="BM132" s="183" t="s">
        <v>165</v>
      </c>
    </row>
    <row r="133" spans="1:47" s="2" customFormat="1" ht="12">
      <c r="A133" s="36"/>
      <c r="B133" s="37"/>
      <c r="C133" s="36"/>
      <c r="D133" s="185" t="s">
        <v>147</v>
      </c>
      <c r="E133" s="36"/>
      <c r="F133" s="186" t="s">
        <v>166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147</v>
      </c>
      <c r="AU133" s="17" t="s">
        <v>86</v>
      </c>
    </row>
    <row r="134" spans="1:47" s="2" customFormat="1" ht="12">
      <c r="A134" s="36"/>
      <c r="B134" s="37"/>
      <c r="C134" s="36"/>
      <c r="D134" s="185" t="s">
        <v>149</v>
      </c>
      <c r="E134" s="36"/>
      <c r="F134" s="190" t="s">
        <v>167</v>
      </c>
      <c r="G134" s="36"/>
      <c r="H134" s="36"/>
      <c r="I134" s="187"/>
      <c r="J134" s="36"/>
      <c r="K134" s="36"/>
      <c r="L134" s="37"/>
      <c r="M134" s="188"/>
      <c r="N134" s="189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149</v>
      </c>
      <c r="AU134" s="17" t="s">
        <v>86</v>
      </c>
    </row>
    <row r="135" spans="1:51" s="13" customFormat="1" ht="12">
      <c r="A135" s="13"/>
      <c r="B135" s="191"/>
      <c r="C135" s="13"/>
      <c r="D135" s="185" t="s">
        <v>151</v>
      </c>
      <c r="E135" s="192" t="s">
        <v>1</v>
      </c>
      <c r="F135" s="193" t="s">
        <v>84</v>
      </c>
      <c r="G135" s="13"/>
      <c r="H135" s="194">
        <v>1</v>
      </c>
      <c r="I135" s="195"/>
      <c r="J135" s="13"/>
      <c r="K135" s="13"/>
      <c r="L135" s="191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151</v>
      </c>
      <c r="AU135" s="192" t="s">
        <v>86</v>
      </c>
      <c r="AV135" s="13" t="s">
        <v>86</v>
      </c>
      <c r="AW135" s="13" t="s">
        <v>32</v>
      </c>
      <c r="AX135" s="13" t="s">
        <v>84</v>
      </c>
      <c r="AY135" s="192" t="s">
        <v>138</v>
      </c>
    </row>
    <row r="136" spans="1:31" s="2" customFormat="1" ht="6.95" customHeight="1">
      <c r="A136" s="36"/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37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168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31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ROUND(J119,2)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ROUND((SUM(BE119:BE134)),2)</f>
        <v>0</v>
      </c>
      <c r="G33" s="36"/>
      <c r="H33" s="36"/>
      <c r="I33" s="126">
        <v>0.21</v>
      </c>
      <c r="J33" s="125">
        <f>ROUND(((SUM(BE119:BE134))*I33),2)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ROUND((SUM(BF119:BF134)),2)</f>
        <v>0</v>
      </c>
      <c r="G34" s="36"/>
      <c r="H34" s="36"/>
      <c r="I34" s="126">
        <v>0.15</v>
      </c>
      <c r="J34" s="125">
        <f>ROUND(((SUM(BF119:BF134))*I34),2)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ROUND((SUM(BG119:BG134)),2)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ROUND((SUM(BH119:BH134)),2)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ROUND((SUM(BI119:BI134)),2)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000U - Všeobecné položky (uznatelné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DOPRAPLAN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J119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120</v>
      </c>
      <c r="E97" s="140"/>
      <c r="F97" s="140"/>
      <c r="G97" s="140"/>
      <c r="H97" s="140"/>
      <c r="I97" s="140"/>
      <c r="J97" s="141">
        <f>J120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121</v>
      </c>
      <c r="E98" s="144"/>
      <c r="F98" s="144"/>
      <c r="G98" s="144"/>
      <c r="H98" s="144"/>
      <c r="I98" s="144"/>
      <c r="J98" s="145">
        <f>J121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169</v>
      </c>
      <c r="E99" s="144"/>
      <c r="F99" s="144"/>
      <c r="G99" s="144"/>
      <c r="H99" s="144"/>
      <c r="I99" s="144"/>
      <c r="J99" s="145">
        <f>J128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122</v>
      </c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6.25" customHeight="1">
      <c r="A109" s="36"/>
      <c r="B109" s="37"/>
      <c r="C109" s="36"/>
      <c r="D109" s="36"/>
      <c r="E109" s="119" t="str">
        <f>E7</f>
        <v>Úprava cyklostezky v oblasti Olešná ul.Kvapilova, k.ú. Místek (aktualizace 01-2021)</v>
      </c>
      <c r="F109" s="30"/>
      <c r="G109" s="30"/>
      <c r="H109" s="30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113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6"/>
      <c r="D111" s="36"/>
      <c r="E111" s="65" t="str">
        <f>E9</f>
        <v>000U - Všeobecné položky (uznatelné náklady)</v>
      </c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6"/>
      <c r="E113" s="36"/>
      <c r="F113" s="25" t="str">
        <f>F12</f>
        <v>Frýdek-Místek</v>
      </c>
      <c r="G113" s="36"/>
      <c r="H113" s="36"/>
      <c r="I113" s="30" t="s">
        <v>22</v>
      </c>
      <c r="J113" s="67" t="str">
        <f>IF(J12="","",J12)</f>
        <v>25. 1. 2021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24</v>
      </c>
      <c r="D115" s="36"/>
      <c r="E115" s="36"/>
      <c r="F115" s="25" t="str">
        <f>E15</f>
        <v>Statutární město Frýdek-Místek</v>
      </c>
      <c r="G115" s="36"/>
      <c r="H115" s="36"/>
      <c r="I115" s="30" t="s">
        <v>30</v>
      </c>
      <c r="J115" s="34" t="str">
        <f>E21</f>
        <v>DOPRAPLAN s.r.o.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28</v>
      </c>
      <c r="D116" s="36"/>
      <c r="E116" s="36"/>
      <c r="F116" s="25" t="str">
        <f>IF(E18="","",E18)</f>
        <v>Vyplň údaj</v>
      </c>
      <c r="G116" s="36"/>
      <c r="H116" s="36"/>
      <c r="I116" s="30" t="s">
        <v>33</v>
      </c>
      <c r="J116" s="34" t="str">
        <f>E24</f>
        <v xml:space="preserve"> 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146"/>
      <c r="B118" s="147"/>
      <c r="C118" s="148" t="s">
        <v>123</v>
      </c>
      <c r="D118" s="149" t="s">
        <v>61</v>
      </c>
      <c r="E118" s="149" t="s">
        <v>57</v>
      </c>
      <c r="F118" s="149" t="s">
        <v>58</v>
      </c>
      <c r="G118" s="149" t="s">
        <v>124</v>
      </c>
      <c r="H118" s="149" t="s">
        <v>125</v>
      </c>
      <c r="I118" s="149" t="s">
        <v>126</v>
      </c>
      <c r="J118" s="150" t="s">
        <v>117</v>
      </c>
      <c r="K118" s="151" t="s">
        <v>127</v>
      </c>
      <c r="L118" s="152"/>
      <c r="M118" s="84" t="s">
        <v>1</v>
      </c>
      <c r="N118" s="85" t="s">
        <v>40</v>
      </c>
      <c r="O118" s="85" t="s">
        <v>128</v>
      </c>
      <c r="P118" s="85" t="s">
        <v>129</v>
      </c>
      <c r="Q118" s="85" t="s">
        <v>130</v>
      </c>
      <c r="R118" s="85" t="s">
        <v>131</v>
      </c>
      <c r="S118" s="85" t="s">
        <v>132</v>
      </c>
      <c r="T118" s="86" t="s">
        <v>133</v>
      </c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63" s="2" customFormat="1" ht="22.8" customHeight="1">
      <c r="A119" s="36"/>
      <c r="B119" s="37"/>
      <c r="C119" s="91" t="s">
        <v>134</v>
      </c>
      <c r="D119" s="36"/>
      <c r="E119" s="36"/>
      <c r="F119" s="36"/>
      <c r="G119" s="36"/>
      <c r="H119" s="36"/>
      <c r="I119" s="36"/>
      <c r="J119" s="153">
        <f>BK119</f>
        <v>0</v>
      </c>
      <c r="K119" s="36"/>
      <c r="L119" s="37"/>
      <c r="M119" s="87"/>
      <c r="N119" s="71"/>
      <c r="O119" s="88"/>
      <c r="P119" s="154">
        <f>P120</f>
        <v>0</v>
      </c>
      <c r="Q119" s="88"/>
      <c r="R119" s="154">
        <f>R120</f>
        <v>0</v>
      </c>
      <c r="S119" s="88"/>
      <c r="T119" s="155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75</v>
      </c>
      <c r="AU119" s="17" t="s">
        <v>119</v>
      </c>
      <c r="BK119" s="156">
        <f>BK120</f>
        <v>0</v>
      </c>
    </row>
    <row r="120" spans="1:63" s="12" customFormat="1" ht="25.9" customHeight="1">
      <c r="A120" s="12"/>
      <c r="B120" s="157"/>
      <c r="C120" s="12"/>
      <c r="D120" s="158" t="s">
        <v>75</v>
      </c>
      <c r="E120" s="159" t="s">
        <v>135</v>
      </c>
      <c r="F120" s="159" t="s">
        <v>136</v>
      </c>
      <c r="G120" s="12"/>
      <c r="H120" s="12"/>
      <c r="I120" s="160"/>
      <c r="J120" s="161">
        <f>BK120</f>
        <v>0</v>
      </c>
      <c r="K120" s="12"/>
      <c r="L120" s="157"/>
      <c r="M120" s="162"/>
      <c r="N120" s="163"/>
      <c r="O120" s="163"/>
      <c r="P120" s="164">
        <f>P121+P128</f>
        <v>0</v>
      </c>
      <c r="Q120" s="163"/>
      <c r="R120" s="164">
        <f>R121+R128</f>
        <v>0</v>
      </c>
      <c r="S120" s="163"/>
      <c r="T120" s="165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137</v>
      </c>
      <c r="AT120" s="166" t="s">
        <v>75</v>
      </c>
      <c r="AU120" s="166" t="s">
        <v>76</v>
      </c>
      <c r="AY120" s="158" t="s">
        <v>138</v>
      </c>
      <c r="BK120" s="167">
        <f>BK121+BK128</f>
        <v>0</v>
      </c>
    </row>
    <row r="121" spans="1:63" s="12" customFormat="1" ht="22.8" customHeight="1">
      <c r="A121" s="12"/>
      <c r="B121" s="157"/>
      <c r="C121" s="12"/>
      <c r="D121" s="158" t="s">
        <v>75</v>
      </c>
      <c r="E121" s="168" t="s">
        <v>139</v>
      </c>
      <c r="F121" s="168" t="s">
        <v>140</v>
      </c>
      <c r="G121" s="12"/>
      <c r="H121" s="12"/>
      <c r="I121" s="160"/>
      <c r="J121" s="169">
        <f>BK121</f>
        <v>0</v>
      </c>
      <c r="K121" s="12"/>
      <c r="L121" s="157"/>
      <c r="M121" s="162"/>
      <c r="N121" s="163"/>
      <c r="O121" s="163"/>
      <c r="P121" s="164">
        <f>SUM(P122:P127)</f>
        <v>0</v>
      </c>
      <c r="Q121" s="163"/>
      <c r="R121" s="164">
        <f>SUM(R122:R127)</f>
        <v>0</v>
      </c>
      <c r="S121" s="163"/>
      <c r="T121" s="165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137</v>
      </c>
      <c r="AT121" s="166" t="s">
        <v>75</v>
      </c>
      <c r="AU121" s="166" t="s">
        <v>84</v>
      </c>
      <c r="AY121" s="158" t="s">
        <v>138</v>
      </c>
      <c r="BK121" s="167">
        <f>SUM(BK122:BK127)</f>
        <v>0</v>
      </c>
    </row>
    <row r="122" spans="1:65" s="2" customFormat="1" ht="16.5" customHeight="1">
      <c r="A122" s="36"/>
      <c r="B122" s="170"/>
      <c r="C122" s="171" t="s">
        <v>84</v>
      </c>
      <c r="D122" s="171" t="s">
        <v>141</v>
      </c>
      <c r="E122" s="172" t="s">
        <v>170</v>
      </c>
      <c r="F122" s="173" t="s">
        <v>171</v>
      </c>
      <c r="G122" s="174" t="s">
        <v>144</v>
      </c>
      <c r="H122" s="175">
        <v>1</v>
      </c>
      <c r="I122" s="176"/>
      <c r="J122" s="177">
        <f>ROUND(I122*H122,2)</f>
        <v>0</v>
      </c>
      <c r="K122" s="178"/>
      <c r="L122" s="37"/>
      <c r="M122" s="179" t="s">
        <v>1</v>
      </c>
      <c r="N122" s="180" t="s">
        <v>41</v>
      </c>
      <c r="O122" s="75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3" t="s">
        <v>155</v>
      </c>
      <c r="AT122" s="183" t="s">
        <v>141</v>
      </c>
      <c r="AU122" s="183" t="s">
        <v>86</v>
      </c>
      <c r="AY122" s="17" t="s">
        <v>138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84</v>
      </c>
      <c r="BK122" s="184">
        <f>ROUND(I122*H122,2)</f>
        <v>0</v>
      </c>
      <c r="BL122" s="17" t="s">
        <v>155</v>
      </c>
      <c r="BM122" s="183" t="s">
        <v>172</v>
      </c>
    </row>
    <row r="123" spans="1:47" s="2" customFormat="1" ht="12">
      <c r="A123" s="36"/>
      <c r="B123" s="37"/>
      <c r="C123" s="36"/>
      <c r="D123" s="185" t="s">
        <v>147</v>
      </c>
      <c r="E123" s="36"/>
      <c r="F123" s="186" t="s">
        <v>173</v>
      </c>
      <c r="G123" s="36"/>
      <c r="H123" s="36"/>
      <c r="I123" s="187"/>
      <c r="J123" s="36"/>
      <c r="K123" s="36"/>
      <c r="L123" s="37"/>
      <c r="M123" s="188"/>
      <c r="N123" s="189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147</v>
      </c>
      <c r="AU123" s="17" t="s">
        <v>86</v>
      </c>
    </row>
    <row r="124" spans="1:51" s="13" customFormat="1" ht="12">
      <c r="A124" s="13"/>
      <c r="B124" s="191"/>
      <c r="C124" s="13"/>
      <c r="D124" s="185" t="s">
        <v>151</v>
      </c>
      <c r="E124" s="192" t="s">
        <v>1</v>
      </c>
      <c r="F124" s="193" t="s">
        <v>84</v>
      </c>
      <c r="G124" s="13"/>
      <c r="H124" s="194">
        <v>1</v>
      </c>
      <c r="I124" s="195"/>
      <c r="J124" s="13"/>
      <c r="K124" s="13"/>
      <c r="L124" s="191"/>
      <c r="M124" s="196"/>
      <c r="N124" s="197"/>
      <c r="O124" s="197"/>
      <c r="P124" s="197"/>
      <c r="Q124" s="197"/>
      <c r="R124" s="197"/>
      <c r="S124" s="197"/>
      <c r="T124" s="19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2" t="s">
        <v>151</v>
      </c>
      <c r="AU124" s="192" t="s">
        <v>86</v>
      </c>
      <c r="AV124" s="13" t="s">
        <v>86</v>
      </c>
      <c r="AW124" s="13" t="s">
        <v>32</v>
      </c>
      <c r="AX124" s="13" t="s">
        <v>84</v>
      </c>
      <c r="AY124" s="192" t="s">
        <v>138</v>
      </c>
    </row>
    <row r="125" spans="1:65" s="2" customFormat="1" ht="16.5" customHeight="1">
      <c r="A125" s="36"/>
      <c r="B125" s="170"/>
      <c r="C125" s="171" t="s">
        <v>86</v>
      </c>
      <c r="D125" s="171" t="s">
        <v>141</v>
      </c>
      <c r="E125" s="172" t="s">
        <v>174</v>
      </c>
      <c r="F125" s="173" t="s">
        <v>175</v>
      </c>
      <c r="G125" s="174" t="s">
        <v>144</v>
      </c>
      <c r="H125" s="175">
        <v>2</v>
      </c>
      <c r="I125" s="176"/>
      <c r="J125" s="177">
        <f>ROUND(I125*H125,2)</f>
        <v>0</v>
      </c>
      <c r="K125" s="178"/>
      <c r="L125" s="37"/>
      <c r="M125" s="179" t="s">
        <v>1</v>
      </c>
      <c r="N125" s="180" t="s">
        <v>41</v>
      </c>
      <c r="O125" s="7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155</v>
      </c>
      <c r="AT125" s="183" t="s">
        <v>141</v>
      </c>
      <c r="AU125" s="183" t="s">
        <v>86</v>
      </c>
      <c r="AY125" s="17" t="s">
        <v>138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84</v>
      </c>
      <c r="BK125" s="184">
        <f>ROUND(I125*H125,2)</f>
        <v>0</v>
      </c>
      <c r="BL125" s="17" t="s">
        <v>155</v>
      </c>
      <c r="BM125" s="183" t="s">
        <v>176</v>
      </c>
    </row>
    <row r="126" spans="1:47" s="2" customFormat="1" ht="12">
      <c r="A126" s="36"/>
      <c r="B126" s="37"/>
      <c r="C126" s="36"/>
      <c r="D126" s="185" t="s">
        <v>147</v>
      </c>
      <c r="E126" s="36"/>
      <c r="F126" s="186" t="s">
        <v>177</v>
      </c>
      <c r="G126" s="36"/>
      <c r="H126" s="36"/>
      <c r="I126" s="187"/>
      <c r="J126" s="36"/>
      <c r="K126" s="36"/>
      <c r="L126" s="37"/>
      <c r="M126" s="188"/>
      <c r="N126" s="189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147</v>
      </c>
      <c r="AU126" s="17" t="s">
        <v>86</v>
      </c>
    </row>
    <row r="127" spans="1:51" s="13" customFormat="1" ht="12">
      <c r="A127" s="13"/>
      <c r="B127" s="191"/>
      <c r="C127" s="13"/>
      <c r="D127" s="185" t="s">
        <v>151</v>
      </c>
      <c r="E127" s="192" t="s">
        <v>1</v>
      </c>
      <c r="F127" s="193" t="s">
        <v>86</v>
      </c>
      <c r="G127" s="13"/>
      <c r="H127" s="194">
        <v>2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151</v>
      </c>
      <c r="AU127" s="192" t="s">
        <v>86</v>
      </c>
      <c r="AV127" s="13" t="s">
        <v>86</v>
      </c>
      <c r="AW127" s="13" t="s">
        <v>32</v>
      </c>
      <c r="AX127" s="13" t="s">
        <v>84</v>
      </c>
      <c r="AY127" s="192" t="s">
        <v>138</v>
      </c>
    </row>
    <row r="128" spans="1:63" s="12" customFormat="1" ht="22.8" customHeight="1">
      <c r="A128" s="12"/>
      <c r="B128" s="157"/>
      <c r="C128" s="12"/>
      <c r="D128" s="158" t="s">
        <v>75</v>
      </c>
      <c r="E128" s="168" t="s">
        <v>178</v>
      </c>
      <c r="F128" s="168" t="s">
        <v>179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SUM(P129:P134)</f>
        <v>0</v>
      </c>
      <c r="Q128" s="163"/>
      <c r="R128" s="164">
        <f>SUM(R129:R134)</f>
        <v>0</v>
      </c>
      <c r="S128" s="163"/>
      <c r="T128" s="165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137</v>
      </c>
      <c r="AT128" s="166" t="s">
        <v>75</v>
      </c>
      <c r="AU128" s="166" t="s">
        <v>84</v>
      </c>
      <c r="AY128" s="158" t="s">
        <v>138</v>
      </c>
      <c r="BK128" s="167">
        <f>SUM(BK129:BK134)</f>
        <v>0</v>
      </c>
    </row>
    <row r="129" spans="1:65" s="2" customFormat="1" ht="16.5" customHeight="1">
      <c r="A129" s="36"/>
      <c r="B129" s="170"/>
      <c r="C129" s="171" t="s">
        <v>158</v>
      </c>
      <c r="D129" s="171" t="s">
        <v>141</v>
      </c>
      <c r="E129" s="172" t="s">
        <v>180</v>
      </c>
      <c r="F129" s="173" t="s">
        <v>181</v>
      </c>
      <c r="G129" s="174" t="s">
        <v>144</v>
      </c>
      <c r="H129" s="175">
        <v>1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41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155</v>
      </c>
      <c r="AT129" s="183" t="s">
        <v>141</v>
      </c>
      <c r="AU129" s="183" t="s">
        <v>86</v>
      </c>
      <c r="AY129" s="17" t="s">
        <v>138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84</v>
      </c>
      <c r="BK129" s="184">
        <f>ROUND(I129*H129,2)</f>
        <v>0</v>
      </c>
      <c r="BL129" s="17" t="s">
        <v>155</v>
      </c>
      <c r="BM129" s="183" t="s">
        <v>182</v>
      </c>
    </row>
    <row r="130" spans="1:47" s="2" customFormat="1" ht="12">
      <c r="A130" s="36"/>
      <c r="B130" s="37"/>
      <c r="C130" s="36"/>
      <c r="D130" s="185" t="s">
        <v>147</v>
      </c>
      <c r="E130" s="36"/>
      <c r="F130" s="186" t="s">
        <v>183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147</v>
      </c>
      <c r="AU130" s="17" t="s">
        <v>86</v>
      </c>
    </row>
    <row r="131" spans="1:51" s="13" customFormat="1" ht="12">
      <c r="A131" s="13"/>
      <c r="B131" s="191"/>
      <c r="C131" s="13"/>
      <c r="D131" s="185" t="s">
        <v>151</v>
      </c>
      <c r="E131" s="192" t="s">
        <v>1</v>
      </c>
      <c r="F131" s="193" t="s">
        <v>184</v>
      </c>
      <c r="G131" s="13"/>
      <c r="H131" s="194">
        <v>1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151</v>
      </c>
      <c r="AU131" s="192" t="s">
        <v>86</v>
      </c>
      <c r="AV131" s="13" t="s">
        <v>86</v>
      </c>
      <c r="AW131" s="13" t="s">
        <v>32</v>
      </c>
      <c r="AX131" s="13" t="s">
        <v>84</v>
      </c>
      <c r="AY131" s="192" t="s">
        <v>138</v>
      </c>
    </row>
    <row r="132" spans="1:65" s="2" customFormat="1" ht="16.5" customHeight="1">
      <c r="A132" s="36"/>
      <c r="B132" s="170"/>
      <c r="C132" s="171" t="s">
        <v>145</v>
      </c>
      <c r="D132" s="171" t="s">
        <v>141</v>
      </c>
      <c r="E132" s="172" t="s">
        <v>185</v>
      </c>
      <c r="F132" s="173" t="s">
        <v>186</v>
      </c>
      <c r="G132" s="174" t="s">
        <v>144</v>
      </c>
      <c r="H132" s="175">
        <v>1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41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155</v>
      </c>
      <c r="AT132" s="183" t="s">
        <v>141</v>
      </c>
      <c r="AU132" s="183" t="s">
        <v>86</v>
      </c>
      <c r="AY132" s="17" t="s">
        <v>138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84</v>
      </c>
      <c r="BK132" s="184">
        <f>ROUND(I132*H132,2)</f>
        <v>0</v>
      </c>
      <c r="BL132" s="17" t="s">
        <v>155</v>
      </c>
      <c r="BM132" s="183" t="s">
        <v>187</v>
      </c>
    </row>
    <row r="133" spans="1:47" s="2" customFormat="1" ht="12">
      <c r="A133" s="36"/>
      <c r="B133" s="37"/>
      <c r="C133" s="36"/>
      <c r="D133" s="185" t="s">
        <v>147</v>
      </c>
      <c r="E133" s="36"/>
      <c r="F133" s="186" t="s">
        <v>188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147</v>
      </c>
      <c r="AU133" s="17" t="s">
        <v>86</v>
      </c>
    </row>
    <row r="134" spans="1:51" s="13" customFormat="1" ht="12">
      <c r="A134" s="13"/>
      <c r="B134" s="191"/>
      <c r="C134" s="13"/>
      <c r="D134" s="185" t="s">
        <v>151</v>
      </c>
      <c r="E134" s="192" t="s">
        <v>1</v>
      </c>
      <c r="F134" s="193" t="s">
        <v>84</v>
      </c>
      <c r="G134" s="13"/>
      <c r="H134" s="194">
        <v>1</v>
      </c>
      <c r="I134" s="195"/>
      <c r="J134" s="13"/>
      <c r="K134" s="13"/>
      <c r="L134" s="191"/>
      <c r="M134" s="199"/>
      <c r="N134" s="200"/>
      <c r="O134" s="200"/>
      <c r="P134" s="200"/>
      <c r="Q134" s="200"/>
      <c r="R134" s="200"/>
      <c r="S134" s="200"/>
      <c r="T134" s="20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151</v>
      </c>
      <c r="AU134" s="192" t="s">
        <v>86</v>
      </c>
      <c r="AV134" s="13" t="s">
        <v>86</v>
      </c>
      <c r="AW134" s="13" t="s">
        <v>32</v>
      </c>
      <c r="AX134" s="13" t="s">
        <v>84</v>
      </c>
      <c r="AY134" s="192" t="s">
        <v>138</v>
      </c>
    </row>
    <row r="135" spans="1:31" s="2" customFormat="1" ht="6.95" customHeight="1">
      <c r="A135" s="36"/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37"/>
      <c r="M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</sheetData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37"/>
      <c r="C9" s="36"/>
      <c r="D9" s="36"/>
      <c r="E9" s="65" t="s">
        <v>189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31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ROUND((SUM(BE123:BE201)),2)</f>
        <v>0</v>
      </c>
      <c r="G33" s="36"/>
      <c r="H33" s="36"/>
      <c r="I33" s="126">
        <v>0.21</v>
      </c>
      <c r="J33" s="125">
        <f>ROUND(((SUM(BE123:BE201))*I33),2)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ROUND((SUM(BF123:BF201)),2)</f>
        <v>0</v>
      </c>
      <c r="G34" s="36"/>
      <c r="H34" s="36"/>
      <c r="I34" s="126">
        <v>0.15</v>
      </c>
      <c r="J34" s="125">
        <f>ROUND(((SUM(BF123:BF201))*I34),2)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ROUND((SUM(BG123:BG201)),2)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ROUND((SUM(BH123:BH201)),2)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ROUND((SUM(BI123:BI201)),2)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30" customHeight="1">
      <c r="A87" s="36"/>
      <c r="B87" s="37"/>
      <c r="C87" s="36"/>
      <c r="D87" s="36"/>
      <c r="E87" s="65" t="str">
        <f>E9</f>
        <v>001U - Předláždění začátku napojení stáv. cyklostezky (uznatelné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DOPRAPLAN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190</v>
      </c>
      <c r="E97" s="140"/>
      <c r="F97" s="140"/>
      <c r="G97" s="140"/>
      <c r="H97" s="140"/>
      <c r="I97" s="140"/>
      <c r="J97" s="141">
        <f>J124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191</v>
      </c>
      <c r="E98" s="144"/>
      <c r="F98" s="144"/>
      <c r="G98" s="144"/>
      <c r="H98" s="144"/>
      <c r="I98" s="144"/>
      <c r="J98" s="145">
        <f>J125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192</v>
      </c>
      <c r="E99" s="144"/>
      <c r="F99" s="144"/>
      <c r="G99" s="144"/>
      <c r="H99" s="144"/>
      <c r="I99" s="144"/>
      <c r="J99" s="145">
        <f>J135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193</v>
      </c>
      <c r="E100" s="144"/>
      <c r="F100" s="144"/>
      <c r="G100" s="144"/>
      <c r="H100" s="144"/>
      <c r="I100" s="144"/>
      <c r="J100" s="145">
        <f>J160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194</v>
      </c>
      <c r="E101" s="144"/>
      <c r="F101" s="144"/>
      <c r="G101" s="144"/>
      <c r="H101" s="144"/>
      <c r="I101" s="144"/>
      <c r="J101" s="145">
        <f>J167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195</v>
      </c>
      <c r="E102" s="144"/>
      <c r="F102" s="144"/>
      <c r="G102" s="144"/>
      <c r="H102" s="144"/>
      <c r="I102" s="144"/>
      <c r="J102" s="145">
        <f>J188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196</v>
      </c>
      <c r="E103" s="144"/>
      <c r="F103" s="144"/>
      <c r="G103" s="144"/>
      <c r="H103" s="144"/>
      <c r="I103" s="144"/>
      <c r="J103" s="145">
        <f>J198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122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6.25" customHeight="1">
      <c r="A113" s="36"/>
      <c r="B113" s="37"/>
      <c r="C113" s="36"/>
      <c r="D113" s="36"/>
      <c r="E113" s="119" t="str">
        <f>E7</f>
        <v>Úprava cyklostezky v oblasti Olešná ul.Kvapilova, k.ú. Místek (aktualizace 01-2021)</v>
      </c>
      <c r="F113" s="30"/>
      <c r="G113" s="30"/>
      <c r="H113" s="30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113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30" customHeight="1">
      <c r="A115" s="36"/>
      <c r="B115" s="37"/>
      <c r="C115" s="36"/>
      <c r="D115" s="36"/>
      <c r="E115" s="65" t="str">
        <f>E9</f>
        <v>001U - Předláždění začátku napojení stáv. cyklostezky (uznatelné náklady)</v>
      </c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>Frýdek-Místek</v>
      </c>
      <c r="G117" s="36"/>
      <c r="H117" s="36"/>
      <c r="I117" s="30" t="s">
        <v>22</v>
      </c>
      <c r="J117" s="67" t="str">
        <f>IF(J12="","",J12)</f>
        <v>25. 1. 2021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>Statutární město Frýdek-Místek</v>
      </c>
      <c r="G119" s="36"/>
      <c r="H119" s="36"/>
      <c r="I119" s="30" t="s">
        <v>30</v>
      </c>
      <c r="J119" s="34" t="str">
        <f>E21</f>
        <v>DOPRAPLAN s.r.o.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6"/>
      <c r="E120" s="36"/>
      <c r="F120" s="25" t="str">
        <f>IF(E18="","",E18)</f>
        <v>Vyplň údaj</v>
      </c>
      <c r="G120" s="36"/>
      <c r="H120" s="36"/>
      <c r="I120" s="30" t="s">
        <v>33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46"/>
      <c r="B122" s="147"/>
      <c r="C122" s="148" t="s">
        <v>123</v>
      </c>
      <c r="D122" s="149" t="s">
        <v>61</v>
      </c>
      <c r="E122" s="149" t="s">
        <v>57</v>
      </c>
      <c r="F122" s="149" t="s">
        <v>58</v>
      </c>
      <c r="G122" s="149" t="s">
        <v>124</v>
      </c>
      <c r="H122" s="149" t="s">
        <v>125</v>
      </c>
      <c r="I122" s="149" t="s">
        <v>126</v>
      </c>
      <c r="J122" s="150" t="s">
        <v>117</v>
      </c>
      <c r="K122" s="151" t="s">
        <v>127</v>
      </c>
      <c r="L122" s="152"/>
      <c r="M122" s="84" t="s">
        <v>1</v>
      </c>
      <c r="N122" s="85" t="s">
        <v>40</v>
      </c>
      <c r="O122" s="85" t="s">
        <v>128</v>
      </c>
      <c r="P122" s="85" t="s">
        <v>129</v>
      </c>
      <c r="Q122" s="85" t="s">
        <v>130</v>
      </c>
      <c r="R122" s="85" t="s">
        <v>131</v>
      </c>
      <c r="S122" s="85" t="s">
        <v>132</v>
      </c>
      <c r="T122" s="86" t="s">
        <v>133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2" customFormat="1" ht="22.8" customHeight="1">
      <c r="A123" s="36"/>
      <c r="B123" s="37"/>
      <c r="C123" s="91" t="s">
        <v>134</v>
      </c>
      <c r="D123" s="36"/>
      <c r="E123" s="36"/>
      <c r="F123" s="36"/>
      <c r="G123" s="36"/>
      <c r="H123" s="36"/>
      <c r="I123" s="36"/>
      <c r="J123" s="153">
        <f>BK123</f>
        <v>0</v>
      </c>
      <c r="K123" s="36"/>
      <c r="L123" s="37"/>
      <c r="M123" s="87"/>
      <c r="N123" s="71"/>
      <c r="O123" s="88"/>
      <c r="P123" s="154">
        <f>P124</f>
        <v>0</v>
      </c>
      <c r="Q123" s="88"/>
      <c r="R123" s="154">
        <f>R124</f>
        <v>95.75189552</v>
      </c>
      <c r="S123" s="88"/>
      <c r="T123" s="155">
        <f>T124</f>
        <v>181.2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75</v>
      </c>
      <c r="AU123" s="17" t="s">
        <v>119</v>
      </c>
      <c r="BK123" s="156">
        <f>BK124</f>
        <v>0</v>
      </c>
    </row>
    <row r="124" spans="1:63" s="12" customFormat="1" ht="25.9" customHeight="1">
      <c r="A124" s="12"/>
      <c r="B124" s="157"/>
      <c r="C124" s="12"/>
      <c r="D124" s="158" t="s">
        <v>75</v>
      </c>
      <c r="E124" s="159" t="s">
        <v>197</v>
      </c>
      <c r="F124" s="159" t="s">
        <v>198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P125+P135+P160+P167+P188+P198</f>
        <v>0</v>
      </c>
      <c r="Q124" s="163"/>
      <c r="R124" s="164">
        <f>R125+R135+R160+R167+R188+R198</f>
        <v>95.75189552</v>
      </c>
      <c r="S124" s="163"/>
      <c r="T124" s="165">
        <f>T125+T135+T160+T167+T188+T198</f>
        <v>181.2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84</v>
      </c>
      <c r="AT124" s="166" t="s">
        <v>75</v>
      </c>
      <c r="AU124" s="166" t="s">
        <v>76</v>
      </c>
      <c r="AY124" s="158" t="s">
        <v>138</v>
      </c>
      <c r="BK124" s="167">
        <f>BK125+BK135+BK160+BK167+BK188+BK198</f>
        <v>0</v>
      </c>
    </row>
    <row r="125" spans="1:63" s="12" customFormat="1" ht="22.8" customHeight="1">
      <c r="A125" s="12"/>
      <c r="B125" s="157"/>
      <c r="C125" s="12"/>
      <c r="D125" s="158" t="s">
        <v>75</v>
      </c>
      <c r="E125" s="168" t="s">
        <v>84</v>
      </c>
      <c r="F125" s="168" t="s">
        <v>199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SUM(P126:P134)</f>
        <v>0</v>
      </c>
      <c r="Q125" s="163"/>
      <c r="R125" s="164">
        <f>SUM(R126:R134)</f>
        <v>0</v>
      </c>
      <c r="S125" s="163"/>
      <c r="T125" s="165">
        <f>SUM(T126:T134)</f>
        <v>181.2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84</v>
      </c>
      <c r="AT125" s="166" t="s">
        <v>75</v>
      </c>
      <c r="AU125" s="166" t="s">
        <v>84</v>
      </c>
      <c r="AY125" s="158" t="s">
        <v>138</v>
      </c>
      <c r="BK125" s="167">
        <f>SUM(BK126:BK134)</f>
        <v>0</v>
      </c>
    </row>
    <row r="126" spans="1:65" s="2" customFormat="1" ht="21.75" customHeight="1">
      <c r="A126" s="36"/>
      <c r="B126" s="170"/>
      <c r="C126" s="171" t="s">
        <v>84</v>
      </c>
      <c r="D126" s="171" t="s">
        <v>141</v>
      </c>
      <c r="E126" s="172" t="s">
        <v>200</v>
      </c>
      <c r="F126" s="173" t="s">
        <v>201</v>
      </c>
      <c r="G126" s="174" t="s">
        <v>202</v>
      </c>
      <c r="H126" s="175">
        <v>240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41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0.295</v>
      </c>
      <c r="T126" s="182">
        <f>S126*H126</f>
        <v>70.8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145</v>
      </c>
      <c r="AT126" s="183" t="s">
        <v>141</v>
      </c>
      <c r="AU126" s="183" t="s">
        <v>86</v>
      </c>
      <c r="AY126" s="17" t="s">
        <v>138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84</v>
      </c>
      <c r="BK126" s="184">
        <f>ROUND(I126*H126,2)</f>
        <v>0</v>
      </c>
      <c r="BL126" s="17" t="s">
        <v>145</v>
      </c>
      <c r="BM126" s="183" t="s">
        <v>203</v>
      </c>
    </row>
    <row r="127" spans="1:47" s="2" customFormat="1" ht="12">
      <c r="A127" s="36"/>
      <c r="B127" s="37"/>
      <c r="C127" s="36"/>
      <c r="D127" s="185" t="s">
        <v>147</v>
      </c>
      <c r="E127" s="36"/>
      <c r="F127" s="186" t="s">
        <v>204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147</v>
      </c>
      <c r="AU127" s="17" t="s">
        <v>86</v>
      </c>
    </row>
    <row r="128" spans="1:51" s="13" customFormat="1" ht="12">
      <c r="A128" s="13"/>
      <c r="B128" s="191"/>
      <c r="C128" s="13"/>
      <c r="D128" s="185" t="s">
        <v>151</v>
      </c>
      <c r="E128" s="192" t="s">
        <v>1</v>
      </c>
      <c r="F128" s="193" t="s">
        <v>205</v>
      </c>
      <c r="G128" s="13"/>
      <c r="H128" s="194">
        <v>240</v>
      </c>
      <c r="I128" s="195"/>
      <c r="J128" s="13"/>
      <c r="K128" s="13"/>
      <c r="L128" s="191"/>
      <c r="M128" s="196"/>
      <c r="N128" s="197"/>
      <c r="O128" s="197"/>
      <c r="P128" s="197"/>
      <c r="Q128" s="197"/>
      <c r="R128" s="197"/>
      <c r="S128" s="197"/>
      <c r="T128" s="19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2" t="s">
        <v>151</v>
      </c>
      <c r="AU128" s="192" t="s">
        <v>86</v>
      </c>
      <c r="AV128" s="13" t="s">
        <v>86</v>
      </c>
      <c r="AW128" s="13" t="s">
        <v>32</v>
      </c>
      <c r="AX128" s="13" t="s">
        <v>84</v>
      </c>
      <c r="AY128" s="192" t="s">
        <v>138</v>
      </c>
    </row>
    <row r="129" spans="1:65" s="2" customFormat="1" ht="21.75" customHeight="1">
      <c r="A129" s="36"/>
      <c r="B129" s="170"/>
      <c r="C129" s="171" t="s">
        <v>86</v>
      </c>
      <c r="D129" s="171" t="s">
        <v>141</v>
      </c>
      <c r="E129" s="172" t="s">
        <v>206</v>
      </c>
      <c r="F129" s="173" t="s">
        <v>207</v>
      </c>
      <c r="G129" s="174" t="s">
        <v>202</v>
      </c>
      <c r="H129" s="175">
        <v>240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41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0.44</v>
      </c>
      <c r="T129" s="182">
        <f>S129*H129</f>
        <v>105.6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145</v>
      </c>
      <c r="AT129" s="183" t="s">
        <v>141</v>
      </c>
      <c r="AU129" s="183" t="s">
        <v>86</v>
      </c>
      <c r="AY129" s="17" t="s">
        <v>138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84</v>
      </c>
      <c r="BK129" s="184">
        <f>ROUND(I129*H129,2)</f>
        <v>0</v>
      </c>
      <c r="BL129" s="17" t="s">
        <v>145</v>
      </c>
      <c r="BM129" s="183" t="s">
        <v>208</v>
      </c>
    </row>
    <row r="130" spans="1:47" s="2" customFormat="1" ht="12">
      <c r="A130" s="36"/>
      <c r="B130" s="37"/>
      <c r="C130" s="36"/>
      <c r="D130" s="185" t="s">
        <v>147</v>
      </c>
      <c r="E130" s="36"/>
      <c r="F130" s="186" t="s">
        <v>209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147</v>
      </c>
      <c r="AU130" s="17" t="s">
        <v>86</v>
      </c>
    </row>
    <row r="131" spans="1:51" s="13" customFormat="1" ht="12">
      <c r="A131" s="13"/>
      <c r="B131" s="191"/>
      <c r="C131" s="13"/>
      <c r="D131" s="185" t="s">
        <v>151</v>
      </c>
      <c r="E131" s="192" t="s">
        <v>1</v>
      </c>
      <c r="F131" s="193" t="s">
        <v>210</v>
      </c>
      <c r="G131" s="13"/>
      <c r="H131" s="194">
        <v>240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151</v>
      </c>
      <c r="AU131" s="192" t="s">
        <v>86</v>
      </c>
      <c r="AV131" s="13" t="s">
        <v>86</v>
      </c>
      <c r="AW131" s="13" t="s">
        <v>32</v>
      </c>
      <c r="AX131" s="13" t="s">
        <v>84</v>
      </c>
      <c r="AY131" s="192" t="s">
        <v>138</v>
      </c>
    </row>
    <row r="132" spans="1:65" s="2" customFormat="1" ht="16.5" customHeight="1">
      <c r="A132" s="36"/>
      <c r="B132" s="170"/>
      <c r="C132" s="171" t="s">
        <v>158</v>
      </c>
      <c r="D132" s="171" t="s">
        <v>141</v>
      </c>
      <c r="E132" s="172" t="s">
        <v>211</v>
      </c>
      <c r="F132" s="173" t="s">
        <v>212</v>
      </c>
      <c r="G132" s="174" t="s">
        <v>213</v>
      </c>
      <c r="H132" s="175">
        <v>120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41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0.04</v>
      </c>
      <c r="T132" s="182">
        <f>S132*H132</f>
        <v>4.8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145</v>
      </c>
      <c r="AT132" s="183" t="s">
        <v>141</v>
      </c>
      <c r="AU132" s="183" t="s">
        <v>86</v>
      </c>
      <c r="AY132" s="17" t="s">
        <v>138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84</v>
      </c>
      <c r="BK132" s="184">
        <f>ROUND(I132*H132,2)</f>
        <v>0</v>
      </c>
      <c r="BL132" s="17" t="s">
        <v>145</v>
      </c>
      <c r="BM132" s="183" t="s">
        <v>214</v>
      </c>
    </row>
    <row r="133" spans="1:47" s="2" customFormat="1" ht="12">
      <c r="A133" s="36"/>
      <c r="B133" s="37"/>
      <c r="C133" s="36"/>
      <c r="D133" s="185" t="s">
        <v>147</v>
      </c>
      <c r="E133" s="36"/>
      <c r="F133" s="186" t="s">
        <v>215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147</v>
      </c>
      <c r="AU133" s="17" t="s">
        <v>86</v>
      </c>
    </row>
    <row r="134" spans="1:51" s="13" customFormat="1" ht="12">
      <c r="A134" s="13"/>
      <c r="B134" s="191"/>
      <c r="C134" s="13"/>
      <c r="D134" s="185" t="s">
        <v>151</v>
      </c>
      <c r="E134" s="192" t="s">
        <v>1</v>
      </c>
      <c r="F134" s="193" t="s">
        <v>216</v>
      </c>
      <c r="G134" s="13"/>
      <c r="H134" s="194">
        <v>120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151</v>
      </c>
      <c r="AU134" s="192" t="s">
        <v>86</v>
      </c>
      <c r="AV134" s="13" t="s">
        <v>86</v>
      </c>
      <c r="AW134" s="13" t="s">
        <v>32</v>
      </c>
      <c r="AX134" s="13" t="s">
        <v>84</v>
      </c>
      <c r="AY134" s="192" t="s">
        <v>138</v>
      </c>
    </row>
    <row r="135" spans="1:63" s="12" customFormat="1" ht="22.8" customHeight="1">
      <c r="A135" s="12"/>
      <c r="B135" s="157"/>
      <c r="C135" s="12"/>
      <c r="D135" s="158" t="s">
        <v>75</v>
      </c>
      <c r="E135" s="168" t="s">
        <v>137</v>
      </c>
      <c r="F135" s="168" t="s">
        <v>217</v>
      </c>
      <c r="G135" s="12"/>
      <c r="H135" s="12"/>
      <c r="I135" s="160"/>
      <c r="J135" s="169">
        <f>BK135</f>
        <v>0</v>
      </c>
      <c r="K135" s="12"/>
      <c r="L135" s="157"/>
      <c r="M135" s="162"/>
      <c r="N135" s="163"/>
      <c r="O135" s="163"/>
      <c r="P135" s="164">
        <f>SUM(P136:P159)</f>
        <v>0</v>
      </c>
      <c r="Q135" s="163"/>
      <c r="R135" s="164">
        <f>SUM(R136:R159)</f>
        <v>72.87689552</v>
      </c>
      <c r="S135" s="163"/>
      <c r="T135" s="165">
        <f>SUM(T136:T159)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8" t="s">
        <v>84</v>
      </c>
      <c r="AT135" s="166" t="s">
        <v>75</v>
      </c>
      <c r="AU135" s="166" t="s">
        <v>84</v>
      </c>
      <c r="AY135" s="158" t="s">
        <v>138</v>
      </c>
      <c r="BK135" s="167">
        <f>SUM(BK136:BK159)</f>
        <v>0</v>
      </c>
    </row>
    <row r="136" spans="1:65" s="2" customFormat="1" ht="16.5" customHeight="1">
      <c r="A136" s="36"/>
      <c r="B136" s="170"/>
      <c r="C136" s="171" t="s">
        <v>145</v>
      </c>
      <c r="D136" s="171" t="s">
        <v>141</v>
      </c>
      <c r="E136" s="172" t="s">
        <v>218</v>
      </c>
      <c r="F136" s="173" t="s">
        <v>219</v>
      </c>
      <c r="G136" s="174" t="s">
        <v>202</v>
      </c>
      <c r="H136" s="175">
        <v>240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41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145</v>
      </c>
      <c r="AT136" s="183" t="s">
        <v>141</v>
      </c>
      <c r="AU136" s="183" t="s">
        <v>86</v>
      </c>
      <c r="AY136" s="17" t="s">
        <v>138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84</v>
      </c>
      <c r="BK136" s="184">
        <f>ROUND(I136*H136,2)</f>
        <v>0</v>
      </c>
      <c r="BL136" s="17" t="s">
        <v>145</v>
      </c>
      <c r="BM136" s="183" t="s">
        <v>220</v>
      </c>
    </row>
    <row r="137" spans="1:47" s="2" customFormat="1" ht="12">
      <c r="A137" s="36"/>
      <c r="B137" s="37"/>
      <c r="C137" s="36"/>
      <c r="D137" s="185" t="s">
        <v>147</v>
      </c>
      <c r="E137" s="36"/>
      <c r="F137" s="186" t="s">
        <v>221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147</v>
      </c>
      <c r="AU137" s="17" t="s">
        <v>86</v>
      </c>
    </row>
    <row r="138" spans="1:51" s="13" customFormat="1" ht="12">
      <c r="A138" s="13"/>
      <c r="B138" s="191"/>
      <c r="C138" s="13"/>
      <c r="D138" s="185" t="s">
        <v>151</v>
      </c>
      <c r="E138" s="192" t="s">
        <v>1</v>
      </c>
      <c r="F138" s="193" t="s">
        <v>222</v>
      </c>
      <c r="G138" s="13"/>
      <c r="H138" s="194">
        <v>240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151</v>
      </c>
      <c r="AU138" s="192" t="s">
        <v>86</v>
      </c>
      <c r="AV138" s="13" t="s">
        <v>86</v>
      </c>
      <c r="AW138" s="13" t="s">
        <v>32</v>
      </c>
      <c r="AX138" s="13" t="s">
        <v>84</v>
      </c>
      <c r="AY138" s="192" t="s">
        <v>138</v>
      </c>
    </row>
    <row r="139" spans="1:65" s="2" customFormat="1" ht="33" customHeight="1">
      <c r="A139" s="36"/>
      <c r="B139" s="170"/>
      <c r="C139" s="171" t="s">
        <v>223</v>
      </c>
      <c r="D139" s="171" t="s">
        <v>141</v>
      </c>
      <c r="E139" s="172" t="s">
        <v>224</v>
      </c>
      <c r="F139" s="173" t="s">
        <v>225</v>
      </c>
      <c r="G139" s="174" t="s">
        <v>202</v>
      </c>
      <c r="H139" s="175">
        <v>254.7</v>
      </c>
      <c r="I139" s="176"/>
      <c r="J139" s="177">
        <f>ROUND(I139*H139,2)</f>
        <v>0</v>
      </c>
      <c r="K139" s="178"/>
      <c r="L139" s="37"/>
      <c r="M139" s="179" t="s">
        <v>1</v>
      </c>
      <c r="N139" s="180" t="s">
        <v>41</v>
      </c>
      <c r="O139" s="75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3" t="s">
        <v>145</v>
      </c>
      <c r="AT139" s="183" t="s">
        <v>141</v>
      </c>
      <c r="AU139" s="183" t="s">
        <v>86</v>
      </c>
      <c r="AY139" s="17" t="s">
        <v>138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84</v>
      </c>
      <c r="BK139" s="184">
        <f>ROUND(I139*H139,2)</f>
        <v>0</v>
      </c>
      <c r="BL139" s="17" t="s">
        <v>145</v>
      </c>
      <c r="BM139" s="183" t="s">
        <v>226</v>
      </c>
    </row>
    <row r="140" spans="1:47" s="2" customFormat="1" ht="12">
      <c r="A140" s="36"/>
      <c r="B140" s="37"/>
      <c r="C140" s="36"/>
      <c r="D140" s="185" t="s">
        <v>147</v>
      </c>
      <c r="E140" s="36"/>
      <c r="F140" s="186" t="s">
        <v>227</v>
      </c>
      <c r="G140" s="36"/>
      <c r="H140" s="36"/>
      <c r="I140" s="187"/>
      <c r="J140" s="36"/>
      <c r="K140" s="36"/>
      <c r="L140" s="37"/>
      <c r="M140" s="188"/>
      <c r="N140" s="189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147</v>
      </c>
      <c r="AU140" s="17" t="s">
        <v>86</v>
      </c>
    </row>
    <row r="141" spans="1:51" s="13" customFormat="1" ht="12">
      <c r="A141" s="13"/>
      <c r="B141" s="191"/>
      <c r="C141" s="13"/>
      <c r="D141" s="185" t="s">
        <v>151</v>
      </c>
      <c r="E141" s="192" t="s">
        <v>1</v>
      </c>
      <c r="F141" s="193" t="s">
        <v>228</v>
      </c>
      <c r="G141" s="13"/>
      <c r="H141" s="194">
        <v>254.7</v>
      </c>
      <c r="I141" s="195"/>
      <c r="J141" s="13"/>
      <c r="K141" s="13"/>
      <c r="L141" s="191"/>
      <c r="M141" s="196"/>
      <c r="N141" s="197"/>
      <c r="O141" s="197"/>
      <c r="P141" s="197"/>
      <c r="Q141" s="197"/>
      <c r="R141" s="197"/>
      <c r="S141" s="197"/>
      <c r="T141" s="19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2" t="s">
        <v>151</v>
      </c>
      <c r="AU141" s="192" t="s">
        <v>86</v>
      </c>
      <c r="AV141" s="13" t="s">
        <v>86</v>
      </c>
      <c r="AW141" s="13" t="s">
        <v>32</v>
      </c>
      <c r="AX141" s="13" t="s">
        <v>84</v>
      </c>
      <c r="AY141" s="192" t="s">
        <v>138</v>
      </c>
    </row>
    <row r="142" spans="1:65" s="2" customFormat="1" ht="21.75" customHeight="1">
      <c r="A142" s="36"/>
      <c r="B142" s="170"/>
      <c r="C142" s="171" t="s">
        <v>137</v>
      </c>
      <c r="D142" s="171" t="s">
        <v>141</v>
      </c>
      <c r="E142" s="172" t="s">
        <v>229</v>
      </c>
      <c r="F142" s="173" t="s">
        <v>230</v>
      </c>
      <c r="G142" s="174" t="s">
        <v>202</v>
      </c>
      <c r="H142" s="175">
        <v>254.696</v>
      </c>
      <c r="I142" s="176"/>
      <c r="J142" s="177">
        <f>ROUND(I142*H142,2)</f>
        <v>0</v>
      </c>
      <c r="K142" s="178"/>
      <c r="L142" s="37"/>
      <c r="M142" s="179" t="s">
        <v>1</v>
      </c>
      <c r="N142" s="180" t="s">
        <v>41</v>
      </c>
      <c r="O142" s="75"/>
      <c r="P142" s="181">
        <f>O142*H142</f>
        <v>0</v>
      </c>
      <c r="Q142" s="181">
        <v>0.10362</v>
      </c>
      <c r="R142" s="181">
        <f>Q142*H142</f>
        <v>26.39159952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145</v>
      </c>
      <c r="AT142" s="183" t="s">
        <v>141</v>
      </c>
      <c r="AU142" s="183" t="s">
        <v>86</v>
      </c>
      <c r="AY142" s="17" t="s">
        <v>138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84</v>
      </c>
      <c r="BK142" s="184">
        <f>ROUND(I142*H142,2)</f>
        <v>0</v>
      </c>
      <c r="BL142" s="17" t="s">
        <v>145</v>
      </c>
      <c r="BM142" s="183" t="s">
        <v>231</v>
      </c>
    </row>
    <row r="143" spans="1:47" s="2" customFormat="1" ht="12">
      <c r="A143" s="36"/>
      <c r="B143" s="37"/>
      <c r="C143" s="36"/>
      <c r="D143" s="185" t="s">
        <v>147</v>
      </c>
      <c r="E143" s="36"/>
      <c r="F143" s="186" t="s">
        <v>232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147</v>
      </c>
      <c r="AU143" s="17" t="s">
        <v>86</v>
      </c>
    </row>
    <row r="144" spans="1:51" s="13" customFormat="1" ht="12">
      <c r="A144" s="13"/>
      <c r="B144" s="191"/>
      <c r="C144" s="13"/>
      <c r="D144" s="185" t="s">
        <v>151</v>
      </c>
      <c r="E144" s="192" t="s">
        <v>1</v>
      </c>
      <c r="F144" s="193" t="s">
        <v>233</v>
      </c>
      <c r="G144" s="13"/>
      <c r="H144" s="194">
        <v>70.72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151</v>
      </c>
      <c r="AU144" s="192" t="s">
        <v>86</v>
      </c>
      <c r="AV144" s="13" t="s">
        <v>86</v>
      </c>
      <c r="AW144" s="13" t="s">
        <v>32</v>
      </c>
      <c r="AX144" s="13" t="s">
        <v>76</v>
      </c>
      <c r="AY144" s="192" t="s">
        <v>138</v>
      </c>
    </row>
    <row r="145" spans="1:51" s="13" customFormat="1" ht="12">
      <c r="A145" s="13"/>
      <c r="B145" s="191"/>
      <c r="C145" s="13"/>
      <c r="D145" s="185" t="s">
        <v>151</v>
      </c>
      <c r="E145" s="192" t="s">
        <v>1</v>
      </c>
      <c r="F145" s="193" t="s">
        <v>234</v>
      </c>
      <c r="G145" s="13"/>
      <c r="H145" s="194">
        <v>176.8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151</v>
      </c>
      <c r="AU145" s="192" t="s">
        <v>86</v>
      </c>
      <c r="AV145" s="13" t="s">
        <v>86</v>
      </c>
      <c r="AW145" s="13" t="s">
        <v>32</v>
      </c>
      <c r="AX145" s="13" t="s">
        <v>76</v>
      </c>
      <c r="AY145" s="192" t="s">
        <v>138</v>
      </c>
    </row>
    <row r="146" spans="1:51" s="13" customFormat="1" ht="12">
      <c r="A146" s="13"/>
      <c r="B146" s="191"/>
      <c r="C146" s="13"/>
      <c r="D146" s="185" t="s">
        <v>151</v>
      </c>
      <c r="E146" s="192" t="s">
        <v>1</v>
      </c>
      <c r="F146" s="193" t="s">
        <v>235</v>
      </c>
      <c r="G146" s="13"/>
      <c r="H146" s="194">
        <v>7.176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151</v>
      </c>
      <c r="AU146" s="192" t="s">
        <v>86</v>
      </c>
      <c r="AV146" s="13" t="s">
        <v>86</v>
      </c>
      <c r="AW146" s="13" t="s">
        <v>32</v>
      </c>
      <c r="AX146" s="13" t="s">
        <v>76</v>
      </c>
      <c r="AY146" s="192" t="s">
        <v>138</v>
      </c>
    </row>
    <row r="147" spans="1:51" s="14" customFormat="1" ht="12">
      <c r="A147" s="14"/>
      <c r="B147" s="202"/>
      <c r="C147" s="14"/>
      <c r="D147" s="185" t="s">
        <v>151</v>
      </c>
      <c r="E147" s="203" t="s">
        <v>1</v>
      </c>
      <c r="F147" s="204" t="s">
        <v>236</v>
      </c>
      <c r="G147" s="14"/>
      <c r="H147" s="205">
        <v>254.696</v>
      </c>
      <c r="I147" s="206"/>
      <c r="J147" s="14"/>
      <c r="K147" s="14"/>
      <c r="L147" s="202"/>
      <c r="M147" s="207"/>
      <c r="N147" s="208"/>
      <c r="O147" s="208"/>
      <c r="P147" s="208"/>
      <c r="Q147" s="208"/>
      <c r="R147" s="208"/>
      <c r="S147" s="208"/>
      <c r="T147" s="20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3" t="s">
        <v>151</v>
      </c>
      <c r="AU147" s="203" t="s">
        <v>86</v>
      </c>
      <c r="AV147" s="14" t="s">
        <v>145</v>
      </c>
      <c r="AW147" s="14" t="s">
        <v>32</v>
      </c>
      <c r="AX147" s="14" t="s">
        <v>84</v>
      </c>
      <c r="AY147" s="203" t="s">
        <v>138</v>
      </c>
    </row>
    <row r="148" spans="1:65" s="2" customFormat="1" ht="21.75" customHeight="1">
      <c r="A148" s="36"/>
      <c r="B148" s="170"/>
      <c r="C148" s="210" t="s">
        <v>237</v>
      </c>
      <c r="D148" s="210" t="s">
        <v>238</v>
      </c>
      <c r="E148" s="211" t="s">
        <v>239</v>
      </c>
      <c r="F148" s="212" t="s">
        <v>240</v>
      </c>
      <c r="G148" s="213" t="s">
        <v>202</v>
      </c>
      <c r="H148" s="214">
        <v>70.72</v>
      </c>
      <c r="I148" s="215"/>
      <c r="J148" s="216">
        <f>ROUND(I148*H148,2)</f>
        <v>0</v>
      </c>
      <c r="K148" s="217"/>
      <c r="L148" s="218"/>
      <c r="M148" s="219" t="s">
        <v>1</v>
      </c>
      <c r="N148" s="220" t="s">
        <v>41</v>
      </c>
      <c r="O148" s="75"/>
      <c r="P148" s="181">
        <f>O148*H148</f>
        <v>0</v>
      </c>
      <c r="Q148" s="181">
        <v>0.18</v>
      </c>
      <c r="R148" s="181">
        <f>Q148*H148</f>
        <v>12.7296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241</v>
      </c>
      <c r="AT148" s="183" t="s">
        <v>238</v>
      </c>
      <c r="AU148" s="183" t="s">
        <v>86</v>
      </c>
      <c r="AY148" s="17" t="s">
        <v>138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84</v>
      </c>
      <c r="BK148" s="184">
        <f>ROUND(I148*H148,2)</f>
        <v>0</v>
      </c>
      <c r="BL148" s="17" t="s">
        <v>145</v>
      </c>
      <c r="BM148" s="183" t="s">
        <v>242</v>
      </c>
    </row>
    <row r="149" spans="1:47" s="2" customFormat="1" ht="12">
      <c r="A149" s="36"/>
      <c r="B149" s="37"/>
      <c r="C149" s="36"/>
      <c r="D149" s="185" t="s">
        <v>147</v>
      </c>
      <c r="E149" s="36"/>
      <c r="F149" s="186" t="s">
        <v>243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147</v>
      </c>
      <c r="AU149" s="17" t="s">
        <v>86</v>
      </c>
    </row>
    <row r="150" spans="1:47" s="2" customFormat="1" ht="12">
      <c r="A150" s="36"/>
      <c r="B150" s="37"/>
      <c r="C150" s="36"/>
      <c r="D150" s="185" t="s">
        <v>149</v>
      </c>
      <c r="E150" s="36"/>
      <c r="F150" s="190" t="s">
        <v>244</v>
      </c>
      <c r="G150" s="36"/>
      <c r="H150" s="36"/>
      <c r="I150" s="187"/>
      <c r="J150" s="36"/>
      <c r="K150" s="36"/>
      <c r="L150" s="37"/>
      <c r="M150" s="188"/>
      <c r="N150" s="189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149</v>
      </c>
      <c r="AU150" s="17" t="s">
        <v>86</v>
      </c>
    </row>
    <row r="151" spans="1:51" s="13" customFormat="1" ht="12">
      <c r="A151" s="13"/>
      <c r="B151" s="191"/>
      <c r="C151" s="13"/>
      <c r="D151" s="185" t="s">
        <v>151</v>
      </c>
      <c r="E151" s="192" t="s">
        <v>1</v>
      </c>
      <c r="F151" s="193" t="s">
        <v>245</v>
      </c>
      <c r="G151" s="13"/>
      <c r="H151" s="194">
        <v>70.72</v>
      </c>
      <c r="I151" s="195"/>
      <c r="J151" s="13"/>
      <c r="K151" s="13"/>
      <c r="L151" s="191"/>
      <c r="M151" s="196"/>
      <c r="N151" s="197"/>
      <c r="O151" s="197"/>
      <c r="P151" s="197"/>
      <c r="Q151" s="197"/>
      <c r="R151" s="197"/>
      <c r="S151" s="197"/>
      <c r="T151" s="19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2" t="s">
        <v>151</v>
      </c>
      <c r="AU151" s="192" t="s">
        <v>86</v>
      </c>
      <c r="AV151" s="13" t="s">
        <v>86</v>
      </c>
      <c r="AW151" s="13" t="s">
        <v>32</v>
      </c>
      <c r="AX151" s="13" t="s">
        <v>84</v>
      </c>
      <c r="AY151" s="192" t="s">
        <v>138</v>
      </c>
    </row>
    <row r="152" spans="1:65" s="2" customFormat="1" ht="21.75" customHeight="1">
      <c r="A152" s="36"/>
      <c r="B152" s="170"/>
      <c r="C152" s="210" t="s">
        <v>246</v>
      </c>
      <c r="D152" s="210" t="s">
        <v>238</v>
      </c>
      <c r="E152" s="211" t="s">
        <v>247</v>
      </c>
      <c r="F152" s="212" t="s">
        <v>248</v>
      </c>
      <c r="G152" s="213" t="s">
        <v>202</v>
      </c>
      <c r="H152" s="214">
        <v>176.8</v>
      </c>
      <c r="I152" s="215"/>
      <c r="J152" s="216">
        <f>ROUND(I152*H152,2)</f>
        <v>0</v>
      </c>
      <c r="K152" s="217"/>
      <c r="L152" s="218"/>
      <c r="M152" s="219" t="s">
        <v>1</v>
      </c>
      <c r="N152" s="220" t="s">
        <v>41</v>
      </c>
      <c r="O152" s="75"/>
      <c r="P152" s="181">
        <f>O152*H152</f>
        <v>0</v>
      </c>
      <c r="Q152" s="181">
        <v>0.185</v>
      </c>
      <c r="R152" s="181">
        <f>Q152*H152</f>
        <v>32.708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241</v>
      </c>
      <c r="AT152" s="183" t="s">
        <v>238</v>
      </c>
      <c r="AU152" s="183" t="s">
        <v>86</v>
      </c>
      <c r="AY152" s="17" t="s">
        <v>138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84</v>
      </c>
      <c r="BK152" s="184">
        <f>ROUND(I152*H152,2)</f>
        <v>0</v>
      </c>
      <c r="BL152" s="17" t="s">
        <v>145</v>
      </c>
      <c r="BM152" s="183" t="s">
        <v>249</v>
      </c>
    </row>
    <row r="153" spans="1:47" s="2" customFormat="1" ht="12">
      <c r="A153" s="36"/>
      <c r="B153" s="37"/>
      <c r="C153" s="36"/>
      <c r="D153" s="185" t="s">
        <v>147</v>
      </c>
      <c r="E153" s="36"/>
      <c r="F153" s="186" t="s">
        <v>250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147</v>
      </c>
      <c r="AU153" s="17" t="s">
        <v>86</v>
      </c>
    </row>
    <row r="154" spans="1:47" s="2" customFormat="1" ht="12">
      <c r="A154" s="36"/>
      <c r="B154" s="37"/>
      <c r="C154" s="36"/>
      <c r="D154" s="185" t="s">
        <v>149</v>
      </c>
      <c r="E154" s="36"/>
      <c r="F154" s="190" t="s">
        <v>244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149</v>
      </c>
      <c r="AU154" s="17" t="s">
        <v>86</v>
      </c>
    </row>
    <row r="155" spans="1:51" s="13" customFormat="1" ht="12">
      <c r="A155" s="13"/>
      <c r="B155" s="191"/>
      <c r="C155" s="13"/>
      <c r="D155" s="185" t="s">
        <v>151</v>
      </c>
      <c r="E155" s="192" t="s">
        <v>1</v>
      </c>
      <c r="F155" s="193" t="s">
        <v>251</v>
      </c>
      <c r="G155" s="13"/>
      <c r="H155" s="194">
        <v>176.8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151</v>
      </c>
      <c r="AU155" s="192" t="s">
        <v>86</v>
      </c>
      <c r="AV155" s="13" t="s">
        <v>86</v>
      </c>
      <c r="AW155" s="13" t="s">
        <v>32</v>
      </c>
      <c r="AX155" s="13" t="s">
        <v>84</v>
      </c>
      <c r="AY155" s="192" t="s">
        <v>138</v>
      </c>
    </row>
    <row r="156" spans="1:65" s="2" customFormat="1" ht="21.75" customHeight="1">
      <c r="A156" s="36"/>
      <c r="B156" s="170"/>
      <c r="C156" s="210" t="s">
        <v>241</v>
      </c>
      <c r="D156" s="210" t="s">
        <v>238</v>
      </c>
      <c r="E156" s="211" t="s">
        <v>252</v>
      </c>
      <c r="F156" s="212" t="s">
        <v>253</v>
      </c>
      <c r="G156" s="213" t="s">
        <v>202</v>
      </c>
      <c r="H156" s="214">
        <v>7.176</v>
      </c>
      <c r="I156" s="215"/>
      <c r="J156" s="216">
        <f>ROUND(I156*H156,2)</f>
        <v>0</v>
      </c>
      <c r="K156" s="217"/>
      <c r="L156" s="218"/>
      <c r="M156" s="219" t="s">
        <v>1</v>
      </c>
      <c r="N156" s="220" t="s">
        <v>41</v>
      </c>
      <c r="O156" s="75"/>
      <c r="P156" s="181">
        <f>O156*H156</f>
        <v>0</v>
      </c>
      <c r="Q156" s="181">
        <v>0.146</v>
      </c>
      <c r="R156" s="181">
        <f>Q156*H156</f>
        <v>1.047696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241</v>
      </c>
      <c r="AT156" s="183" t="s">
        <v>238</v>
      </c>
      <c r="AU156" s="183" t="s">
        <v>86</v>
      </c>
      <c r="AY156" s="17" t="s">
        <v>138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84</v>
      </c>
      <c r="BK156" s="184">
        <f>ROUND(I156*H156,2)</f>
        <v>0</v>
      </c>
      <c r="BL156" s="17" t="s">
        <v>145</v>
      </c>
      <c r="BM156" s="183" t="s">
        <v>254</v>
      </c>
    </row>
    <row r="157" spans="1:47" s="2" customFormat="1" ht="12">
      <c r="A157" s="36"/>
      <c r="B157" s="37"/>
      <c r="C157" s="36"/>
      <c r="D157" s="185" t="s">
        <v>147</v>
      </c>
      <c r="E157" s="36"/>
      <c r="F157" s="186" t="s">
        <v>255</v>
      </c>
      <c r="G157" s="36"/>
      <c r="H157" s="36"/>
      <c r="I157" s="187"/>
      <c r="J157" s="36"/>
      <c r="K157" s="36"/>
      <c r="L157" s="37"/>
      <c r="M157" s="188"/>
      <c r="N157" s="189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147</v>
      </c>
      <c r="AU157" s="17" t="s">
        <v>86</v>
      </c>
    </row>
    <row r="158" spans="1:47" s="2" customFormat="1" ht="12">
      <c r="A158" s="36"/>
      <c r="B158" s="37"/>
      <c r="C158" s="36"/>
      <c r="D158" s="185" t="s">
        <v>149</v>
      </c>
      <c r="E158" s="36"/>
      <c r="F158" s="190" t="s">
        <v>256</v>
      </c>
      <c r="G158" s="36"/>
      <c r="H158" s="36"/>
      <c r="I158" s="187"/>
      <c r="J158" s="36"/>
      <c r="K158" s="36"/>
      <c r="L158" s="37"/>
      <c r="M158" s="188"/>
      <c r="N158" s="189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149</v>
      </c>
      <c r="AU158" s="17" t="s">
        <v>86</v>
      </c>
    </row>
    <row r="159" spans="1:51" s="13" customFormat="1" ht="12">
      <c r="A159" s="13"/>
      <c r="B159" s="191"/>
      <c r="C159" s="13"/>
      <c r="D159" s="185" t="s">
        <v>151</v>
      </c>
      <c r="E159" s="192" t="s">
        <v>1</v>
      </c>
      <c r="F159" s="193" t="s">
        <v>235</v>
      </c>
      <c r="G159" s="13"/>
      <c r="H159" s="194">
        <v>7.176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151</v>
      </c>
      <c r="AU159" s="192" t="s">
        <v>86</v>
      </c>
      <c r="AV159" s="13" t="s">
        <v>86</v>
      </c>
      <c r="AW159" s="13" t="s">
        <v>32</v>
      </c>
      <c r="AX159" s="13" t="s">
        <v>84</v>
      </c>
      <c r="AY159" s="192" t="s">
        <v>138</v>
      </c>
    </row>
    <row r="160" spans="1:63" s="12" customFormat="1" ht="22.8" customHeight="1">
      <c r="A160" s="12"/>
      <c r="B160" s="157"/>
      <c r="C160" s="12"/>
      <c r="D160" s="158" t="s">
        <v>75</v>
      </c>
      <c r="E160" s="168" t="s">
        <v>223</v>
      </c>
      <c r="F160" s="168" t="s">
        <v>257</v>
      </c>
      <c r="G160" s="12"/>
      <c r="H160" s="12"/>
      <c r="I160" s="160"/>
      <c r="J160" s="169">
        <f>BK160</f>
        <v>0</v>
      </c>
      <c r="K160" s="12"/>
      <c r="L160" s="157"/>
      <c r="M160" s="162"/>
      <c r="N160" s="163"/>
      <c r="O160" s="163"/>
      <c r="P160" s="164">
        <f>SUM(P161:P166)</f>
        <v>0</v>
      </c>
      <c r="Q160" s="163"/>
      <c r="R160" s="164">
        <f>SUM(R161:R166)</f>
        <v>22.875</v>
      </c>
      <c r="S160" s="163"/>
      <c r="T160" s="165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8" t="s">
        <v>84</v>
      </c>
      <c r="AT160" s="166" t="s">
        <v>75</v>
      </c>
      <c r="AU160" s="166" t="s">
        <v>84</v>
      </c>
      <c r="AY160" s="158" t="s">
        <v>138</v>
      </c>
      <c r="BK160" s="167">
        <f>SUM(BK161:BK166)</f>
        <v>0</v>
      </c>
    </row>
    <row r="161" spans="1:65" s="2" customFormat="1" ht="33" customHeight="1">
      <c r="A161" s="36"/>
      <c r="B161" s="170"/>
      <c r="C161" s="171" t="s">
        <v>258</v>
      </c>
      <c r="D161" s="171" t="s">
        <v>141</v>
      </c>
      <c r="E161" s="172" t="s">
        <v>259</v>
      </c>
      <c r="F161" s="173" t="s">
        <v>260</v>
      </c>
      <c r="G161" s="174" t="s">
        <v>213</v>
      </c>
      <c r="H161" s="175">
        <v>122</v>
      </c>
      <c r="I161" s="176"/>
      <c r="J161" s="177">
        <f>ROUND(I161*H161,2)</f>
        <v>0</v>
      </c>
      <c r="K161" s="178"/>
      <c r="L161" s="37"/>
      <c r="M161" s="179" t="s">
        <v>1</v>
      </c>
      <c r="N161" s="180" t="s">
        <v>41</v>
      </c>
      <c r="O161" s="75"/>
      <c r="P161" s="181">
        <f>O161*H161</f>
        <v>0</v>
      </c>
      <c r="Q161" s="181">
        <v>0.1295</v>
      </c>
      <c r="R161" s="181">
        <f>Q161*H161</f>
        <v>15.799000000000001</v>
      </c>
      <c r="S161" s="181">
        <v>0</v>
      </c>
      <c r="T161" s="18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3" t="s">
        <v>145</v>
      </c>
      <c r="AT161" s="183" t="s">
        <v>141</v>
      </c>
      <c r="AU161" s="183" t="s">
        <v>86</v>
      </c>
      <c r="AY161" s="17" t="s">
        <v>138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7" t="s">
        <v>84</v>
      </c>
      <c r="BK161" s="184">
        <f>ROUND(I161*H161,2)</f>
        <v>0</v>
      </c>
      <c r="BL161" s="17" t="s">
        <v>145</v>
      </c>
      <c r="BM161" s="183" t="s">
        <v>261</v>
      </c>
    </row>
    <row r="162" spans="1:47" s="2" customFormat="1" ht="12">
      <c r="A162" s="36"/>
      <c r="B162" s="37"/>
      <c r="C162" s="36"/>
      <c r="D162" s="185" t="s">
        <v>147</v>
      </c>
      <c r="E162" s="36"/>
      <c r="F162" s="186" t="s">
        <v>262</v>
      </c>
      <c r="G162" s="36"/>
      <c r="H162" s="36"/>
      <c r="I162" s="187"/>
      <c r="J162" s="36"/>
      <c r="K162" s="36"/>
      <c r="L162" s="37"/>
      <c r="M162" s="188"/>
      <c r="N162" s="189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147</v>
      </c>
      <c r="AU162" s="17" t="s">
        <v>86</v>
      </c>
    </row>
    <row r="163" spans="1:51" s="13" customFormat="1" ht="12">
      <c r="A163" s="13"/>
      <c r="B163" s="191"/>
      <c r="C163" s="13"/>
      <c r="D163" s="185" t="s">
        <v>151</v>
      </c>
      <c r="E163" s="192" t="s">
        <v>1</v>
      </c>
      <c r="F163" s="193" t="s">
        <v>263</v>
      </c>
      <c r="G163" s="13"/>
      <c r="H163" s="194">
        <v>122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151</v>
      </c>
      <c r="AU163" s="192" t="s">
        <v>86</v>
      </c>
      <c r="AV163" s="13" t="s">
        <v>86</v>
      </c>
      <c r="AW163" s="13" t="s">
        <v>32</v>
      </c>
      <c r="AX163" s="13" t="s">
        <v>76</v>
      </c>
      <c r="AY163" s="192" t="s">
        <v>138</v>
      </c>
    </row>
    <row r="164" spans="1:65" s="2" customFormat="1" ht="21.75" customHeight="1">
      <c r="A164" s="36"/>
      <c r="B164" s="170"/>
      <c r="C164" s="210" t="s">
        <v>264</v>
      </c>
      <c r="D164" s="210" t="s">
        <v>238</v>
      </c>
      <c r="E164" s="211" t="s">
        <v>265</v>
      </c>
      <c r="F164" s="212" t="s">
        <v>266</v>
      </c>
      <c r="G164" s="213" t="s">
        <v>267</v>
      </c>
      <c r="H164" s="214">
        <v>122</v>
      </c>
      <c r="I164" s="215"/>
      <c r="J164" s="216">
        <f>ROUND(I164*H164,2)</f>
        <v>0</v>
      </c>
      <c r="K164" s="217"/>
      <c r="L164" s="218"/>
      <c r="M164" s="219" t="s">
        <v>1</v>
      </c>
      <c r="N164" s="220" t="s">
        <v>41</v>
      </c>
      <c r="O164" s="75"/>
      <c r="P164" s="181">
        <f>O164*H164</f>
        <v>0</v>
      </c>
      <c r="Q164" s="181">
        <v>0.058</v>
      </c>
      <c r="R164" s="181">
        <f>Q164*H164</f>
        <v>7.0760000000000005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241</v>
      </c>
      <c r="AT164" s="183" t="s">
        <v>238</v>
      </c>
      <c r="AU164" s="183" t="s">
        <v>86</v>
      </c>
      <c r="AY164" s="17" t="s">
        <v>138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84</v>
      </c>
      <c r="BK164" s="184">
        <f>ROUND(I164*H164,2)</f>
        <v>0</v>
      </c>
      <c r="BL164" s="17" t="s">
        <v>145</v>
      </c>
      <c r="BM164" s="183" t="s">
        <v>268</v>
      </c>
    </row>
    <row r="165" spans="1:47" s="2" customFormat="1" ht="12">
      <c r="A165" s="36"/>
      <c r="B165" s="37"/>
      <c r="C165" s="36"/>
      <c r="D165" s="185" t="s">
        <v>147</v>
      </c>
      <c r="E165" s="36"/>
      <c r="F165" s="186" t="s">
        <v>269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147</v>
      </c>
      <c r="AU165" s="17" t="s">
        <v>86</v>
      </c>
    </row>
    <row r="166" spans="1:51" s="13" customFormat="1" ht="12">
      <c r="A166" s="13"/>
      <c r="B166" s="191"/>
      <c r="C166" s="13"/>
      <c r="D166" s="185" t="s">
        <v>151</v>
      </c>
      <c r="E166" s="192" t="s">
        <v>1</v>
      </c>
      <c r="F166" s="193" t="s">
        <v>263</v>
      </c>
      <c r="G166" s="13"/>
      <c r="H166" s="194">
        <v>122</v>
      </c>
      <c r="I166" s="195"/>
      <c r="J166" s="13"/>
      <c r="K166" s="13"/>
      <c r="L166" s="191"/>
      <c r="M166" s="196"/>
      <c r="N166" s="197"/>
      <c r="O166" s="197"/>
      <c r="P166" s="197"/>
      <c r="Q166" s="197"/>
      <c r="R166" s="197"/>
      <c r="S166" s="197"/>
      <c r="T166" s="19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2" t="s">
        <v>151</v>
      </c>
      <c r="AU166" s="192" t="s">
        <v>86</v>
      </c>
      <c r="AV166" s="13" t="s">
        <v>86</v>
      </c>
      <c r="AW166" s="13" t="s">
        <v>32</v>
      </c>
      <c r="AX166" s="13" t="s">
        <v>76</v>
      </c>
      <c r="AY166" s="192" t="s">
        <v>138</v>
      </c>
    </row>
    <row r="167" spans="1:63" s="12" customFormat="1" ht="22.8" customHeight="1">
      <c r="A167" s="12"/>
      <c r="B167" s="157"/>
      <c r="C167" s="12"/>
      <c r="D167" s="158" t="s">
        <v>75</v>
      </c>
      <c r="E167" s="168" t="s">
        <v>270</v>
      </c>
      <c r="F167" s="168" t="s">
        <v>271</v>
      </c>
      <c r="G167" s="12"/>
      <c r="H167" s="12"/>
      <c r="I167" s="160"/>
      <c r="J167" s="169">
        <f>BK167</f>
        <v>0</v>
      </c>
      <c r="K167" s="12"/>
      <c r="L167" s="157"/>
      <c r="M167" s="162"/>
      <c r="N167" s="163"/>
      <c r="O167" s="163"/>
      <c r="P167" s="164">
        <f>SUM(P168:P187)</f>
        <v>0</v>
      </c>
      <c r="Q167" s="163"/>
      <c r="R167" s="164">
        <f>SUM(R168:R187)</f>
        <v>0</v>
      </c>
      <c r="S167" s="163"/>
      <c r="T167" s="165">
        <f>SUM(T168:T187)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8" t="s">
        <v>84</v>
      </c>
      <c r="AT167" s="166" t="s">
        <v>75</v>
      </c>
      <c r="AU167" s="166" t="s">
        <v>84</v>
      </c>
      <c r="AY167" s="158" t="s">
        <v>138</v>
      </c>
      <c r="BK167" s="167">
        <f>SUM(BK168:BK187)</f>
        <v>0</v>
      </c>
    </row>
    <row r="168" spans="1:65" s="2" customFormat="1" ht="21.75" customHeight="1">
      <c r="A168" s="36"/>
      <c r="B168" s="170"/>
      <c r="C168" s="171" t="s">
        <v>272</v>
      </c>
      <c r="D168" s="171" t="s">
        <v>141</v>
      </c>
      <c r="E168" s="172" t="s">
        <v>273</v>
      </c>
      <c r="F168" s="173" t="s">
        <v>274</v>
      </c>
      <c r="G168" s="174" t="s">
        <v>275</v>
      </c>
      <c r="H168" s="175">
        <v>105.6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41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145</v>
      </c>
      <c r="AT168" s="183" t="s">
        <v>141</v>
      </c>
      <c r="AU168" s="183" t="s">
        <v>86</v>
      </c>
      <c r="AY168" s="17" t="s">
        <v>138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84</v>
      </c>
      <c r="BK168" s="184">
        <f>ROUND(I168*H168,2)</f>
        <v>0</v>
      </c>
      <c r="BL168" s="17" t="s">
        <v>145</v>
      </c>
      <c r="BM168" s="183" t="s">
        <v>276</v>
      </c>
    </row>
    <row r="169" spans="1:47" s="2" customFormat="1" ht="12">
      <c r="A169" s="36"/>
      <c r="B169" s="37"/>
      <c r="C169" s="36"/>
      <c r="D169" s="185" t="s">
        <v>147</v>
      </c>
      <c r="E169" s="36"/>
      <c r="F169" s="186" t="s">
        <v>277</v>
      </c>
      <c r="G169" s="36"/>
      <c r="H169" s="36"/>
      <c r="I169" s="187"/>
      <c r="J169" s="36"/>
      <c r="K169" s="36"/>
      <c r="L169" s="37"/>
      <c r="M169" s="188"/>
      <c r="N169" s="189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147</v>
      </c>
      <c r="AU169" s="17" t="s">
        <v>86</v>
      </c>
    </row>
    <row r="170" spans="1:47" s="2" customFormat="1" ht="12">
      <c r="A170" s="36"/>
      <c r="B170" s="37"/>
      <c r="C170" s="36"/>
      <c r="D170" s="185" t="s">
        <v>149</v>
      </c>
      <c r="E170" s="36"/>
      <c r="F170" s="190" t="s">
        <v>278</v>
      </c>
      <c r="G170" s="36"/>
      <c r="H170" s="36"/>
      <c r="I170" s="187"/>
      <c r="J170" s="36"/>
      <c r="K170" s="36"/>
      <c r="L170" s="37"/>
      <c r="M170" s="188"/>
      <c r="N170" s="189"/>
      <c r="O170" s="75"/>
      <c r="P170" s="75"/>
      <c r="Q170" s="75"/>
      <c r="R170" s="75"/>
      <c r="S170" s="75"/>
      <c r="T170" s="7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7" t="s">
        <v>149</v>
      </c>
      <c r="AU170" s="17" t="s">
        <v>86</v>
      </c>
    </row>
    <row r="171" spans="1:51" s="13" customFormat="1" ht="12">
      <c r="A171" s="13"/>
      <c r="B171" s="191"/>
      <c r="C171" s="13"/>
      <c r="D171" s="185" t="s">
        <v>151</v>
      </c>
      <c r="E171" s="192" t="s">
        <v>1</v>
      </c>
      <c r="F171" s="193" t="s">
        <v>279</v>
      </c>
      <c r="G171" s="13"/>
      <c r="H171" s="194">
        <v>105.6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151</v>
      </c>
      <c r="AU171" s="192" t="s">
        <v>86</v>
      </c>
      <c r="AV171" s="13" t="s">
        <v>86</v>
      </c>
      <c r="AW171" s="13" t="s">
        <v>32</v>
      </c>
      <c r="AX171" s="13" t="s">
        <v>76</v>
      </c>
      <c r="AY171" s="192" t="s">
        <v>138</v>
      </c>
    </row>
    <row r="172" spans="1:51" s="14" customFormat="1" ht="12">
      <c r="A172" s="14"/>
      <c r="B172" s="202"/>
      <c r="C172" s="14"/>
      <c r="D172" s="185" t="s">
        <v>151</v>
      </c>
      <c r="E172" s="203" t="s">
        <v>1</v>
      </c>
      <c r="F172" s="204" t="s">
        <v>236</v>
      </c>
      <c r="G172" s="14"/>
      <c r="H172" s="205">
        <v>105.6</v>
      </c>
      <c r="I172" s="206"/>
      <c r="J172" s="14"/>
      <c r="K172" s="14"/>
      <c r="L172" s="202"/>
      <c r="M172" s="207"/>
      <c r="N172" s="208"/>
      <c r="O172" s="208"/>
      <c r="P172" s="208"/>
      <c r="Q172" s="208"/>
      <c r="R172" s="208"/>
      <c r="S172" s="208"/>
      <c r="T172" s="20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3" t="s">
        <v>151</v>
      </c>
      <c r="AU172" s="203" t="s">
        <v>86</v>
      </c>
      <c r="AV172" s="14" t="s">
        <v>145</v>
      </c>
      <c r="AW172" s="14" t="s">
        <v>32</v>
      </c>
      <c r="AX172" s="14" t="s">
        <v>84</v>
      </c>
      <c r="AY172" s="203" t="s">
        <v>138</v>
      </c>
    </row>
    <row r="173" spans="1:65" s="2" customFormat="1" ht="21.75" customHeight="1">
      <c r="A173" s="36"/>
      <c r="B173" s="170"/>
      <c r="C173" s="171" t="s">
        <v>280</v>
      </c>
      <c r="D173" s="171" t="s">
        <v>141</v>
      </c>
      <c r="E173" s="172" t="s">
        <v>281</v>
      </c>
      <c r="F173" s="173" t="s">
        <v>282</v>
      </c>
      <c r="G173" s="174" t="s">
        <v>275</v>
      </c>
      <c r="H173" s="175">
        <v>528</v>
      </c>
      <c r="I173" s="176"/>
      <c r="J173" s="177">
        <f>ROUND(I173*H173,2)</f>
        <v>0</v>
      </c>
      <c r="K173" s="178"/>
      <c r="L173" s="37"/>
      <c r="M173" s="179" t="s">
        <v>1</v>
      </c>
      <c r="N173" s="180" t="s">
        <v>41</v>
      </c>
      <c r="O173" s="75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3" t="s">
        <v>145</v>
      </c>
      <c r="AT173" s="183" t="s">
        <v>141</v>
      </c>
      <c r="AU173" s="183" t="s">
        <v>86</v>
      </c>
      <c r="AY173" s="17" t="s">
        <v>138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84</v>
      </c>
      <c r="BK173" s="184">
        <f>ROUND(I173*H173,2)</f>
        <v>0</v>
      </c>
      <c r="BL173" s="17" t="s">
        <v>145</v>
      </c>
      <c r="BM173" s="183" t="s">
        <v>283</v>
      </c>
    </row>
    <row r="174" spans="1:47" s="2" customFormat="1" ht="12">
      <c r="A174" s="36"/>
      <c r="B174" s="37"/>
      <c r="C174" s="36"/>
      <c r="D174" s="185" t="s">
        <v>147</v>
      </c>
      <c r="E174" s="36"/>
      <c r="F174" s="186" t="s">
        <v>284</v>
      </c>
      <c r="G174" s="36"/>
      <c r="H174" s="36"/>
      <c r="I174" s="187"/>
      <c r="J174" s="36"/>
      <c r="K174" s="36"/>
      <c r="L174" s="37"/>
      <c r="M174" s="188"/>
      <c r="N174" s="189"/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7" t="s">
        <v>147</v>
      </c>
      <c r="AU174" s="17" t="s">
        <v>86</v>
      </c>
    </row>
    <row r="175" spans="1:47" s="2" customFormat="1" ht="12">
      <c r="A175" s="36"/>
      <c r="B175" s="37"/>
      <c r="C175" s="36"/>
      <c r="D175" s="185" t="s">
        <v>149</v>
      </c>
      <c r="E175" s="36"/>
      <c r="F175" s="190" t="s">
        <v>285</v>
      </c>
      <c r="G175" s="36"/>
      <c r="H175" s="36"/>
      <c r="I175" s="187"/>
      <c r="J175" s="36"/>
      <c r="K175" s="36"/>
      <c r="L175" s="37"/>
      <c r="M175" s="188"/>
      <c r="N175" s="189"/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7" t="s">
        <v>149</v>
      </c>
      <c r="AU175" s="17" t="s">
        <v>86</v>
      </c>
    </row>
    <row r="176" spans="1:51" s="13" customFormat="1" ht="12">
      <c r="A176" s="13"/>
      <c r="B176" s="191"/>
      <c r="C176" s="13"/>
      <c r="D176" s="185" t="s">
        <v>151</v>
      </c>
      <c r="E176" s="192" t="s">
        <v>1</v>
      </c>
      <c r="F176" s="193" t="s">
        <v>286</v>
      </c>
      <c r="G176" s="13"/>
      <c r="H176" s="194">
        <v>528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151</v>
      </c>
      <c r="AU176" s="192" t="s">
        <v>86</v>
      </c>
      <c r="AV176" s="13" t="s">
        <v>86</v>
      </c>
      <c r="AW176" s="13" t="s">
        <v>32</v>
      </c>
      <c r="AX176" s="13" t="s">
        <v>76</v>
      </c>
      <c r="AY176" s="192" t="s">
        <v>138</v>
      </c>
    </row>
    <row r="177" spans="1:51" s="14" customFormat="1" ht="12">
      <c r="A177" s="14"/>
      <c r="B177" s="202"/>
      <c r="C177" s="14"/>
      <c r="D177" s="185" t="s">
        <v>151</v>
      </c>
      <c r="E177" s="203" t="s">
        <v>1</v>
      </c>
      <c r="F177" s="204" t="s">
        <v>236</v>
      </c>
      <c r="G177" s="14"/>
      <c r="H177" s="205">
        <v>528</v>
      </c>
      <c r="I177" s="206"/>
      <c r="J177" s="14"/>
      <c r="K177" s="14"/>
      <c r="L177" s="202"/>
      <c r="M177" s="207"/>
      <c r="N177" s="208"/>
      <c r="O177" s="208"/>
      <c r="P177" s="208"/>
      <c r="Q177" s="208"/>
      <c r="R177" s="208"/>
      <c r="S177" s="208"/>
      <c r="T177" s="20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3" t="s">
        <v>151</v>
      </c>
      <c r="AU177" s="203" t="s">
        <v>86</v>
      </c>
      <c r="AV177" s="14" t="s">
        <v>145</v>
      </c>
      <c r="AW177" s="14" t="s">
        <v>32</v>
      </c>
      <c r="AX177" s="14" t="s">
        <v>84</v>
      </c>
      <c r="AY177" s="203" t="s">
        <v>138</v>
      </c>
    </row>
    <row r="178" spans="1:65" s="2" customFormat="1" ht="21.75" customHeight="1">
      <c r="A178" s="36"/>
      <c r="B178" s="170"/>
      <c r="C178" s="171" t="s">
        <v>287</v>
      </c>
      <c r="D178" s="171" t="s">
        <v>141</v>
      </c>
      <c r="E178" s="172" t="s">
        <v>288</v>
      </c>
      <c r="F178" s="173" t="s">
        <v>289</v>
      </c>
      <c r="G178" s="174" t="s">
        <v>275</v>
      </c>
      <c r="H178" s="175">
        <v>75.6</v>
      </c>
      <c r="I178" s="176"/>
      <c r="J178" s="177">
        <f>ROUND(I178*H178,2)</f>
        <v>0</v>
      </c>
      <c r="K178" s="178"/>
      <c r="L178" s="37"/>
      <c r="M178" s="179" t="s">
        <v>1</v>
      </c>
      <c r="N178" s="180" t="s">
        <v>41</v>
      </c>
      <c r="O178" s="75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3" t="s">
        <v>145</v>
      </c>
      <c r="AT178" s="183" t="s">
        <v>141</v>
      </c>
      <c r="AU178" s="183" t="s">
        <v>86</v>
      </c>
      <c r="AY178" s="17" t="s">
        <v>138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7" t="s">
        <v>84</v>
      </c>
      <c r="BK178" s="184">
        <f>ROUND(I178*H178,2)</f>
        <v>0</v>
      </c>
      <c r="BL178" s="17" t="s">
        <v>145</v>
      </c>
      <c r="BM178" s="183" t="s">
        <v>290</v>
      </c>
    </row>
    <row r="179" spans="1:47" s="2" customFormat="1" ht="12">
      <c r="A179" s="36"/>
      <c r="B179" s="37"/>
      <c r="C179" s="36"/>
      <c r="D179" s="185" t="s">
        <v>147</v>
      </c>
      <c r="E179" s="36"/>
      <c r="F179" s="186" t="s">
        <v>291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147</v>
      </c>
      <c r="AU179" s="17" t="s">
        <v>86</v>
      </c>
    </row>
    <row r="180" spans="1:47" s="2" customFormat="1" ht="12">
      <c r="A180" s="36"/>
      <c r="B180" s="37"/>
      <c r="C180" s="36"/>
      <c r="D180" s="185" t="s">
        <v>149</v>
      </c>
      <c r="E180" s="36"/>
      <c r="F180" s="190" t="s">
        <v>292</v>
      </c>
      <c r="G180" s="36"/>
      <c r="H180" s="36"/>
      <c r="I180" s="187"/>
      <c r="J180" s="36"/>
      <c r="K180" s="36"/>
      <c r="L180" s="37"/>
      <c r="M180" s="188"/>
      <c r="N180" s="189"/>
      <c r="O180" s="75"/>
      <c r="P180" s="75"/>
      <c r="Q180" s="75"/>
      <c r="R180" s="75"/>
      <c r="S180" s="75"/>
      <c r="T180" s="7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7" t="s">
        <v>149</v>
      </c>
      <c r="AU180" s="17" t="s">
        <v>86</v>
      </c>
    </row>
    <row r="181" spans="1:51" s="13" customFormat="1" ht="12">
      <c r="A181" s="13"/>
      <c r="B181" s="191"/>
      <c r="C181" s="13"/>
      <c r="D181" s="185" t="s">
        <v>151</v>
      </c>
      <c r="E181" s="192" t="s">
        <v>1</v>
      </c>
      <c r="F181" s="193" t="s">
        <v>293</v>
      </c>
      <c r="G181" s="13"/>
      <c r="H181" s="194">
        <v>4.8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151</v>
      </c>
      <c r="AU181" s="192" t="s">
        <v>86</v>
      </c>
      <c r="AV181" s="13" t="s">
        <v>86</v>
      </c>
      <c r="AW181" s="13" t="s">
        <v>32</v>
      </c>
      <c r="AX181" s="13" t="s">
        <v>76</v>
      </c>
      <c r="AY181" s="192" t="s">
        <v>138</v>
      </c>
    </row>
    <row r="182" spans="1:51" s="13" customFormat="1" ht="12">
      <c r="A182" s="13"/>
      <c r="B182" s="191"/>
      <c r="C182" s="13"/>
      <c r="D182" s="185" t="s">
        <v>151</v>
      </c>
      <c r="E182" s="192" t="s">
        <v>1</v>
      </c>
      <c r="F182" s="193" t="s">
        <v>294</v>
      </c>
      <c r="G182" s="13"/>
      <c r="H182" s="194">
        <v>70.8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151</v>
      </c>
      <c r="AU182" s="192" t="s">
        <v>86</v>
      </c>
      <c r="AV182" s="13" t="s">
        <v>86</v>
      </c>
      <c r="AW182" s="13" t="s">
        <v>32</v>
      </c>
      <c r="AX182" s="13" t="s">
        <v>76</v>
      </c>
      <c r="AY182" s="192" t="s">
        <v>138</v>
      </c>
    </row>
    <row r="183" spans="1:51" s="14" customFormat="1" ht="12">
      <c r="A183" s="14"/>
      <c r="B183" s="202"/>
      <c r="C183" s="14"/>
      <c r="D183" s="185" t="s">
        <v>151</v>
      </c>
      <c r="E183" s="203" t="s">
        <v>1</v>
      </c>
      <c r="F183" s="204" t="s">
        <v>236</v>
      </c>
      <c r="G183" s="14"/>
      <c r="H183" s="205">
        <v>75.6</v>
      </c>
      <c r="I183" s="206"/>
      <c r="J183" s="14"/>
      <c r="K183" s="14"/>
      <c r="L183" s="202"/>
      <c r="M183" s="207"/>
      <c r="N183" s="208"/>
      <c r="O183" s="208"/>
      <c r="P183" s="208"/>
      <c r="Q183" s="208"/>
      <c r="R183" s="208"/>
      <c r="S183" s="208"/>
      <c r="T183" s="20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03" t="s">
        <v>151</v>
      </c>
      <c r="AU183" s="203" t="s">
        <v>86</v>
      </c>
      <c r="AV183" s="14" t="s">
        <v>145</v>
      </c>
      <c r="AW183" s="14" t="s">
        <v>32</v>
      </c>
      <c r="AX183" s="14" t="s">
        <v>84</v>
      </c>
      <c r="AY183" s="203" t="s">
        <v>138</v>
      </c>
    </row>
    <row r="184" spans="1:65" s="2" customFormat="1" ht="21.75" customHeight="1">
      <c r="A184" s="36"/>
      <c r="B184" s="170"/>
      <c r="C184" s="171" t="s">
        <v>8</v>
      </c>
      <c r="D184" s="171" t="s">
        <v>141</v>
      </c>
      <c r="E184" s="172" t="s">
        <v>295</v>
      </c>
      <c r="F184" s="173" t="s">
        <v>296</v>
      </c>
      <c r="G184" s="174" t="s">
        <v>275</v>
      </c>
      <c r="H184" s="175">
        <v>378</v>
      </c>
      <c r="I184" s="176"/>
      <c r="J184" s="177">
        <f>ROUND(I184*H184,2)</f>
        <v>0</v>
      </c>
      <c r="K184" s="178"/>
      <c r="L184" s="37"/>
      <c r="M184" s="179" t="s">
        <v>1</v>
      </c>
      <c r="N184" s="180" t="s">
        <v>41</v>
      </c>
      <c r="O184" s="75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3" t="s">
        <v>145</v>
      </c>
      <c r="AT184" s="183" t="s">
        <v>141</v>
      </c>
      <c r="AU184" s="183" t="s">
        <v>86</v>
      </c>
      <c r="AY184" s="17" t="s">
        <v>138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84</v>
      </c>
      <c r="BK184" s="184">
        <f>ROUND(I184*H184,2)</f>
        <v>0</v>
      </c>
      <c r="BL184" s="17" t="s">
        <v>145</v>
      </c>
      <c r="BM184" s="183" t="s">
        <v>297</v>
      </c>
    </row>
    <row r="185" spans="1:47" s="2" customFormat="1" ht="12">
      <c r="A185" s="36"/>
      <c r="B185" s="37"/>
      <c r="C185" s="36"/>
      <c r="D185" s="185" t="s">
        <v>147</v>
      </c>
      <c r="E185" s="36"/>
      <c r="F185" s="186" t="s">
        <v>284</v>
      </c>
      <c r="G185" s="36"/>
      <c r="H185" s="36"/>
      <c r="I185" s="187"/>
      <c r="J185" s="36"/>
      <c r="K185" s="36"/>
      <c r="L185" s="37"/>
      <c r="M185" s="188"/>
      <c r="N185" s="189"/>
      <c r="O185" s="75"/>
      <c r="P185" s="75"/>
      <c r="Q185" s="75"/>
      <c r="R185" s="75"/>
      <c r="S185" s="75"/>
      <c r="T185" s="7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7" t="s">
        <v>147</v>
      </c>
      <c r="AU185" s="17" t="s">
        <v>86</v>
      </c>
    </row>
    <row r="186" spans="1:47" s="2" customFormat="1" ht="12">
      <c r="A186" s="36"/>
      <c r="B186" s="37"/>
      <c r="C186" s="36"/>
      <c r="D186" s="185" t="s">
        <v>149</v>
      </c>
      <c r="E186" s="36"/>
      <c r="F186" s="190" t="s">
        <v>285</v>
      </c>
      <c r="G186" s="36"/>
      <c r="H186" s="36"/>
      <c r="I186" s="187"/>
      <c r="J186" s="36"/>
      <c r="K186" s="36"/>
      <c r="L186" s="37"/>
      <c r="M186" s="188"/>
      <c r="N186" s="189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149</v>
      </c>
      <c r="AU186" s="17" t="s">
        <v>86</v>
      </c>
    </row>
    <row r="187" spans="1:51" s="13" customFormat="1" ht="12">
      <c r="A187" s="13"/>
      <c r="B187" s="191"/>
      <c r="C187" s="13"/>
      <c r="D187" s="185" t="s">
        <v>151</v>
      </c>
      <c r="E187" s="192" t="s">
        <v>1</v>
      </c>
      <c r="F187" s="193" t="s">
        <v>298</v>
      </c>
      <c r="G187" s="13"/>
      <c r="H187" s="194">
        <v>378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151</v>
      </c>
      <c r="AU187" s="192" t="s">
        <v>86</v>
      </c>
      <c r="AV187" s="13" t="s">
        <v>86</v>
      </c>
      <c r="AW187" s="13" t="s">
        <v>32</v>
      </c>
      <c r="AX187" s="13" t="s">
        <v>84</v>
      </c>
      <c r="AY187" s="192" t="s">
        <v>138</v>
      </c>
    </row>
    <row r="188" spans="1:63" s="12" customFormat="1" ht="22.8" customHeight="1">
      <c r="A188" s="12"/>
      <c r="B188" s="157"/>
      <c r="C188" s="12"/>
      <c r="D188" s="158" t="s">
        <v>75</v>
      </c>
      <c r="E188" s="168" t="s">
        <v>299</v>
      </c>
      <c r="F188" s="168" t="s">
        <v>300</v>
      </c>
      <c r="G188" s="12"/>
      <c r="H188" s="12"/>
      <c r="I188" s="160"/>
      <c r="J188" s="169">
        <f>BK188</f>
        <v>0</v>
      </c>
      <c r="K188" s="12"/>
      <c r="L188" s="157"/>
      <c r="M188" s="162"/>
      <c r="N188" s="163"/>
      <c r="O188" s="163"/>
      <c r="P188" s="164">
        <f>SUM(P189:P197)</f>
        <v>0</v>
      </c>
      <c r="Q188" s="163"/>
      <c r="R188" s="164">
        <f>SUM(R189:R197)</f>
        <v>0</v>
      </c>
      <c r="S188" s="163"/>
      <c r="T188" s="165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8" t="s">
        <v>84</v>
      </c>
      <c r="AT188" s="166" t="s">
        <v>75</v>
      </c>
      <c r="AU188" s="166" t="s">
        <v>84</v>
      </c>
      <c r="AY188" s="158" t="s">
        <v>138</v>
      </c>
      <c r="BK188" s="167">
        <f>SUM(BK189:BK197)</f>
        <v>0</v>
      </c>
    </row>
    <row r="189" spans="1:65" s="2" customFormat="1" ht="21.75" customHeight="1">
      <c r="A189" s="36"/>
      <c r="B189" s="170"/>
      <c r="C189" s="171" t="s">
        <v>301</v>
      </c>
      <c r="D189" s="171" t="s">
        <v>141</v>
      </c>
      <c r="E189" s="172" t="s">
        <v>302</v>
      </c>
      <c r="F189" s="173" t="s">
        <v>303</v>
      </c>
      <c r="G189" s="174" t="s">
        <v>275</v>
      </c>
      <c r="H189" s="175">
        <v>75.6</v>
      </c>
      <c r="I189" s="176"/>
      <c r="J189" s="177">
        <f>ROUND(I189*H189,2)</f>
        <v>0</v>
      </c>
      <c r="K189" s="178"/>
      <c r="L189" s="37"/>
      <c r="M189" s="179" t="s">
        <v>1</v>
      </c>
      <c r="N189" s="180" t="s">
        <v>41</v>
      </c>
      <c r="O189" s="75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3" t="s">
        <v>145</v>
      </c>
      <c r="AT189" s="183" t="s">
        <v>141</v>
      </c>
      <c r="AU189" s="183" t="s">
        <v>86</v>
      </c>
      <c r="AY189" s="17" t="s">
        <v>138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7" t="s">
        <v>84</v>
      </c>
      <c r="BK189" s="184">
        <f>ROUND(I189*H189,2)</f>
        <v>0</v>
      </c>
      <c r="BL189" s="17" t="s">
        <v>145</v>
      </c>
      <c r="BM189" s="183" t="s">
        <v>304</v>
      </c>
    </row>
    <row r="190" spans="1:47" s="2" customFormat="1" ht="12">
      <c r="A190" s="36"/>
      <c r="B190" s="37"/>
      <c r="C190" s="36"/>
      <c r="D190" s="185" t="s">
        <v>147</v>
      </c>
      <c r="E190" s="36"/>
      <c r="F190" s="186" t="s">
        <v>305</v>
      </c>
      <c r="G190" s="36"/>
      <c r="H190" s="36"/>
      <c r="I190" s="187"/>
      <c r="J190" s="36"/>
      <c r="K190" s="36"/>
      <c r="L190" s="37"/>
      <c r="M190" s="188"/>
      <c r="N190" s="189"/>
      <c r="O190" s="75"/>
      <c r="P190" s="75"/>
      <c r="Q190" s="75"/>
      <c r="R190" s="75"/>
      <c r="S190" s="75"/>
      <c r="T190" s="7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7" t="s">
        <v>147</v>
      </c>
      <c r="AU190" s="17" t="s">
        <v>86</v>
      </c>
    </row>
    <row r="191" spans="1:47" s="2" customFormat="1" ht="12">
      <c r="A191" s="36"/>
      <c r="B191" s="37"/>
      <c r="C191" s="36"/>
      <c r="D191" s="185" t="s">
        <v>149</v>
      </c>
      <c r="E191" s="36"/>
      <c r="F191" s="190" t="s">
        <v>306</v>
      </c>
      <c r="G191" s="36"/>
      <c r="H191" s="36"/>
      <c r="I191" s="187"/>
      <c r="J191" s="36"/>
      <c r="K191" s="36"/>
      <c r="L191" s="37"/>
      <c r="M191" s="188"/>
      <c r="N191" s="189"/>
      <c r="O191" s="75"/>
      <c r="P191" s="75"/>
      <c r="Q191" s="75"/>
      <c r="R191" s="75"/>
      <c r="S191" s="75"/>
      <c r="T191" s="7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7" t="s">
        <v>149</v>
      </c>
      <c r="AU191" s="17" t="s">
        <v>86</v>
      </c>
    </row>
    <row r="192" spans="1:51" s="13" customFormat="1" ht="12">
      <c r="A192" s="13"/>
      <c r="B192" s="191"/>
      <c r="C192" s="13"/>
      <c r="D192" s="185" t="s">
        <v>151</v>
      </c>
      <c r="E192" s="192" t="s">
        <v>1</v>
      </c>
      <c r="F192" s="193" t="s">
        <v>293</v>
      </c>
      <c r="G192" s="13"/>
      <c r="H192" s="194">
        <v>4.8</v>
      </c>
      <c r="I192" s="195"/>
      <c r="J192" s="13"/>
      <c r="K192" s="13"/>
      <c r="L192" s="191"/>
      <c r="M192" s="196"/>
      <c r="N192" s="197"/>
      <c r="O192" s="197"/>
      <c r="P192" s="197"/>
      <c r="Q192" s="197"/>
      <c r="R192" s="197"/>
      <c r="S192" s="197"/>
      <c r="T192" s="19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2" t="s">
        <v>151</v>
      </c>
      <c r="AU192" s="192" t="s">
        <v>86</v>
      </c>
      <c r="AV192" s="13" t="s">
        <v>86</v>
      </c>
      <c r="AW192" s="13" t="s">
        <v>32</v>
      </c>
      <c r="AX192" s="13" t="s">
        <v>76</v>
      </c>
      <c r="AY192" s="192" t="s">
        <v>138</v>
      </c>
    </row>
    <row r="193" spans="1:51" s="13" customFormat="1" ht="12">
      <c r="A193" s="13"/>
      <c r="B193" s="191"/>
      <c r="C193" s="13"/>
      <c r="D193" s="185" t="s">
        <v>151</v>
      </c>
      <c r="E193" s="192" t="s">
        <v>1</v>
      </c>
      <c r="F193" s="193" t="s">
        <v>294</v>
      </c>
      <c r="G193" s="13"/>
      <c r="H193" s="194">
        <v>70.8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151</v>
      </c>
      <c r="AU193" s="192" t="s">
        <v>86</v>
      </c>
      <c r="AV193" s="13" t="s">
        <v>86</v>
      </c>
      <c r="AW193" s="13" t="s">
        <v>32</v>
      </c>
      <c r="AX193" s="13" t="s">
        <v>76</v>
      </c>
      <c r="AY193" s="192" t="s">
        <v>138</v>
      </c>
    </row>
    <row r="194" spans="1:51" s="14" customFormat="1" ht="12">
      <c r="A194" s="14"/>
      <c r="B194" s="202"/>
      <c r="C194" s="14"/>
      <c r="D194" s="185" t="s">
        <v>151</v>
      </c>
      <c r="E194" s="203" t="s">
        <v>1</v>
      </c>
      <c r="F194" s="204" t="s">
        <v>236</v>
      </c>
      <c r="G194" s="14"/>
      <c r="H194" s="205">
        <v>75.6</v>
      </c>
      <c r="I194" s="206"/>
      <c r="J194" s="14"/>
      <c r="K194" s="14"/>
      <c r="L194" s="202"/>
      <c r="M194" s="207"/>
      <c r="N194" s="208"/>
      <c r="O194" s="208"/>
      <c r="P194" s="208"/>
      <c r="Q194" s="208"/>
      <c r="R194" s="208"/>
      <c r="S194" s="208"/>
      <c r="T194" s="20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03" t="s">
        <v>151</v>
      </c>
      <c r="AU194" s="203" t="s">
        <v>86</v>
      </c>
      <c r="AV194" s="14" t="s">
        <v>145</v>
      </c>
      <c r="AW194" s="14" t="s">
        <v>32</v>
      </c>
      <c r="AX194" s="14" t="s">
        <v>84</v>
      </c>
      <c r="AY194" s="203" t="s">
        <v>138</v>
      </c>
    </row>
    <row r="195" spans="1:65" s="2" customFormat="1" ht="21.75" customHeight="1">
      <c r="A195" s="36"/>
      <c r="B195" s="170"/>
      <c r="C195" s="171" t="s">
        <v>307</v>
      </c>
      <c r="D195" s="171" t="s">
        <v>141</v>
      </c>
      <c r="E195" s="172" t="s">
        <v>308</v>
      </c>
      <c r="F195" s="173" t="s">
        <v>309</v>
      </c>
      <c r="G195" s="174" t="s">
        <v>275</v>
      </c>
      <c r="H195" s="175">
        <v>105.6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41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145</v>
      </c>
      <c r="AT195" s="183" t="s">
        <v>141</v>
      </c>
      <c r="AU195" s="183" t="s">
        <v>86</v>
      </c>
      <c r="AY195" s="17" t="s">
        <v>138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84</v>
      </c>
      <c r="BK195" s="184">
        <f>ROUND(I195*H195,2)</f>
        <v>0</v>
      </c>
      <c r="BL195" s="17" t="s">
        <v>145</v>
      </c>
      <c r="BM195" s="183" t="s">
        <v>310</v>
      </c>
    </row>
    <row r="196" spans="1:47" s="2" customFormat="1" ht="12">
      <c r="A196" s="36"/>
      <c r="B196" s="37"/>
      <c r="C196" s="36"/>
      <c r="D196" s="185" t="s">
        <v>147</v>
      </c>
      <c r="E196" s="36"/>
      <c r="F196" s="186" t="s">
        <v>311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147</v>
      </c>
      <c r="AU196" s="17" t="s">
        <v>86</v>
      </c>
    </row>
    <row r="197" spans="1:51" s="13" customFormat="1" ht="12">
      <c r="A197" s="13"/>
      <c r="B197" s="191"/>
      <c r="C197" s="13"/>
      <c r="D197" s="185" t="s">
        <v>151</v>
      </c>
      <c r="E197" s="192" t="s">
        <v>1</v>
      </c>
      <c r="F197" s="193" t="s">
        <v>279</v>
      </c>
      <c r="G197" s="13"/>
      <c r="H197" s="194">
        <v>105.6</v>
      </c>
      <c r="I197" s="195"/>
      <c r="J197" s="13"/>
      <c r="K197" s="13"/>
      <c r="L197" s="191"/>
      <c r="M197" s="196"/>
      <c r="N197" s="197"/>
      <c r="O197" s="197"/>
      <c r="P197" s="197"/>
      <c r="Q197" s="197"/>
      <c r="R197" s="197"/>
      <c r="S197" s="197"/>
      <c r="T197" s="19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2" t="s">
        <v>151</v>
      </c>
      <c r="AU197" s="192" t="s">
        <v>86</v>
      </c>
      <c r="AV197" s="13" t="s">
        <v>86</v>
      </c>
      <c r="AW197" s="13" t="s">
        <v>32</v>
      </c>
      <c r="AX197" s="13" t="s">
        <v>84</v>
      </c>
      <c r="AY197" s="192" t="s">
        <v>138</v>
      </c>
    </row>
    <row r="198" spans="1:63" s="12" customFormat="1" ht="22.8" customHeight="1">
      <c r="A198" s="12"/>
      <c r="B198" s="157"/>
      <c r="C198" s="12"/>
      <c r="D198" s="158" t="s">
        <v>75</v>
      </c>
      <c r="E198" s="168" t="s">
        <v>312</v>
      </c>
      <c r="F198" s="168" t="s">
        <v>271</v>
      </c>
      <c r="G198" s="12"/>
      <c r="H198" s="12"/>
      <c r="I198" s="160"/>
      <c r="J198" s="169">
        <f>BK198</f>
        <v>0</v>
      </c>
      <c r="K198" s="12"/>
      <c r="L198" s="157"/>
      <c r="M198" s="162"/>
      <c r="N198" s="163"/>
      <c r="O198" s="163"/>
      <c r="P198" s="164">
        <f>SUM(P199:P201)</f>
        <v>0</v>
      </c>
      <c r="Q198" s="163"/>
      <c r="R198" s="164">
        <f>SUM(R199:R201)</f>
        <v>0</v>
      </c>
      <c r="S198" s="163"/>
      <c r="T198" s="165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8" t="s">
        <v>84</v>
      </c>
      <c r="AT198" s="166" t="s">
        <v>75</v>
      </c>
      <c r="AU198" s="166" t="s">
        <v>84</v>
      </c>
      <c r="AY198" s="158" t="s">
        <v>138</v>
      </c>
      <c r="BK198" s="167">
        <f>SUM(BK199:BK201)</f>
        <v>0</v>
      </c>
    </row>
    <row r="199" spans="1:65" s="2" customFormat="1" ht="21.75" customHeight="1">
      <c r="A199" s="36"/>
      <c r="B199" s="170"/>
      <c r="C199" s="171" t="s">
        <v>313</v>
      </c>
      <c r="D199" s="171" t="s">
        <v>141</v>
      </c>
      <c r="E199" s="172" t="s">
        <v>314</v>
      </c>
      <c r="F199" s="173" t="s">
        <v>315</v>
      </c>
      <c r="G199" s="174" t="s">
        <v>275</v>
      </c>
      <c r="H199" s="175">
        <v>72.9</v>
      </c>
      <c r="I199" s="176"/>
      <c r="J199" s="177">
        <f>ROUND(I199*H199,2)</f>
        <v>0</v>
      </c>
      <c r="K199" s="178"/>
      <c r="L199" s="37"/>
      <c r="M199" s="179" t="s">
        <v>1</v>
      </c>
      <c r="N199" s="180" t="s">
        <v>41</v>
      </c>
      <c r="O199" s="75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3" t="s">
        <v>145</v>
      </c>
      <c r="AT199" s="183" t="s">
        <v>141</v>
      </c>
      <c r="AU199" s="183" t="s">
        <v>86</v>
      </c>
      <c r="AY199" s="17" t="s">
        <v>138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7" t="s">
        <v>84</v>
      </c>
      <c r="BK199" s="184">
        <f>ROUND(I199*H199,2)</f>
        <v>0</v>
      </c>
      <c r="BL199" s="17" t="s">
        <v>145</v>
      </c>
      <c r="BM199" s="183" t="s">
        <v>316</v>
      </c>
    </row>
    <row r="200" spans="1:47" s="2" customFormat="1" ht="12">
      <c r="A200" s="36"/>
      <c r="B200" s="37"/>
      <c r="C200" s="36"/>
      <c r="D200" s="185" t="s">
        <v>147</v>
      </c>
      <c r="E200" s="36"/>
      <c r="F200" s="186" t="s">
        <v>317</v>
      </c>
      <c r="G200" s="36"/>
      <c r="H200" s="36"/>
      <c r="I200" s="187"/>
      <c r="J200" s="36"/>
      <c r="K200" s="36"/>
      <c r="L200" s="37"/>
      <c r="M200" s="188"/>
      <c r="N200" s="189"/>
      <c r="O200" s="75"/>
      <c r="P200" s="75"/>
      <c r="Q200" s="75"/>
      <c r="R200" s="75"/>
      <c r="S200" s="75"/>
      <c r="T200" s="7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7" t="s">
        <v>147</v>
      </c>
      <c r="AU200" s="17" t="s">
        <v>86</v>
      </c>
    </row>
    <row r="201" spans="1:51" s="13" customFormat="1" ht="12">
      <c r="A201" s="13"/>
      <c r="B201" s="191"/>
      <c r="C201" s="13"/>
      <c r="D201" s="185" t="s">
        <v>151</v>
      </c>
      <c r="E201" s="192" t="s">
        <v>1</v>
      </c>
      <c r="F201" s="193" t="s">
        <v>318</v>
      </c>
      <c r="G201" s="13"/>
      <c r="H201" s="194">
        <v>72.9</v>
      </c>
      <c r="I201" s="195"/>
      <c r="J201" s="13"/>
      <c r="K201" s="13"/>
      <c r="L201" s="191"/>
      <c r="M201" s="199"/>
      <c r="N201" s="200"/>
      <c r="O201" s="200"/>
      <c r="P201" s="200"/>
      <c r="Q201" s="200"/>
      <c r="R201" s="200"/>
      <c r="S201" s="200"/>
      <c r="T201" s="20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151</v>
      </c>
      <c r="AU201" s="192" t="s">
        <v>86</v>
      </c>
      <c r="AV201" s="13" t="s">
        <v>86</v>
      </c>
      <c r="AW201" s="13" t="s">
        <v>32</v>
      </c>
      <c r="AX201" s="13" t="s">
        <v>84</v>
      </c>
      <c r="AY201" s="192" t="s">
        <v>138</v>
      </c>
    </row>
    <row r="202" spans="1:31" s="2" customFormat="1" ht="6.95" customHeight="1">
      <c r="A202" s="36"/>
      <c r="B202" s="58"/>
      <c r="C202" s="59"/>
      <c r="D202" s="59"/>
      <c r="E202" s="59"/>
      <c r="F202" s="59"/>
      <c r="G202" s="59"/>
      <c r="H202" s="59"/>
      <c r="I202" s="59"/>
      <c r="J202" s="59"/>
      <c r="K202" s="59"/>
      <c r="L202" s="37"/>
      <c r="M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autoFilter ref="C122:K20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319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34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320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321</v>
      </c>
      <c r="F24" s="36"/>
      <c r="G24" s="36"/>
      <c r="H24" s="36"/>
      <c r="I24" s="30" t="s">
        <v>27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ROUND((SUM(BE120:BE131)),2)</f>
        <v>0</v>
      </c>
      <c r="G33" s="36"/>
      <c r="H33" s="36"/>
      <c r="I33" s="126">
        <v>0.21</v>
      </c>
      <c r="J33" s="125">
        <f>ROUND(((SUM(BE120:BE131))*I33),2)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ROUND((SUM(BF120:BF131)),2)</f>
        <v>0</v>
      </c>
      <c r="G34" s="36"/>
      <c r="H34" s="36"/>
      <c r="I34" s="126">
        <v>0.15</v>
      </c>
      <c r="J34" s="125">
        <f>ROUND(((SUM(BF120:BF131))*I34),2)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ROUND((SUM(BG120:BG131)),2)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ROUND((SUM(BH120:BH131)),2)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ROUND((SUM(BI120:BI131)),2)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101.1N - Opěrná zeď (neuznatelné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Ing.Ondráčková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>Onderka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190</v>
      </c>
      <c r="E97" s="140"/>
      <c r="F97" s="140"/>
      <c r="G97" s="140"/>
      <c r="H97" s="140"/>
      <c r="I97" s="140"/>
      <c r="J97" s="141">
        <f>J121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191</v>
      </c>
      <c r="E98" s="144"/>
      <c r="F98" s="144"/>
      <c r="G98" s="144"/>
      <c r="H98" s="144"/>
      <c r="I98" s="144"/>
      <c r="J98" s="145">
        <f>J122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8"/>
      <c r="C99" s="9"/>
      <c r="D99" s="139" t="s">
        <v>120</v>
      </c>
      <c r="E99" s="140"/>
      <c r="F99" s="140"/>
      <c r="G99" s="140"/>
      <c r="H99" s="140"/>
      <c r="I99" s="140"/>
      <c r="J99" s="141">
        <f>J129</f>
        <v>0</v>
      </c>
      <c r="K99" s="9"/>
      <c r="L99" s="13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2"/>
      <c r="C100" s="10"/>
      <c r="D100" s="143" t="s">
        <v>322</v>
      </c>
      <c r="E100" s="144"/>
      <c r="F100" s="144"/>
      <c r="G100" s="144"/>
      <c r="H100" s="144"/>
      <c r="I100" s="144"/>
      <c r="J100" s="145">
        <f>J130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122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6.25" customHeight="1">
      <c r="A110" s="36"/>
      <c r="B110" s="37"/>
      <c r="C110" s="36"/>
      <c r="D110" s="36"/>
      <c r="E110" s="119" t="str">
        <f>E7</f>
        <v>Úprava cyklostezky v oblasti Olešná ul.Kvapilova, k.ú. Místek (aktualizace 01-2021)</v>
      </c>
      <c r="F110" s="30"/>
      <c r="G110" s="30"/>
      <c r="H110" s="30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113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SO 101.1N - Opěrná zeď (neuznatelné náklady)</v>
      </c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>Frýdek-Místek</v>
      </c>
      <c r="G114" s="36"/>
      <c r="H114" s="36"/>
      <c r="I114" s="30" t="s">
        <v>22</v>
      </c>
      <c r="J114" s="67" t="str">
        <f>IF(J12="","",J12)</f>
        <v>25. 1. 2021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>Statutární město Frýdek-Místek</v>
      </c>
      <c r="G116" s="36"/>
      <c r="H116" s="36"/>
      <c r="I116" s="30" t="s">
        <v>30</v>
      </c>
      <c r="J116" s="34" t="str">
        <f>E21</f>
        <v>Ing.Ondráčková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28</v>
      </c>
      <c r="D117" s="36"/>
      <c r="E117" s="36"/>
      <c r="F117" s="25" t="str">
        <f>IF(E18="","",E18)</f>
        <v>Vyplň údaj</v>
      </c>
      <c r="G117" s="36"/>
      <c r="H117" s="36"/>
      <c r="I117" s="30" t="s">
        <v>33</v>
      </c>
      <c r="J117" s="34" t="str">
        <f>E24</f>
        <v>Onderka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46"/>
      <c r="B119" s="147"/>
      <c r="C119" s="148" t="s">
        <v>123</v>
      </c>
      <c r="D119" s="149" t="s">
        <v>61</v>
      </c>
      <c r="E119" s="149" t="s">
        <v>57</v>
      </c>
      <c r="F119" s="149" t="s">
        <v>58</v>
      </c>
      <c r="G119" s="149" t="s">
        <v>124</v>
      </c>
      <c r="H119" s="149" t="s">
        <v>125</v>
      </c>
      <c r="I119" s="149" t="s">
        <v>126</v>
      </c>
      <c r="J119" s="150" t="s">
        <v>117</v>
      </c>
      <c r="K119" s="151" t="s">
        <v>127</v>
      </c>
      <c r="L119" s="152"/>
      <c r="M119" s="84" t="s">
        <v>1</v>
      </c>
      <c r="N119" s="85" t="s">
        <v>40</v>
      </c>
      <c r="O119" s="85" t="s">
        <v>128</v>
      </c>
      <c r="P119" s="85" t="s">
        <v>129</v>
      </c>
      <c r="Q119" s="85" t="s">
        <v>130</v>
      </c>
      <c r="R119" s="85" t="s">
        <v>131</v>
      </c>
      <c r="S119" s="85" t="s">
        <v>132</v>
      </c>
      <c r="T119" s="86" t="s">
        <v>133</v>
      </c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</row>
    <row r="120" spans="1:63" s="2" customFormat="1" ht="22.8" customHeight="1">
      <c r="A120" s="36"/>
      <c r="B120" s="37"/>
      <c r="C120" s="91" t="s">
        <v>134</v>
      </c>
      <c r="D120" s="36"/>
      <c r="E120" s="36"/>
      <c r="F120" s="36"/>
      <c r="G120" s="36"/>
      <c r="H120" s="36"/>
      <c r="I120" s="36"/>
      <c r="J120" s="153">
        <f>BK120</f>
        <v>0</v>
      </c>
      <c r="K120" s="36"/>
      <c r="L120" s="37"/>
      <c r="M120" s="87"/>
      <c r="N120" s="71"/>
      <c r="O120" s="88"/>
      <c r="P120" s="154">
        <f>P121+P129</f>
        <v>0</v>
      </c>
      <c r="Q120" s="88"/>
      <c r="R120" s="154">
        <f>R121+R129</f>
        <v>0.00163</v>
      </c>
      <c r="S120" s="88"/>
      <c r="T120" s="155">
        <f>T121+T129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75</v>
      </c>
      <c r="AU120" s="17" t="s">
        <v>119</v>
      </c>
      <c r="BK120" s="156">
        <f>BK121+BK129</f>
        <v>0</v>
      </c>
    </row>
    <row r="121" spans="1:63" s="12" customFormat="1" ht="25.9" customHeight="1">
      <c r="A121" s="12"/>
      <c r="B121" s="157"/>
      <c r="C121" s="12"/>
      <c r="D121" s="158" t="s">
        <v>75</v>
      </c>
      <c r="E121" s="159" t="s">
        <v>197</v>
      </c>
      <c r="F121" s="159" t="s">
        <v>198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</f>
        <v>0</v>
      </c>
      <c r="Q121" s="163"/>
      <c r="R121" s="164">
        <f>R122</f>
        <v>0.00163</v>
      </c>
      <c r="S121" s="163"/>
      <c r="T121" s="165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84</v>
      </c>
      <c r="AT121" s="166" t="s">
        <v>75</v>
      </c>
      <c r="AU121" s="166" t="s">
        <v>76</v>
      </c>
      <c r="AY121" s="158" t="s">
        <v>138</v>
      </c>
      <c r="BK121" s="167">
        <f>BK122</f>
        <v>0</v>
      </c>
    </row>
    <row r="122" spans="1:63" s="12" customFormat="1" ht="22.8" customHeight="1">
      <c r="A122" s="12"/>
      <c r="B122" s="157"/>
      <c r="C122" s="12"/>
      <c r="D122" s="158" t="s">
        <v>75</v>
      </c>
      <c r="E122" s="168" t="s">
        <v>84</v>
      </c>
      <c r="F122" s="168" t="s">
        <v>199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SUM(P123:P128)</f>
        <v>0</v>
      </c>
      <c r="Q122" s="163"/>
      <c r="R122" s="164">
        <f>SUM(R123:R128)</f>
        <v>0.00163</v>
      </c>
      <c r="S122" s="163"/>
      <c r="T122" s="165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84</v>
      </c>
      <c r="AT122" s="166" t="s">
        <v>75</v>
      </c>
      <c r="AU122" s="166" t="s">
        <v>84</v>
      </c>
      <c r="AY122" s="158" t="s">
        <v>138</v>
      </c>
      <c r="BK122" s="167">
        <f>SUM(BK123:BK128)</f>
        <v>0</v>
      </c>
    </row>
    <row r="123" spans="1:65" s="2" customFormat="1" ht="21.75" customHeight="1">
      <c r="A123" s="36"/>
      <c r="B123" s="170"/>
      <c r="C123" s="171" t="s">
        <v>84</v>
      </c>
      <c r="D123" s="171" t="s">
        <v>141</v>
      </c>
      <c r="E123" s="172" t="s">
        <v>323</v>
      </c>
      <c r="F123" s="173" t="s">
        <v>324</v>
      </c>
      <c r="G123" s="174" t="s">
        <v>202</v>
      </c>
      <c r="H123" s="175">
        <v>108.657</v>
      </c>
      <c r="I123" s="176"/>
      <c r="J123" s="177">
        <f>ROUND(I123*H123,2)</f>
        <v>0</v>
      </c>
      <c r="K123" s="178"/>
      <c r="L123" s="37"/>
      <c r="M123" s="179" t="s">
        <v>1</v>
      </c>
      <c r="N123" s="180" t="s">
        <v>41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145</v>
      </c>
      <c r="AT123" s="183" t="s">
        <v>141</v>
      </c>
      <c r="AU123" s="183" t="s">
        <v>86</v>
      </c>
      <c r="AY123" s="17" t="s">
        <v>138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84</v>
      </c>
      <c r="BK123" s="184">
        <f>ROUND(I123*H123,2)</f>
        <v>0</v>
      </c>
      <c r="BL123" s="17" t="s">
        <v>145</v>
      </c>
      <c r="BM123" s="183" t="s">
        <v>325</v>
      </c>
    </row>
    <row r="124" spans="1:47" s="2" customFormat="1" ht="12">
      <c r="A124" s="36"/>
      <c r="B124" s="37"/>
      <c r="C124" s="36"/>
      <c r="D124" s="185" t="s">
        <v>147</v>
      </c>
      <c r="E124" s="36"/>
      <c r="F124" s="186" t="s">
        <v>326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147</v>
      </c>
      <c r="AU124" s="17" t="s">
        <v>86</v>
      </c>
    </row>
    <row r="125" spans="1:65" s="2" customFormat="1" ht="21.75" customHeight="1">
      <c r="A125" s="36"/>
      <c r="B125" s="170"/>
      <c r="C125" s="171" t="s">
        <v>86</v>
      </c>
      <c r="D125" s="171" t="s">
        <v>141</v>
      </c>
      <c r="E125" s="172" t="s">
        <v>327</v>
      </c>
      <c r="F125" s="173" t="s">
        <v>328</v>
      </c>
      <c r="G125" s="174" t="s">
        <v>202</v>
      </c>
      <c r="H125" s="175">
        <v>108.657</v>
      </c>
      <c r="I125" s="176"/>
      <c r="J125" s="177">
        <f>ROUND(I125*H125,2)</f>
        <v>0</v>
      </c>
      <c r="K125" s="178"/>
      <c r="L125" s="37"/>
      <c r="M125" s="179" t="s">
        <v>1</v>
      </c>
      <c r="N125" s="180" t="s">
        <v>41</v>
      </c>
      <c r="O125" s="7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145</v>
      </c>
      <c r="AT125" s="183" t="s">
        <v>141</v>
      </c>
      <c r="AU125" s="183" t="s">
        <v>86</v>
      </c>
      <c r="AY125" s="17" t="s">
        <v>138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84</v>
      </c>
      <c r="BK125" s="184">
        <f>ROUND(I125*H125,2)</f>
        <v>0</v>
      </c>
      <c r="BL125" s="17" t="s">
        <v>145</v>
      </c>
      <c r="BM125" s="183" t="s">
        <v>287</v>
      </c>
    </row>
    <row r="126" spans="1:47" s="2" customFormat="1" ht="12">
      <c r="A126" s="36"/>
      <c r="B126" s="37"/>
      <c r="C126" s="36"/>
      <c r="D126" s="185" t="s">
        <v>147</v>
      </c>
      <c r="E126" s="36"/>
      <c r="F126" s="186" t="s">
        <v>329</v>
      </c>
      <c r="G126" s="36"/>
      <c r="H126" s="36"/>
      <c r="I126" s="187"/>
      <c r="J126" s="36"/>
      <c r="K126" s="36"/>
      <c r="L126" s="37"/>
      <c r="M126" s="188"/>
      <c r="N126" s="189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147</v>
      </c>
      <c r="AU126" s="17" t="s">
        <v>86</v>
      </c>
    </row>
    <row r="127" spans="1:65" s="2" customFormat="1" ht="16.5" customHeight="1">
      <c r="A127" s="36"/>
      <c r="B127" s="170"/>
      <c r="C127" s="210" t="s">
        <v>158</v>
      </c>
      <c r="D127" s="210" t="s">
        <v>238</v>
      </c>
      <c r="E127" s="211" t="s">
        <v>330</v>
      </c>
      <c r="F127" s="212" t="s">
        <v>331</v>
      </c>
      <c r="G127" s="213" t="s">
        <v>332</v>
      </c>
      <c r="H127" s="214">
        <v>1.63</v>
      </c>
      <c r="I127" s="215"/>
      <c r="J127" s="216">
        <f>ROUND(I127*H127,2)</f>
        <v>0</v>
      </c>
      <c r="K127" s="217"/>
      <c r="L127" s="218"/>
      <c r="M127" s="219" t="s">
        <v>1</v>
      </c>
      <c r="N127" s="220" t="s">
        <v>41</v>
      </c>
      <c r="O127" s="75"/>
      <c r="P127" s="181">
        <f>O127*H127</f>
        <v>0</v>
      </c>
      <c r="Q127" s="181">
        <v>0.001</v>
      </c>
      <c r="R127" s="181">
        <f>Q127*H127</f>
        <v>0.00163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241</v>
      </c>
      <c r="AT127" s="183" t="s">
        <v>238</v>
      </c>
      <c r="AU127" s="183" t="s">
        <v>86</v>
      </c>
      <c r="AY127" s="17" t="s">
        <v>138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84</v>
      </c>
      <c r="BK127" s="184">
        <f>ROUND(I127*H127,2)</f>
        <v>0</v>
      </c>
      <c r="BL127" s="17" t="s">
        <v>145</v>
      </c>
      <c r="BM127" s="183" t="s">
        <v>8</v>
      </c>
    </row>
    <row r="128" spans="1:47" s="2" customFormat="1" ht="12">
      <c r="A128" s="36"/>
      <c r="B128" s="37"/>
      <c r="C128" s="36"/>
      <c r="D128" s="185" t="s">
        <v>147</v>
      </c>
      <c r="E128" s="36"/>
      <c r="F128" s="186" t="s">
        <v>331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147</v>
      </c>
      <c r="AU128" s="17" t="s">
        <v>86</v>
      </c>
    </row>
    <row r="129" spans="1:63" s="12" customFormat="1" ht="25.9" customHeight="1">
      <c r="A129" s="12"/>
      <c r="B129" s="157"/>
      <c r="C129" s="12"/>
      <c r="D129" s="158" t="s">
        <v>75</v>
      </c>
      <c r="E129" s="159" t="s">
        <v>135</v>
      </c>
      <c r="F129" s="159" t="s">
        <v>136</v>
      </c>
      <c r="G129" s="12"/>
      <c r="H129" s="12"/>
      <c r="I129" s="160"/>
      <c r="J129" s="161">
        <f>BK129</f>
        <v>0</v>
      </c>
      <c r="K129" s="12"/>
      <c r="L129" s="157"/>
      <c r="M129" s="162"/>
      <c r="N129" s="163"/>
      <c r="O129" s="163"/>
      <c r="P129" s="164">
        <f>P130</f>
        <v>0</v>
      </c>
      <c r="Q129" s="163"/>
      <c r="R129" s="164">
        <f>R130</f>
        <v>0</v>
      </c>
      <c r="S129" s="163"/>
      <c r="T129" s="165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137</v>
      </c>
      <c r="AT129" s="166" t="s">
        <v>75</v>
      </c>
      <c r="AU129" s="166" t="s">
        <v>76</v>
      </c>
      <c r="AY129" s="158" t="s">
        <v>138</v>
      </c>
      <c r="BK129" s="167">
        <f>BK130</f>
        <v>0</v>
      </c>
    </row>
    <row r="130" spans="1:63" s="12" customFormat="1" ht="22.8" customHeight="1">
      <c r="A130" s="12"/>
      <c r="B130" s="157"/>
      <c r="C130" s="12"/>
      <c r="D130" s="158" t="s">
        <v>75</v>
      </c>
      <c r="E130" s="168" t="s">
        <v>333</v>
      </c>
      <c r="F130" s="168" t="s">
        <v>334</v>
      </c>
      <c r="G130" s="12"/>
      <c r="H130" s="12"/>
      <c r="I130" s="160"/>
      <c r="J130" s="169">
        <f>BK130</f>
        <v>0</v>
      </c>
      <c r="K130" s="12"/>
      <c r="L130" s="157"/>
      <c r="M130" s="162"/>
      <c r="N130" s="163"/>
      <c r="O130" s="163"/>
      <c r="P130" s="164">
        <f>P131</f>
        <v>0</v>
      </c>
      <c r="Q130" s="163"/>
      <c r="R130" s="164">
        <f>R131</f>
        <v>0</v>
      </c>
      <c r="S130" s="163"/>
      <c r="T130" s="165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137</v>
      </c>
      <c r="AT130" s="166" t="s">
        <v>75</v>
      </c>
      <c r="AU130" s="166" t="s">
        <v>84</v>
      </c>
      <c r="AY130" s="158" t="s">
        <v>138</v>
      </c>
      <c r="BK130" s="167">
        <f>BK131</f>
        <v>0</v>
      </c>
    </row>
    <row r="131" spans="1:65" s="2" customFormat="1" ht="21.75" customHeight="1">
      <c r="A131" s="36"/>
      <c r="B131" s="170"/>
      <c r="C131" s="171" t="s">
        <v>145</v>
      </c>
      <c r="D131" s="171" t="s">
        <v>141</v>
      </c>
      <c r="E131" s="172" t="s">
        <v>335</v>
      </c>
      <c r="F131" s="173" t="s">
        <v>336</v>
      </c>
      <c r="G131" s="174" t="s">
        <v>337</v>
      </c>
      <c r="H131" s="175">
        <v>1</v>
      </c>
      <c r="I131" s="176"/>
      <c r="J131" s="177">
        <f>ROUND(I131*H131,2)</f>
        <v>0</v>
      </c>
      <c r="K131" s="178"/>
      <c r="L131" s="37"/>
      <c r="M131" s="221" t="s">
        <v>1</v>
      </c>
      <c r="N131" s="222" t="s">
        <v>41</v>
      </c>
      <c r="O131" s="223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155</v>
      </c>
      <c r="AT131" s="183" t="s">
        <v>141</v>
      </c>
      <c r="AU131" s="183" t="s">
        <v>86</v>
      </c>
      <c r="AY131" s="17" t="s">
        <v>138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84</v>
      </c>
      <c r="BK131" s="184">
        <f>ROUND(I131*H131,2)</f>
        <v>0</v>
      </c>
      <c r="BL131" s="17" t="s">
        <v>155</v>
      </c>
      <c r="BM131" s="183" t="s">
        <v>338</v>
      </c>
    </row>
    <row r="132" spans="1:31" s="2" customFormat="1" ht="6.95" customHeight="1">
      <c r="A132" s="36"/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37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autoFilter ref="C119:K13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339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34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320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321</v>
      </c>
      <c r="F24" s="36"/>
      <c r="G24" s="36"/>
      <c r="H24" s="36"/>
      <c r="I24" s="30" t="s">
        <v>27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ROUND(J129,2)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ROUND((SUM(BE129:BE278)),2)</f>
        <v>0</v>
      </c>
      <c r="G33" s="36"/>
      <c r="H33" s="36"/>
      <c r="I33" s="126">
        <v>0.21</v>
      </c>
      <c r="J33" s="125">
        <f>ROUND(((SUM(BE129:BE278))*I33),2)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ROUND((SUM(BF129:BF278)),2)</f>
        <v>0</v>
      </c>
      <c r="G34" s="36"/>
      <c r="H34" s="36"/>
      <c r="I34" s="126">
        <v>0.15</v>
      </c>
      <c r="J34" s="125">
        <f>ROUND(((SUM(BF129:BF278))*I34),2)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ROUND((SUM(BG129:BG278)),2)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ROUND((SUM(BH129:BH278)),2)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ROUND((SUM(BI129:BI278)),2)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101.1U - Opěrná zeď (uznatelné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Ing.Ondráčková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>Onderka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J129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190</v>
      </c>
      <c r="E97" s="140"/>
      <c r="F97" s="140"/>
      <c r="G97" s="140"/>
      <c r="H97" s="140"/>
      <c r="I97" s="140"/>
      <c r="J97" s="141">
        <f>J130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191</v>
      </c>
      <c r="E98" s="144"/>
      <c r="F98" s="144"/>
      <c r="G98" s="144"/>
      <c r="H98" s="144"/>
      <c r="I98" s="144"/>
      <c r="J98" s="145">
        <f>J131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340</v>
      </c>
      <c r="E99" s="144"/>
      <c r="F99" s="144"/>
      <c r="G99" s="144"/>
      <c r="H99" s="144"/>
      <c r="I99" s="144"/>
      <c r="J99" s="145">
        <f>J155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341</v>
      </c>
      <c r="E100" s="144"/>
      <c r="F100" s="144"/>
      <c r="G100" s="144"/>
      <c r="H100" s="144"/>
      <c r="I100" s="144"/>
      <c r="J100" s="145">
        <f>J174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342</v>
      </c>
      <c r="E101" s="144"/>
      <c r="F101" s="144"/>
      <c r="G101" s="144"/>
      <c r="H101" s="144"/>
      <c r="I101" s="144"/>
      <c r="J101" s="145">
        <f>J195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343</v>
      </c>
      <c r="E102" s="144"/>
      <c r="F102" s="144"/>
      <c r="G102" s="144"/>
      <c r="H102" s="144"/>
      <c r="I102" s="144"/>
      <c r="J102" s="145">
        <f>J201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344</v>
      </c>
      <c r="E103" s="144"/>
      <c r="F103" s="144"/>
      <c r="G103" s="144"/>
      <c r="H103" s="144"/>
      <c r="I103" s="144"/>
      <c r="J103" s="145">
        <f>J206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2"/>
      <c r="C104" s="10"/>
      <c r="D104" s="143" t="s">
        <v>196</v>
      </c>
      <c r="E104" s="144"/>
      <c r="F104" s="144"/>
      <c r="G104" s="144"/>
      <c r="H104" s="144"/>
      <c r="I104" s="144"/>
      <c r="J104" s="145">
        <f>J245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8"/>
      <c r="C105" s="9"/>
      <c r="D105" s="139" t="s">
        <v>345</v>
      </c>
      <c r="E105" s="140"/>
      <c r="F105" s="140"/>
      <c r="G105" s="140"/>
      <c r="H105" s="140"/>
      <c r="I105" s="140"/>
      <c r="J105" s="141">
        <f>J248</f>
        <v>0</v>
      </c>
      <c r="K105" s="9"/>
      <c r="L105" s="13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2"/>
      <c r="C106" s="10"/>
      <c r="D106" s="143" t="s">
        <v>346</v>
      </c>
      <c r="E106" s="144"/>
      <c r="F106" s="144"/>
      <c r="G106" s="144"/>
      <c r="H106" s="144"/>
      <c r="I106" s="144"/>
      <c r="J106" s="145">
        <f>J249</f>
        <v>0</v>
      </c>
      <c r="K106" s="10"/>
      <c r="L106" s="14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2"/>
      <c r="C107" s="10"/>
      <c r="D107" s="143" t="s">
        <v>347</v>
      </c>
      <c r="E107" s="144"/>
      <c r="F107" s="144"/>
      <c r="G107" s="144"/>
      <c r="H107" s="144"/>
      <c r="I107" s="144"/>
      <c r="J107" s="145">
        <f>J273</f>
        <v>0</v>
      </c>
      <c r="K107" s="10"/>
      <c r="L107" s="14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38"/>
      <c r="C108" s="9"/>
      <c r="D108" s="139" t="s">
        <v>120</v>
      </c>
      <c r="E108" s="140"/>
      <c r="F108" s="140"/>
      <c r="G108" s="140"/>
      <c r="H108" s="140"/>
      <c r="I108" s="140"/>
      <c r="J108" s="141">
        <f>J276</f>
        <v>0</v>
      </c>
      <c r="K108" s="9"/>
      <c r="L108" s="13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42"/>
      <c r="C109" s="10"/>
      <c r="D109" s="143" t="s">
        <v>322</v>
      </c>
      <c r="E109" s="144"/>
      <c r="F109" s="144"/>
      <c r="G109" s="144"/>
      <c r="H109" s="144"/>
      <c r="I109" s="144"/>
      <c r="J109" s="145">
        <f>J277</f>
        <v>0</v>
      </c>
      <c r="K109" s="10"/>
      <c r="L109" s="14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5" customHeight="1">
      <c r="A115" s="36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5" customHeight="1">
      <c r="A116" s="36"/>
      <c r="B116" s="37"/>
      <c r="C116" s="21" t="s">
        <v>122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16</v>
      </c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6.25" customHeight="1">
      <c r="A119" s="36"/>
      <c r="B119" s="37"/>
      <c r="C119" s="36"/>
      <c r="D119" s="36"/>
      <c r="E119" s="119" t="str">
        <f>E7</f>
        <v>Úprava cyklostezky v oblasti Olešná ul.Kvapilova, k.ú. Místek (aktualizace 01-2021)</v>
      </c>
      <c r="F119" s="30"/>
      <c r="G119" s="30"/>
      <c r="H119" s="30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113</v>
      </c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6"/>
      <c r="D121" s="36"/>
      <c r="E121" s="65" t="str">
        <f>E9</f>
        <v>SO 101.1U - Opěrná zeď (uznatelné náklady)</v>
      </c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20</v>
      </c>
      <c r="D123" s="36"/>
      <c r="E123" s="36"/>
      <c r="F123" s="25" t="str">
        <f>F12</f>
        <v>Frýdek-Místek</v>
      </c>
      <c r="G123" s="36"/>
      <c r="H123" s="36"/>
      <c r="I123" s="30" t="s">
        <v>22</v>
      </c>
      <c r="J123" s="67" t="str">
        <f>IF(J12="","",J12)</f>
        <v>25. 1. 2021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24</v>
      </c>
      <c r="D125" s="36"/>
      <c r="E125" s="36"/>
      <c r="F125" s="25" t="str">
        <f>E15</f>
        <v>Statutární město Frýdek-Místek</v>
      </c>
      <c r="G125" s="36"/>
      <c r="H125" s="36"/>
      <c r="I125" s="30" t="s">
        <v>30</v>
      </c>
      <c r="J125" s="34" t="str">
        <f>E21</f>
        <v>Ing.Ondráčková</v>
      </c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30" t="s">
        <v>28</v>
      </c>
      <c r="D126" s="36"/>
      <c r="E126" s="36"/>
      <c r="F126" s="25" t="str">
        <f>IF(E18="","",E18)</f>
        <v>Vyplň údaj</v>
      </c>
      <c r="G126" s="36"/>
      <c r="H126" s="36"/>
      <c r="I126" s="30" t="s">
        <v>33</v>
      </c>
      <c r="J126" s="34" t="str">
        <f>E24</f>
        <v>Onderka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0.3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11" customFormat="1" ht="29.25" customHeight="1">
      <c r="A128" s="146"/>
      <c r="B128" s="147"/>
      <c r="C128" s="148" t="s">
        <v>123</v>
      </c>
      <c r="D128" s="149" t="s">
        <v>61</v>
      </c>
      <c r="E128" s="149" t="s">
        <v>57</v>
      </c>
      <c r="F128" s="149" t="s">
        <v>58</v>
      </c>
      <c r="G128" s="149" t="s">
        <v>124</v>
      </c>
      <c r="H128" s="149" t="s">
        <v>125</v>
      </c>
      <c r="I128" s="149" t="s">
        <v>126</v>
      </c>
      <c r="J128" s="150" t="s">
        <v>117</v>
      </c>
      <c r="K128" s="151" t="s">
        <v>127</v>
      </c>
      <c r="L128" s="152"/>
      <c r="M128" s="84" t="s">
        <v>1</v>
      </c>
      <c r="N128" s="85" t="s">
        <v>40</v>
      </c>
      <c r="O128" s="85" t="s">
        <v>128</v>
      </c>
      <c r="P128" s="85" t="s">
        <v>129</v>
      </c>
      <c r="Q128" s="85" t="s">
        <v>130</v>
      </c>
      <c r="R128" s="85" t="s">
        <v>131</v>
      </c>
      <c r="S128" s="85" t="s">
        <v>132</v>
      </c>
      <c r="T128" s="86" t="s">
        <v>133</v>
      </c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</row>
    <row r="129" spans="1:63" s="2" customFormat="1" ht="22.8" customHeight="1">
      <c r="A129" s="36"/>
      <c r="B129" s="37"/>
      <c r="C129" s="91" t="s">
        <v>134</v>
      </c>
      <c r="D129" s="36"/>
      <c r="E129" s="36"/>
      <c r="F129" s="36"/>
      <c r="G129" s="36"/>
      <c r="H129" s="36"/>
      <c r="I129" s="36"/>
      <c r="J129" s="153">
        <f>BK129</f>
        <v>0</v>
      </c>
      <c r="K129" s="36"/>
      <c r="L129" s="37"/>
      <c r="M129" s="87"/>
      <c r="N129" s="71"/>
      <c r="O129" s="88"/>
      <c r="P129" s="154">
        <f>P130+P248+P276</f>
        <v>0</v>
      </c>
      <c r="Q129" s="88"/>
      <c r="R129" s="154">
        <f>R130+R248+R276</f>
        <v>491.26700101</v>
      </c>
      <c r="S129" s="88"/>
      <c r="T129" s="155">
        <f>T130+T248+T276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75</v>
      </c>
      <c r="AU129" s="17" t="s">
        <v>119</v>
      </c>
      <c r="BK129" s="156">
        <f>BK130+BK248+BK276</f>
        <v>0</v>
      </c>
    </row>
    <row r="130" spans="1:63" s="12" customFormat="1" ht="25.9" customHeight="1">
      <c r="A130" s="12"/>
      <c r="B130" s="157"/>
      <c r="C130" s="12"/>
      <c r="D130" s="158" t="s">
        <v>75</v>
      </c>
      <c r="E130" s="159" t="s">
        <v>197</v>
      </c>
      <c r="F130" s="159" t="s">
        <v>198</v>
      </c>
      <c r="G130" s="12"/>
      <c r="H130" s="12"/>
      <c r="I130" s="160"/>
      <c r="J130" s="161">
        <f>BK130</f>
        <v>0</v>
      </c>
      <c r="K130" s="12"/>
      <c r="L130" s="157"/>
      <c r="M130" s="162"/>
      <c r="N130" s="163"/>
      <c r="O130" s="163"/>
      <c r="P130" s="164">
        <f>P131+P155+P174+P195+P201+P206+P245</f>
        <v>0</v>
      </c>
      <c r="Q130" s="163"/>
      <c r="R130" s="164">
        <f>R131+R155+R174+R195+R201+R206+R245</f>
        <v>490.04691428</v>
      </c>
      <c r="S130" s="163"/>
      <c r="T130" s="165">
        <f>T131+T155+T174+T195+T201+T206+T245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84</v>
      </c>
      <c r="AT130" s="166" t="s">
        <v>75</v>
      </c>
      <c r="AU130" s="166" t="s">
        <v>76</v>
      </c>
      <c r="AY130" s="158" t="s">
        <v>138</v>
      </c>
      <c r="BK130" s="167">
        <f>BK131+BK155+BK174+BK195+BK201+BK206+BK245</f>
        <v>0</v>
      </c>
    </row>
    <row r="131" spans="1:63" s="12" customFormat="1" ht="22.8" customHeight="1">
      <c r="A131" s="12"/>
      <c r="B131" s="157"/>
      <c r="C131" s="12"/>
      <c r="D131" s="158" t="s">
        <v>75</v>
      </c>
      <c r="E131" s="168" t="s">
        <v>84</v>
      </c>
      <c r="F131" s="168" t="s">
        <v>199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SUM(P132:P154)</f>
        <v>0</v>
      </c>
      <c r="Q131" s="163"/>
      <c r="R131" s="164">
        <f>SUM(R132:R154)</f>
        <v>0</v>
      </c>
      <c r="S131" s="163"/>
      <c r="T131" s="165">
        <f>SUM(T132:T154)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84</v>
      </c>
      <c r="AT131" s="166" t="s">
        <v>75</v>
      </c>
      <c r="AU131" s="166" t="s">
        <v>84</v>
      </c>
      <c r="AY131" s="158" t="s">
        <v>138</v>
      </c>
      <c r="BK131" s="167">
        <f>SUM(BK132:BK154)</f>
        <v>0</v>
      </c>
    </row>
    <row r="132" spans="1:65" s="2" customFormat="1" ht="21.75" customHeight="1">
      <c r="A132" s="36"/>
      <c r="B132" s="170"/>
      <c r="C132" s="171" t="s">
        <v>84</v>
      </c>
      <c r="D132" s="171" t="s">
        <v>141</v>
      </c>
      <c r="E132" s="172" t="s">
        <v>348</v>
      </c>
      <c r="F132" s="173" t="s">
        <v>349</v>
      </c>
      <c r="G132" s="174" t="s">
        <v>350</v>
      </c>
      <c r="H132" s="175">
        <v>300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41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145</v>
      </c>
      <c r="AT132" s="183" t="s">
        <v>141</v>
      </c>
      <c r="AU132" s="183" t="s">
        <v>86</v>
      </c>
      <c r="AY132" s="17" t="s">
        <v>138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84</v>
      </c>
      <c r="BK132" s="184">
        <f>ROUND(I132*H132,2)</f>
        <v>0</v>
      </c>
      <c r="BL132" s="17" t="s">
        <v>145</v>
      </c>
      <c r="BM132" s="183" t="s">
        <v>84</v>
      </c>
    </row>
    <row r="133" spans="1:47" s="2" customFormat="1" ht="12">
      <c r="A133" s="36"/>
      <c r="B133" s="37"/>
      <c r="C133" s="36"/>
      <c r="D133" s="185" t="s">
        <v>147</v>
      </c>
      <c r="E133" s="36"/>
      <c r="F133" s="186" t="s">
        <v>351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147</v>
      </c>
      <c r="AU133" s="17" t="s">
        <v>86</v>
      </c>
    </row>
    <row r="134" spans="1:65" s="2" customFormat="1" ht="21.75" customHeight="1">
      <c r="A134" s="36"/>
      <c r="B134" s="170"/>
      <c r="C134" s="171" t="s">
        <v>86</v>
      </c>
      <c r="D134" s="171" t="s">
        <v>141</v>
      </c>
      <c r="E134" s="172" t="s">
        <v>352</v>
      </c>
      <c r="F134" s="173" t="s">
        <v>353</v>
      </c>
      <c r="G134" s="174" t="s">
        <v>354</v>
      </c>
      <c r="H134" s="175">
        <v>30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41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145</v>
      </c>
      <c r="AT134" s="183" t="s">
        <v>141</v>
      </c>
      <c r="AU134" s="183" t="s">
        <v>86</v>
      </c>
      <c r="AY134" s="17" t="s">
        <v>138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84</v>
      </c>
      <c r="BK134" s="184">
        <f>ROUND(I134*H134,2)</f>
        <v>0</v>
      </c>
      <c r="BL134" s="17" t="s">
        <v>145</v>
      </c>
      <c r="BM134" s="183" t="s">
        <v>86</v>
      </c>
    </row>
    <row r="135" spans="1:47" s="2" customFormat="1" ht="12">
      <c r="A135" s="36"/>
      <c r="B135" s="37"/>
      <c r="C135" s="36"/>
      <c r="D135" s="185" t="s">
        <v>147</v>
      </c>
      <c r="E135" s="36"/>
      <c r="F135" s="186" t="s">
        <v>355</v>
      </c>
      <c r="G135" s="36"/>
      <c r="H135" s="36"/>
      <c r="I135" s="187"/>
      <c r="J135" s="36"/>
      <c r="K135" s="36"/>
      <c r="L135" s="37"/>
      <c r="M135" s="188"/>
      <c r="N135" s="189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147</v>
      </c>
      <c r="AU135" s="17" t="s">
        <v>86</v>
      </c>
    </row>
    <row r="136" spans="1:65" s="2" customFormat="1" ht="21.75" customHeight="1">
      <c r="A136" s="36"/>
      <c r="B136" s="170"/>
      <c r="C136" s="171" t="s">
        <v>158</v>
      </c>
      <c r="D136" s="171" t="s">
        <v>141</v>
      </c>
      <c r="E136" s="172" t="s">
        <v>356</v>
      </c>
      <c r="F136" s="173" t="s">
        <v>357</v>
      </c>
      <c r="G136" s="174" t="s">
        <v>358</v>
      </c>
      <c r="H136" s="175">
        <v>110.533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41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145</v>
      </c>
      <c r="AT136" s="183" t="s">
        <v>141</v>
      </c>
      <c r="AU136" s="183" t="s">
        <v>86</v>
      </c>
      <c r="AY136" s="17" t="s">
        <v>138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84</v>
      </c>
      <c r="BK136" s="184">
        <f>ROUND(I136*H136,2)</f>
        <v>0</v>
      </c>
      <c r="BL136" s="17" t="s">
        <v>145</v>
      </c>
      <c r="BM136" s="183" t="s">
        <v>158</v>
      </c>
    </row>
    <row r="137" spans="1:47" s="2" customFormat="1" ht="12">
      <c r="A137" s="36"/>
      <c r="B137" s="37"/>
      <c r="C137" s="36"/>
      <c r="D137" s="185" t="s">
        <v>147</v>
      </c>
      <c r="E137" s="36"/>
      <c r="F137" s="186" t="s">
        <v>359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147</v>
      </c>
      <c r="AU137" s="17" t="s">
        <v>86</v>
      </c>
    </row>
    <row r="138" spans="1:65" s="2" customFormat="1" ht="21.75" customHeight="1">
      <c r="A138" s="36"/>
      <c r="B138" s="170"/>
      <c r="C138" s="171" t="s">
        <v>145</v>
      </c>
      <c r="D138" s="171" t="s">
        <v>141</v>
      </c>
      <c r="E138" s="172" t="s">
        <v>360</v>
      </c>
      <c r="F138" s="173" t="s">
        <v>361</v>
      </c>
      <c r="G138" s="174" t="s">
        <v>358</v>
      </c>
      <c r="H138" s="175">
        <v>565.944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41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145</v>
      </c>
      <c r="AT138" s="183" t="s">
        <v>141</v>
      </c>
      <c r="AU138" s="183" t="s">
        <v>86</v>
      </c>
      <c r="AY138" s="17" t="s">
        <v>138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84</v>
      </c>
      <c r="BK138" s="184">
        <f>ROUND(I138*H138,2)</f>
        <v>0</v>
      </c>
      <c r="BL138" s="17" t="s">
        <v>145</v>
      </c>
      <c r="BM138" s="183" t="s">
        <v>145</v>
      </c>
    </row>
    <row r="139" spans="1:47" s="2" customFormat="1" ht="12">
      <c r="A139" s="36"/>
      <c r="B139" s="37"/>
      <c r="C139" s="36"/>
      <c r="D139" s="185" t="s">
        <v>147</v>
      </c>
      <c r="E139" s="36"/>
      <c r="F139" s="186" t="s">
        <v>362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147</v>
      </c>
      <c r="AU139" s="17" t="s">
        <v>86</v>
      </c>
    </row>
    <row r="140" spans="1:65" s="2" customFormat="1" ht="33" customHeight="1">
      <c r="A140" s="36"/>
      <c r="B140" s="170"/>
      <c r="C140" s="171" t="s">
        <v>137</v>
      </c>
      <c r="D140" s="171" t="s">
        <v>141</v>
      </c>
      <c r="E140" s="172" t="s">
        <v>363</v>
      </c>
      <c r="F140" s="173" t="s">
        <v>364</v>
      </c>
      <c r="G140" s="174" t="s">
        <v>358</v>
      </c>
      <c r="H140" s="175">
        <v>415.52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41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145</v>
      </c>
      <c r="AT140" s="183" t="s">
        <v>141</v>
      </c>
      <c r="AU140" s="183" t="s">
        <v>86</v>
      </c>
      <c r="AY140" s="17" t="s">
        <v>138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84</v>
      </c>
      <c r="BK140" s="184">
        <f>ROUND(I140*H140,2)</f>
        <v>0</v>
      </c>
      <c r="BL140" s="17" t="s">
        <v>145</v>
      </c>
      <c r="BM140" s="183" t="s">
        <v>137</v>
      </c>
    </row>
    <row r="141" spans="1:47" s="2" customFormat="1" ht="12">
      <c r="A141" s="36"/>
      <c r="B141" s="37"/>
      <c r="C141" s="36"/>
      <c r="D141" s="185" t="s">
        <v>147</v>
      </c>
      <c r="E141" s="36"/>
      <c r="F141" s="186" t="s">
        <v>365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147</v>
      </c>
      <c r="AU141" s="17" t="s">
        <v>86</v>
      </c>
    </row>
    <row r="142" spans="1:65" s="2" customFormat="1" ht="33" customHeight="1">
      <c r="A142" s="36"/>
      <c r="B142" s="170"/>
      <c r="C142" s="210" t="s">
        <v>237</v>
      </c>
      <c r="D142" s="210" t="s">
        <v>238</v>
      </c>
      <c r="E142" s="211" t="s">
        <v>366</v>
      </c>
      <c r="F142" s="212" t="s">
        <v>367</v>
      </c>
      <c r="G142" s="213" t="s">
        <v>358</v>
      </c>
      <c r="H142" s="214">
        <v>333.593</v>
      </c>
      <c r="I142" s="215"/>
      <c r="J142" s="216">
        <f>ROUND(I142*H142,2)</f>
        <v>0</v>
      </c>
      <c r="K142" s="217"/>
      <c r="L142" s="218"/>
      <c r="M142" s="219" t="s">
        <v>1</v>
      </c>
      <c r="N142" s="220" t="s">
        <v>41</v>
      </c>
      <c r="O142" s="7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241</v>
      </c>
      <c r="AT142" s="183" t="s">
        <v>238</v>
      </c>
      <c r="AU142" s="183" t="s">
        <v>86</v>
      </c>
      <c r="AY142" s="17" t="s">
        <v>138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84</v>
      </c>
      <c r="BK142" s="184">
        <f>ROUND(I142*H142,2)</f>
        <v>0</v>
      </c>
      <c r="BL142" s="17" t="s">
        <v>145</v>
      </c>
      <c r="BM142" s="183" t="s">
        <v>237</v>
      </c>
    </row>
    <row r="143" spans="1:65" s="2" customFormat="1" ht="16.5" customHeight="1">
      <c r="A143" s="36"/>
      <c r="B143" s="170"/>
      <c r="C143" s="171" t="s">
        <v>246</v>
      </c>
      <c r="D143" s="171" t="s">
        <v>141</v>
      </c>
      <c r="E143" s="172" t="s">
        <v>368</v>
      </c>
      <c r="F143" s="173" t="s">
        <v>369</v>
      </c>
      <c r="G143" s="174" t="s">
        <v>358</v>
      </c>
      <c r="H143" s="175">
        <v>35.022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41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145</v>
      </c>
      <c r="AT143" s="183" t="s">
        <v>141</v>
      </c>
      <c r="AU143" s="183" t="s">
        <v>86</v>
      </c>
      <c r="AY143" s="17" t="s">
        <v>138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84</v>
      </c>
      <c r="BK143" s="184">
        <f>ROUND(I143*H143,2)</f>
        <v>0</v>
      </c>
      <c r="BL143" s="17" t="s">
        <v>145</v>
      </c>
      <c r="BM143" s="183" t="s">
        <v>246</v>
      </c>
    </row>
    <row r="144" spans="1:47" s="2" customFormat="1" ht="12">
      <c r="A144" s="36"/>
      <c r="B144" s="37"/>
      <c r="C144" s="36"/>
      <c r="D144" s="185" t="s">
        <v>147</v>
      </c>
      <c r="E144" s="36"/>
      <c r="F144" s="186" t="s">
        <v>370</v>
      </c>
      <c r="G144" s="36"/>
      <c r="H144" s="36"/>
      <c r="I144" s="187"/>
      <c r="J144" s="36"/>
      <c r="K144" s="36"/>
      <c r="L144" s="37"/>
      <c r="M144" s="188"/>
      <c r="N144" s="189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147</v>
      </c>
      <c r="AU144" s="17" t="s">
        <v>86</v>
      </c>
    </row>
    <row r="145" spans="1:65" s="2" customFormat="1" ht="16.5" customHeight="1">
      <c r="A145" s="36"/>
      <c r="B145" s="170"/>
      <c r="C145" s="171" t="s">
        <v>241</v>
      </c>
      <c r="D145" s="171" t="s">
        <v>141</v>
      </c>
      <c r="E145" s="172" t="s">
        <v>371</v>
      </c>
      <c r="F145" s="173" t="s">
        <v>372</v>
      </c>
      <c r="G145" s="174" t="s">
        <v>358</v>
      </c>
      <c r="H145" s="175">
        <v>415.52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41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145</v>
      </c>
      <c r="AT145" s="183" t="s">
        <v>141</v>
      </c>
      <c r="AU145" s="183" t="s">
        <v>86</v>
      </c>
      <c r="AY145" s="17" t="s">
        <v>138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84</v>
      </c>
      <c r="BK145" s="184">
        <f>ROUND(I145*H145,2)</f>
        <v>0</v>
      </c>
      <c r="BL145" s="17" t="s">
        <v>145</v>
      </c>
      <c r="BM145" s="183" t="s">
        <v>241</v>
      </c>
    </row>
    <row r="146" spans="1:47" s="2" customFormat="1" ht="12">
      <c r="A146" s="36"/>
      <c r="B146" s="37"/>
      <c r="C146" s="36"/>
      <c r="D146" s="185" t="s">
        <v>147</v>
      </c>
      <c r="E146" s="36"/>
      <c r="F146" s="186" t="s">
        <v>372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147</v>
      </c>
      <c r="AU146" s="17" t="s">
        <v>86</v>
      </c>
    </row>
    <row r="147" spans="1:65" s="2" customFormat="1" ht="21.75" customHeight="1">
      <c r="A147" s="36"/>
      <c r="B147" s="170"/>
      <c r="C147" s="171" t="s">
        <v>223</v>
      </c>
      <c r="D147" s="171" t="s">
        <v>141</v>
      </c>
      <c r="E147" s="172" t="s">
        <v>373</v>
      </c>
      <c r="F147" s="173" t="s">
        <v>374</v>
      </c>
      <c r="G147" s="174" t="s">
        <v>275</v>
      </c>
      <c r="H147" s="175">
        <v>664.832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41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145</v>
      </c>
      <c r="AT147" s="183" t="s">
        <v>141</v>
      </c>
      <c r="AU147" s="183" t="s">
        <v>86</v>
      </c>
      <c r="AY147" s="17" t="s">
        <v>138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84</v>
      </c>
      <c r="BK147" s="184">
        <f>ROUND(I147*H147,2)</f>
        <v>0</v>
      </c>
      <c r="BL147" s="17" t="s">
        <v>145</v>
      </c>
      <c r="BM147" s="183" t="s">
        <v>223</v>
      </c>
    </row>
    <row r="148" spans="1:47" s="2" customFormat="1" ht="12">
      <c r="A148" s="36"/>
      <c r="B148" s="37"/>
      <c r="C148" s="36"/>
      <c r="D148" s="185" t="s">
        <v>147</v>
      </c>
      <c r="E148" s="36"/>
      <c r="F148" s="186" t="s">
        <v>375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147</v>
      </c>
      <c r="AU148" s="17" t="s">
        <v>86</v>
      </c>
    </row>
    <row r="149" spans="1:65" s="2" customFormat="1" ht="21.75" customHeight="1">
      <c r="A149" s="36"/>
      <c r="B149" s="170"/>
      <c r="C149" s="171" t="s">
        <v>258</v>
      </c>
      <c r="D149" s="171" t="s">
        <v>141</v>
      </c>
      <c r="E149" s="172" t="s">
        <v>376</v>
      </c>
      <c r="F149" s="173" t="s">
        <v>377</v>
      </c>
      <c r="G149" s="174" t="s">
        <v>358</v>
      </c>
      <c r="H149" s="175">
        <v>230.805</v>
      </c>
      <c r="I149" s="176"/>
      <c r="J149" s="177">
        <f>ROUND(I149*H149,2)</f>
        <v>0</v>
      </c>
      <c r="K149" s="178"/>
      <c r="L149" s="37"/>
      <c r="M149" s="179" t="s">
        <v>1</v>
      </c>
      <c r="N149" s="180" t="s">
        <v>41</v>
      </c>
      <c r="O149" s="75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3" t="s">
        <v>145</v>
      </c>
      <c r="AT149" s="183" t="s">
        <v>141</v>
      </c>
      <c r="AU149" s="183" t="s">
        <v>86</v>
      </c>
      <c r="AY149" s="17" t="s">
        <v>138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7" t="s">
        <v>84</v>
      </c>
      <c r="BK149" s="184">
        <f>ROUND(I149*H149,2)</f>
        <v>0</v>
      </c>
      <c r="BL149" s="17" t="s">
        <v>145</v>
      </c>
      <c r="BM149" s="183" t="s">
        <v>258</v>
      </c>
    </row>
    <row r="150" spans="1:47" s="2" customFormat="1" ht="12">
      <c r="A150" s="36"/>
      <c r="B150" s="37"/>
      <c r="C150" s="36"/>
      <c r="D150" s="185" t="s">
        <v>147</v>
      </c>
      <c r="E150" s="36"/>
      <c r="F150" s="186" t="s">
        <v>378</v>
      </c>
      <c r="G150" s="36"/>
      <c r="H150" s="36"/>
      <c r="I150" s="187"/>
      <c r="J150" s="36"/>
      <c r="K150" s="36"/>
      <c r="L150" s="37"/>
      <c r="M150" s="188"/>
      <c r="N150" s="189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147</v>
      </c>
      <c r="AU150" s="17" t="s">
        <v>86</v>
      </c>
    </row>
    <row r="151" spans="1:65" s="2" customFormat="1" ht="21.75" customHeight="1">
      <c r="A151" s="36"/>
      <c r="B151" s="170"/>
      <c r="C151" s="171" t="s">
        <v>264</v>
      </c>
      <c r="D151" s="171" t="s">
        <v>141</v>
      </c>
      <c r="E151" s="172" t="s">
        <v>379</v>
      </c>
      <c r="F151" s="173" t="s">
        <v>380</v>
      </c>
      <c r="G151" s="174" t="s">
        <v>202</v>
      </c>
      <c r="H151" s="175">
        <v>108.657</v>
      </c>
      <c r="I151" s="176"/>
      <c r="J151" s="177">
        <f>ROUND(I151*H151,2)</f>
        <v>0</v>
      </c>
      <c r="K151" s="178"/>
      <c r="L151" s="37"/>
      <c r="M151" s="179" t="s">
        <v>1</v>
      </c>
      <c r="N151" s="180" t="s">
        <v>41</v>
      </c>
      <c r="O151" s="75"/>
      <c r="P151" s="181">
        <f>O151*H151</f>
        <v>0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3" t="s">
        <v>145</v>
      </c>
      <c r="AT151" s="183" t="s">
        <v>141</v>
      </c>
      <c r="AU151" s="183" t="s">
        <v>86</v>
      </c>
      <c r="AY151" s="17" t="s">
        <v>138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7" t="s">
        <v>84</v>
      </c>
      <c r="BK151" s="184">
        <f>ROUND(I151*H151,2)</f>
        <v>0</v>
      </c>
      <c r="BL151" s="17" t="s">
        <v>145</v>
      </c>
      <c r="BM151" s="183" t="s">
        <v>272</v>
      </c>
    </row>
    <row r="152" spans="1:47" s="2" customFormat="1" ht="12">
      <c r="A152" s="36"/>
      <c r="B152" s="37"/>
      <c r="C152" s="36"/>
      <c r="D152" s="185" t="s">
        <v>147</v>
      </c>
      <c r="E152" s="36"/>
      <c r="F152" s="186" t="s">
        <v>381</v>
      </c>
      <c r="G152" s="36"/>
      <c r="H152" s="36"/>
      <c r="I152" s="187"/>
      <c r="J152" s="36"/>
      <c r="K152" s="36"/>
      <c r="L152" s="37"/>
      <c r="M152" s="188"/>
      <c r="N152" s="189"/>
      <c r="O152" s="75"/>
      <c r="P152" s="75"/>
      <c r="Q152" s="75"/>
      <c r="R152" s="75"/>
      <c r="S152" s="75"/>
      <c r="T152" s="7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7" t="s">
        <v>147</v>
      </c>
      <c r="AU152" s="17" t="s">
        <v>86</v>
      </c>
    </row>
    <row r="153" spans="1:65" s="2" customFormat="1" ht="21.75" customHeight="1">
      <c r="A153" s="36"/>
      <c r="B153" s="170"/>
      <c r="C153" s="171" t="s">
        <v>272</v>
      </c>
      <c r="D153" s="171" t="s">
        <v>141</v>
      </c>
      <c r="E153" s="172" t="s">
        <v>382</v>
      </c>
      <c r="F153" s="173" t="s">
        <v>383</v>
      </c>
      <c r="G153" s="174" t="s">
        <v>202</v>
      </c>
      <c r="H153" s="175">
        <v>150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41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145</v>
      </c>
      <c r="AT153" s="183" t="s">
        <v>141</v>
      </c>
      <c r="AU153" s="183" t="s">
        <v>86</v>
      </c>
      <c r="AY153" s="17" t="s">
        <v>138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84</v>
      </c>
      <c r="BK153" s="184">
        <f>ROUND(I153*H153,2)</f>
        <v>0</v>
      </c>
      <c r="BL153" s="17" t="s">
        <v>145</v>
      </c>
      <c r="BM153" s="183" t="s">
        <v>280</v>
      </c>
    </row>
    <row r="154" spans="1:47" s="2" customFormat="1" ht="12">
      <c r="A154" s="36"/>
      <c r="B154" s="37"/>
      <c r="C154" s="36"/>
      <c r="D154" s="185" t="s">
        <v>147</v>
      </c>
      <c r="E154" s="36"/>
      <c r="F154" s="186" t="s">
        <v>384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147</v>
      </c>
      <c r="AU154" s="17" t="s">
        <v>86</v>
      </c>
    </row>
    <row r="155" spans="1:63" s="12" customFormat="1" ht="22.8" customHeight="1">
      <c r="A155" s="12"/>
      <c r="B155" s="157"/>
      <c r="C155" s="12"/>
      <c r="D155" s="158" t="s">
        <v>75</v>
      </c>
      <c r="E155" s="168" t="s">
        <v>86</v>
      </c>
      <c r="F155" s="168" t="s">
        <v>385</v>
      </c>
      <c r="G155" s="12"/>
      <c r="H155" s="12"/>
      <c r="I155" s="160"/>
      <c r="J155" s="169">
        <f>BK155</f>
        <v>0</v>
      </c>
      <c r="K155" s="12"/>
      <c r="L155" s="157"/>
      <c r="M155" s="162"/>
      <c r="N155" s="163"/>
      <c r="O155" s="163"/>
      <c r="P155" s="164">
        <f>SUM(P156:P173)</f>
        <v>0</v>
      </c>
      <c r="Q155" s="163"/>
      <c r="R155" s="164">
        <f>SUM(R156:R173)</f>
        <v>33.66464</v>
      </c>
      <c r="S155" s="163"/>
      <c r="T155" s="165">
        <f>SUM(T156:T173)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8" t="s">
        <v>84</v>
      </c>
      <c r="AT155" s="166" t="s">
        <v>75</v>
      </c>
      <c r="AU155" s="166" t="s">
        <v>84</v>
      </c>
      <c r="AY155" s="158" t="s">
        <v>138</v>
      </c>
      <c r="BK155" s="167">
        <f>SUM(BK156:BK173)</f>
        <v>0</v>
      </c>
    </row>
    <row r="156" spans="1:65" s="2" customFormat="1" ht="21.75" customHeight="1">
      <c r="A156" s="36"/>
      <c r="B156" s="170"/>
      <c r="C156" s="171" t="s">
        <v>280</v>
      </c>
      <c r="D156" s="171" t="s">
        <v>141</v>
      </c>
      <c r="E156" s="172" t="s">
        <v>386</v>
      </c>
      <c r="F156" s="173" t="s">
        <v>387</v>
      </c>
      <c r="G156" s="174" t="s">
        <v>358</v>
      </c>
      <c r="H156" s="175">
        <v>4.5</v>
      </c>
      <c r="I156" s="176"/>
      <c r="J156" s="177">
        <f>ROUND(I156*H156,2)</f>
        <v>0</v>
      </c>
      <c r="K156" s="178"/>
      <c r="L156" s="37"/>
      <c r="M156" s="179" t="s">
        <v>1</v>
      </c>
      <c r="N156" s="180" t="s">
        <v>41</v>
      </c>
      <c r="O156" s="75"/>
      <c r="P156" s="181">
        <f>O156*H156</f>
        <v>0</v>
      </c>
      <c r="Q156" s="181">
        <v>1.92198</v>
      </c>
      <c r="R156" s="181">
        <f>Q156*H156</f>
        <v>8.64891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145</v>
      </c>
      <c r="AT156" s="183" t="s">
        <v>141</v>
      </c>
      <c r="AU156" s="183" t="s">
        <v>86</v>
      </c>
      <c r="AY156" s="17" t="s">
        <v>138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84</v>
      </c>
      <c r="BK156" s="184">
        <f>ROUND(I156*H156,2)</f>
        <v>0</v>
      </c>
      <c r="BL156" s="17" t="s">
        <v>145</v>
      </c>
      <c r="BM156" s="183" t="s">
        <v>307</v>
      </c>
    </row>
    <row r="157" spans="1:47" s="2" customFormat="1" ht="12">
      <c r="A157" s="36"/>
      <c r="B157" s="37"/>
      <c r="C157" s="36"/>
      <c r="D157" s="185" t="s">
        <v>147</v>
      </c>
      <c r="E157" s="36"/>
      <c r="F157" s="186" t="s">
        <v>387</v>
      </c>
      <c r="G157" s="36"/>
      <c r="H157" s="36"/>
      <c r="I157" s="187"/>
      <c r="J157" s="36"/>
      <c r="K157" s="36"/>
      <c r="L157" s="37"/>
      <c r="M157" s="188"/>
      <c r="N157" s="189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147</v>
      </c>
      <c r="AU157" s="17" t="s">
        <v>86</v>
      </c>
    </row>
    <row r="158" spans="1:65" s="2" customFormat="1" ht="21.75" customHeight="1">
      <c r="A158" s="36"/>
      <c r="B158" s="170"/>
      <c r="C158" s="171" t="s">
        <v>287</v>
      </c>
      <c r="D158" s="171" t="s">
        <v>141</v>
      </c>
      <c r="E158" s="172" t="s">
        <v>388</v>
      </c>
      <c r="F158" s="173" t="s">
        <v>389</v>
      </c>
      <c r="G158" s="174" t="s">
        <v>213</v>
      </c>
      <c r="H158" s="175">
        <v>56</v>
      </c>
      <c r="I158" s="176"/>
      <c r="J158" s="177">
        <f>ROUND(I158*H158,2)</f>
        <v>0</v>
      </c>
      <c r="K158" s="178"/>
      <c r="L158" s="37"/>
      <c r="M158" s="179" t="s">
        <v>1</v>
      </c>
      <c r="N158" s="180" t="s">
        <v>41</v>
      </c>
      <c r="O158" s="75"/>
      <c r="P158" s="181">
        <f>O158*H158</f>
        <v>0</v>
      </c>
      <c r="Q158" s="181">
        <v>0.22657</v>
      </c>
      <c r="R158" s="181">
        <f>Q158*H158</f>
        <v>12.68792</v>
      </c>
      <c r="S158" s="181">
        <v>0</v>
      </c>
      <c r="T158" s="18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3" t="s">
        <v>145</v>
      </c>
      <c r="AT158" s="183" t="s">
        <v>141</v>
      </c>
      <c r="AU158" s="183" t="s">
        <v>86</v>
      </c>
      <c r="AY158" s="17" t="s">
        <v>138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7" t="s">
        <v>84</v>
      </c>
      <c r="BK158" s="184">
        <f>ROUND(I158*H158,2)</f>
        <v>0</v>
      </c>
      <c r="BL158" s="17" t="s">
        <v>145</v>
      </c>
      <c r="BM158" s="183" t="s">
        <v>301</v>
      </c>
    </row>
    <row r="159" spans="1:47" s="2" customFormat="1" ht="12">
      <c r="A159" s="36"/>
      <c r="B159" s="37"/>
      <c r="C159" s="36"/>
      <c r="D159" s="185" t="s">
        <v>147</v>
      </c>
      <c r="E159" s="36"/>
      <c r="F159" s="186" t="s">
        <v>390</v>
      </c>
      <c r="G159" s="36"/>
      <c r="H159" s="36"/>
      <c r="I159" s="187"/>
      <c r="J159" s="36"/>
      <c r="K159" s="36"/>
      <c r="L159" s="37"/>
      <c r="M159" s="188"/>
      <c r="N159" s="189"/>
      <c r="O159" s="75"/>
      <c r="P159" s="75"/>
      <c r="Q159" s="75"/>
      <c r="R159" s="75"/>
      <c r="S159" s="75"/>
      <c r="T159" s="7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7" t="s">
        <v>147</v>
      </c>
      <c r="AU159" s="17" t="s">
        <v>86</v>
      </c>
    </row>
    <row r="160" spans="1:65" s="2" customFormat="1" ht="33" customHeight="1">
      <c r="A160" s="36"/>
      <c r="B160" s="170"/>
      <c r="C160" s="171" t="s">
        <v>8</v>
      </c>
      <c r="D160" s="171" t="s">
        <v>141</v>
      </c>
      <c r="E160" s="172" t="s">
        <v>391</v>
      </c>
      <c r="F160" s="173" t="s">
        <v>392</v>
      </c>
      <c r="G160" s="174" t="s">
        <v>213</v>
      </c>
      <c r="H160" s="175">
        <v>50</v>
      </c>
      <c r="I160" s="176"/>
      <c r="J160" s="177">
        <f>ROUND(I160*H160,2)</f>
        <v>0</v>
      </c>
      <c r="K160" s="178"/>
      <c r="L160" s="37"/>
      <c r="M160" s="179" t="s">
        <v>1</v>
      </c>
      <c r="N160" s="180" t="s">
        <v>41</v>
      </c>
      <c r="O160" s="75"/>
      <c r="P160" s="181">
        <f>O160*H160</f>
        <v>0</v>
      </c>
      <c r="Q160" s="181">
        <v>0.23058</v>
      </c>
      <c r="R160" s="181">
        <f>Q160*H160</f>
        <v>11.529</v>
      </c>
      <c r="S160" s="181">
        <v>0</v>
      </c>
      <c r="T160" s="18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3" t="s">
        <v>145</v>
      </c>
      <c r="AT160" s="183" t="s">
        <v>141</v>
      </c>
      <c r="AU160" s="183" t="s">
        <v>86</v>
      </c>
      <c r="AY160" s="17" t="s">
        <v>138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7" t="s">
        <v>84</v>
      </c>
      <c r="BK160" s="184">
        <f>ROUND(I160*H160,2)</f>
        <v>0</v>
      </c>
      <c r="BL160" s="17" t="s">
        <v>145</v>
      </c>
      <c r="BM160" s="183" t="s">
        <v>313</v>
      </c>
    </row>
    <row r="161" spans="1:47" s="2" customFormat="1" ht="12">
      <c r="A161" s="36"/>
      <c r="B161" s="37"/>
      <c r="C161" s="36"/>
      <c r="D161" s="185" t="s">
        <v>147</v>
      </c>
      <c r="E161" s="36"/>
      <c r="F161" s="186" t="s">
        <v>393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147</v>
      </c>
      <c r="AU161" s="17" t="s">
        <v>86</v>
      </c>
    </row>
    <row r="162" spans="1:65" s="2" customFormat="1" ht="21.75" customHeight="1">
      <c r="A162" s="36"/>
      <c r="B162" s="170"/>
      <c r="C162" s="171" t="s">
        <v>307</v>
      </c>
      <c r="D162" s="171" t="s">
        <v>141</v>
      </c>
      <c r="E162" s="172" t="s">
        <v>394</v>
      </c>
      <c r="F162" s="173" t="s">
        <v>395</v>
      </c>
      <c r="G162" s="174" t="s">
        <v>213</v>
      </c>
      <c r="H162" s="175">
        <v>50</v>
      </c>
      <c r="I162" s="176"/>
      <c r="J162" s="177">
        <f>ROUND(I162*H162,2)</f>
        <v>0</v>
      </c>
      <c r="K162" s="178"/>
      <c r="L162" s="37"/>
      <c r="M162" s="179" t="s">
        <v>1</v>
      </c>
      <c r="N162" s="180" t="s">
        <v>41</v>
      </c>
      <c r="O162" s="75"/>
      <c r="P162" s="181">
        <f>O162*H162</f>
        <v>0</v>
      </c>
      <c r="Q162" s="181">
        <v>0.00114</v>
      </c>
      <c r="R162" s="181">
        <f>Q162*H162</f>
        <v>0.056999999999999995</v>
      </c>
      <c r="S162" s="181">
        <v>0</v>
      </c>
      <c r="T162" s="18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3" t="s">
        <v>145</v>
      </c>
      <c r="AT162" s="183" t="s">
        <v>141</v>
      </c>
      <c r="AU162" s="183" t="s">
        <v>86</v>
      </c>
      <c r="AY162" s="17" t="s">
        <v>138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7" t="s">
        <v>84</v>
      </c>
      <c r="BK162" s="184">
        <f>ROUND(I162*H162,2)</f>
        <v>0</v>
      </c>
      <c r="BL162" s="17" t="s">
        <v>145</v>
      </c>
      <c r="BM162" s="183" t="s">
        <v>396</v>
      </c>
    </row>
    <row r="163" spans="1:47" s="2" customFormat="1" ht="12">
      <c r="A163" s="36"/>
      <c r="B163" s="37"/>
      <c r="C163" s="36"/>
      <c r="D163" s="185" t="s">
        <v>147</v>
      </c>
      <c r="E163" s="36"/>
      <c r="F163" s="186" t="s">
        <v>397</v>
      </c>
      <c r="G163" s="36"/>
      <c r="H163" s="36"/>
      <c r="I163" s="187"/>
      <c r="J163" s="36"/>
      <c r="K163" s="36"/>
      <c r="L163" s="37"/>
      <c r="M163" s="188"/>
      <c r="N163" s="189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7" t="s">
        <v>147</v>
      </c>
      <c r="AU163" s="17" t="s">
        <v>86</v>
      </c>
    </row>
    <row r="164" spans="1:65" s="2" customFormat="1" ht="21.75" customHeight="1">
      <c r="A164" s="36"/>
      <c r="B164" s="170"/>
      <c r="C164" s="171" t="s">
        <v>301</v>
      </c>
      <c r="D164" s="171" t="s">
        <v>141</v>
      </c>
      <c r="E164" s="172" t="s">
        <v>398</v>
      </c>
      <c r="F164" s="173" t="s">
        <v>399</v>
      </c>
      <c r="G164" s="174" t="s">
        <v>213</v>
      </c>
      <c r="H164" s="175">
        <v>50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41</v>
      </c>
      <c r="O164" s="75"/>
      <c r="P164" s="181">
        <f>O164*H164</f>
        <v>0</v>
      </c>
      <c r="Q164" s="181">
        <v>8E-05</v>
      </c>
      <c r="R164" s="181">
        <f>Q164*H164</f>
        <v>0.004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145</v>
      </c>
      <c r="AT164" s="183" t="s">
        <v>141</v>
      </c>
      <c r="AU164" s="183" t="s">
        <v>86</v>
      </c>
      <c r="AY164" s="17" t="s">
        <v>138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84</v>
      </c>
      <c r="BK164" s="184">
        <f>ROUND(I164*H164,2)</f>
        <v>0</v>
      </c>
      <c r="BL164" s="17" t="s">
        <v>145</v>
      </c>
      <c r="BM164" s="183" t="s">
        <v>400</v>
      </c>
    </row>
    <row r="165" spans="1:47" s="2" customFormat="1" ht="12">
      <c r="A165" s="36"/>
      <c r="B165" s="37"/>
      <c r="C165" s="36"/>
      <c r="D165" s="185" t="s">
        <v>147</v>
      </c>
      <c r="E165" s="36"/>
      <c r="F165" s="186" t="s">
        <v>401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147</v>
      </c>
      <c r="AU165" s="17" t="s">
        <v>86</v>
      </c>
    </row>
    <row r="166" spans="1:65" s="2" customFormat="1" ht="21.75" customHeight="1">
      <c r="A166" s="36"/>
      <c r="B166" s="170"/>
      <c r="C166" s="171" t="s">
        <v>313</v>
      </c>
      <c r="D166" s="171" t="s">
        <v>141</v>
      </c>
      <c r="E166" s="172" t="s">
        <v>402</v>
      </c>
      <c r="F166" s="173" t="s">
        <v>403</v>
      </c>
      <c r="G166" s="174" t="s">
        <v>213</v>
      </c>
      <c r="H166" s="175">
        <v>1</v>
      </c>
      <c r="I166" s="176"/>
      <c r="J166" s="177">
        <f>ROUND(I166*H166,2)</f>
        <v>0</v>
      </c>
      <c r="K166" s="178"/>
      <c r="L166" s="37"/>
      <c r="M166" s="179" t="s">
        <v>1</v>
      </c>
      <c r="N166" s="180" t="s">
        <v>41</v>
      </c>
      <c r="O166" s="75"/>
      <c r="P166" s="181">
        <f>O166*H166</f>
        <v>0</v>
      </c>
      <c r="Q166" s="181">
        <v>0.01916</v>
      </c>
      <c r="R166" s="181">
        <f>Q166*H166</f>
        <v>0.01916</v>
      </c>
      <c r="S166" s="181">
        <v>0</v>
      </c>
      <c r="T166" s="18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3" t="s">
        <v>145</v>
      </c>
      <c r="AT166" s="183" t="s">
        <v>141</v>
      </c>
      <c r="AU166" s="183" t="s">
        <v>86</v>
      </c>
      <c r="AY166" s="17" t="s">
        <v>138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84</v>
      </c>
      <c r="BK166" s="184">
        <f>ROUND(I166*H166,2)</f>
        <v>0</v>
      </c>
      <c r="BL166" s="17" t="s">
        <v>145</v>
      </c>
      <c r="BM166" s="183" t="s">
        <v>7</v>
      </c>
    </row>
    <row r="167" spans="1:47" s="2" customFormat="1" ht="12">
      <c r="A167" s="36"/>
      <c r="B167" s="37"/>
      <c r="C167" s="36"/>
      <c r="D167" s="185" t="s">
        <v>147</v>
      </c>
      <c r="E167" s="36"/>
      <c r="F167" s="186" t="s">
        <v>404</v>
      </c>
      <c r="G167" s="36"/>
      <c r="H167" s="36"/>
      <c r="I167" s="187"/>
      <c r="J167" s="36"/>
      <c r="K167" s="36"/>
      <c r="L167" s="37"/>
      <c r="M167" s="188"/>
      <c r="N167" s="189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147</v>
      </c>
      <c r="AU167" s="17" t="s">
        <v>86</v>
      </c>
    </row>
    <row r="168" spans="1:65" s="2" customFormat="1" ht="21.75" customHeight="1">
      <c r="A168" s="36"/>
      <c r="B168" s="170"/>
      <c r="C168" s="210" t="s">
        <v>396</v>
      </c>
      <c r="D168" s="210" t="s">
        <v>238</v>
      </c>
      <c r="E168" s="211" t="s">
        <v>405</v>
      </c>
      <c r="F168" s="212" t="s">
        <v>406</v>
      </c>
      <c r="G168" s="213" t="s">
        <v>267</v>
      </c>
      <c r="H168" s="214">
        <v>2</v>
      </c>
      <c r="I168" s="215"/>
      <c r="J168" s="216">
        <f>ROUND(I168*H168,2)</f>
        <v>0</v>
      </c>
      <c r="K168" s="217"/>
      <c r="L168" s="218"/>
      <c r="M168" s="219" t="s">
        <v>1</v>
      </c>
      <c r="N168" s="220" t="s">
        <v>41</v>
      </c>
      <c r="O168" s="75"/>
      <c r="P168" s="181">
        <f>O168*H168</f>
        <v>0</v>
      </c>
      <c r="Q168" s="181">
        <v>0.331</v>
      </c>
      <c r="R168" s="181">
        <f>Q168*H168</f>
        <v>0.662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241</v>
      </c>
      <c r="AT168" s="183" t="s">
        <v>238</v>
      </c>
      <c r="AU168" s="183" t="s">
        <v>86</v>
      </c>
      <c r="AY168" s="17" t="s">
        <v>138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84</v>
      </c>
      <c r="BK168" s="184">
        <f>ROUND(I168*H168,2)</f>
        <v>0</v>
      </c>
      <c r="BL168" s="17" t="s">
        <v>145</v>
      </c>
      <c r="BM168" s="183" t="s">
        <v>407</v>
      </c>
    </row>
    <row r="169" spans="1:47" s="2" customFormat="1" ht="12">
      <c r="A169" s="36"/>
      <c r="B169" s="37"/>
      <c r="C169" s="36"/>
      <c r="D169" s="185" t="s">
        <v>147</v>
      </c>
      <c r="E169" s="36"/>
      <c r="F169" s="186" t="s">
        <v>408</v>
      </c>
      <c r="G169" s="36"/>
      <c r="H169" s="36"/>
      <c r="I169" s="187"/>
      <c r="J169" s="36"/>
      <c r="K169" s="36"/>
      <c r="L169" s="37"/>
      <c r="M169" s="188"/>
      <c r="N169" s="189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147</v>
      </c>
      <c r="AU169" s="17" t="s">
        <v>86</v>
      </c>
    </row>
    <row r="170" spans="1:65" s="2" customFormat="1" ht="16.5" customHeight="1">
      <c r="A170" s="36"/>
      <c r="B170" s="170"/>
      <c r="C170" s="171" t="s">
        <v>400</v>
      </c>
      <c r="D170" s="171" t="s">
        <v>141</v>
      </c>
      <c r="E170" s="172" t="s">
        <v>409</v>
      </c>
      <c r="F170" s="173" t="s">
        <v>410</v>
      </c>
      <c r="G170" s="174" t="s">
        <v>202</v>
      </c>
      <c r="H170" s="175">
        <v>55</v>
      </c>
      <c r="I170" s="176"/>
      <c r="J170" s="177">
        <f>ROUND(I170*H170,2)</f>
        <v>0</v>
      </c>
      <c r="K170" s="178"/>
      <c r="L170" s="37"/>
      <c r="M170" s="179" t="s">
        <v>1</v>
      </c>
      <c r="N170" s="180" t="s">
        <v>41</v>
      </c>
      <c r="O170" s="75"/>
      <c r="P170" s="181">
        <f>O170*H170</f>
        <v>0</v>
      </c>
      <c r="Q170" s="181">
        <v>0.00103</v>
      </c>
      <c r="R170" s="181">
        <f>Q170*H170</f>
        <v>0.056650000000000006</v>
      </c>
      <c r="S170" s="181">
        <v>0</v>
      </c>
      <c r="T170" s="18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3" t="s">
        <v>145</v>
      </c>
      <c r="AT170" s="183" t="s">
        <v>141</v>
      </c>
      <c r="AU170" s="183" t="s">
        <v>86</v>
      </c>
      <c r="AY170" s="17" t="s">
        <v>138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84</v>
      </c>
      <c r="BK170" s="184">
        <f>ROUND(I170*H170,2)</f>
        <v>0</v>
      </c>
      <c r="BL170" s="17" t="s">
        <v>145</v>
      </c>
      <c r="BM170" s="183" t="s">
        <v>411</v>
      </c>
    </row>
    <row r="171" spans="1:47" s="2" customFormat="1" ht="12">
      <c r="A171" s="36"/>
      <c r="B171" s="37"/>
      <c r="C171" s="36"/>
      <c r="D171" s="185" t="s">
        <v>147</v>
      </c>
      <c r="E171" s="36"/>
      <c r="F171" s="186" t="s">
        <v>412</v>
      </c>
      <c r="G171" s="36"/>
      <c r="H171" s="36"/>
      <c r="I171" s="187"/>
      <c r="J171" s="36"/>
      <c r="K171" s="36"/>
      <c r="L171" s="37"/>
      <c r="M171" s="188"/>
      <c r="N171" s="189"/>
      <c r="O171" s="75"/>
      <c r="P171" s="75"/>
      <c r="Q171" s="75"/>
      <c r="R171" s="75"/>
      <c r="S171" s="75"/>
      <c r="T171" s="7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7" t="s">
        <v>147</v>
      </c>
      <c r="AU171" s="17" t="s">
        <v>86</v>
      </c>
    </row>
    <row r="172" spans="1:65" s="2" customFormat="1" ht="21.75" customHeight="1">
      <c r="A172" s="36"/>
      <c r="B172" s="170"/>
      <c r="C172" s="171" t="s">
        <v>7</v>
      </c>
      <c r="D172" s="171" t="s">
        <v>141</v>
      </c>
      <c r="E172" s="172" t="s">
        <v>413</v>
      </c>
      <c r="F172" s="173" t="s">
        <v>414</v>
      </c>
      <c r="G172" s="174" t="s">
        <v>202</v>
      </c>
      <c r="H172" s="175">
        <v>55</v>
      </c>
      <c r="I172" s="176"/>
      <c r="J172" s="177">
        <f>ROUND(I172*H172,2)</f>
        <v>0</v>
      </c>
      <c r="K172" s="178"/>
      <c r="L172" s="37"/>
      <c r="M172" s="179" t="s">
        <v>1</v>
      </c>
      <c r="N172" s="180" t="s">
        <v>41</v>
      </c>
      <c r="O172" s="75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3" t="s">
        <v>145</v>
      </c>
      <c r="AT172" s="183" t="s">
        <v>141</v>
      </c>
      <c r="AU172" s="183" t="s">
        <v>86</v>
      </c>
      <c r="AY172" s="17" t="s">
        <v>138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84</v>
      </c>
      <c r="BK172" s="184">
        <f>ROUND(I172*H172,2)</f>
        <v>0</v>
      </c>
      <c r="BL172" s="17" t="s">
        <v>145</v>
      </c>
      <c r="BM172" s="183" t="s">
        <v>415</v>
      </c>
    </row>
    <row r="173" spans="1:47" s="2" customFormat="1" ht="12">
      <c r="A173" s="36"/>
      <c r="B173" s="37"/>
      <c r="C173" s="36"/>
      <c r="D173" s="185" t="s">
        <v>147</v>
      </c>
      <c r="E173" s="36"/>
      <c r="F173" s="186" t="s">
        <v>416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147</v>
      </c>
      <c r="AU173" s="17" t="s">
        <v>86</v>
      </c>
    </row>
    <row r="174" spans="1:63" s="12" customFormat="1" ht="22.8" customHeight="1">
      <c r="A174" s="12"/>
      <c r="B174" s="157"/>
      <c r="C174" s="12"/>
      <c r="D174" s="158" t="s">
        <v>75</v>
      </c>
      <c r="E174" s="168" t="s">
        <v>158</v>
      </c>
      <c r="F174" s="168" t="s">
        <v>417</v>
      </c>
      <c r="G174" s="12"/>
      <c r="H174" s="12"/>
      <c r="I174" s="160"/>
      <c r="J174" s="169">
        <f>BK174</f>
        <v>0</v>
      </c>
      <c r="K174" s="12"/>
      <c r="L174" s="157"/>
      <c r="M174" s="162"/>
      <c r="N174" s="163"/>
      <c r="O174" s="163"/>
      <c r="P174" s="164">
        <f>SUM(P175:P194)</f>
        <v>0</v>
      </c>
      <c r="Q174" s="163"/>
      <c r="R174" s="164">
        <f>SUM(R175:R194)</f>
        <v>402.62105199999996</v>
      </c>
      <c r="S174" s="163"/>
      <c r="T174" s="165">
        <f>SUM(T175:T194)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8" t="s">
        <v>84</v>
      </c>
      <c r="AT174" s="166" t="s">
        <v>75</v>
      </c>
      <c r="AU174" s="166" t="s">
        <v>84</v>
      </c>
      <c r="AY174" s="158" t="s">
        <v>138</v>
      </c>
      <c r="BK174" s="167">
        <f>SUM(BK175:BK194)</f>
        <v>0</v>
      </c>
    </row>
    <row r="175" spans="1:65" s="2" customFormat="1" ht="16.5" customHeight="1">
      <c r="A175" s="36"/>
      <c r="B175" s="170"/>
      <c r="C175" s="171" t="s">
        <v>407</v>
      </c>
      <c r="D175" s="171" t="s">
        <v>141</v>
      </c>
      <c r="E175" s="172" t="s">
        <v>418</v>
      </c>
      <c r="F175" s="173" t="s">
        <v>419</v>
      </c>
      <c r="G175" s="174" t="s">
        <v>358</v>
      </c>
      <c r="H175" s="175">
        <v>12.806</v>
      </c>
      <c r="I175" s="176"/>
      <c r="J175" s="177">
        <f>ROUND(I175*H175,2)</f>
        <v>0</v>
      </c>
      <c r="K175" s="178"/>
      <c r="L175" s="37"/>
      <c r="M175" s="179" t="s">
        <v>1</v>
      </c>
      <c r="N175" s="180" t="s">
        <v>41</v>
      </c>
      <c r="O175" s="75"/>
      <c r="P175" s="181">
        <f>O175*H175</f>
        <v>0</v>
      </c>
      <c r="Q175" s="181">
        <v>2.47786</v>
      </c>
      <c r="R175" s="181">
        <f>Q175*H175</f>
        <v>31.73147516</v>
      </c>
      <c r="S175" s="181">
        <v>0</v>
      </c>
      <c r="T175" s="18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3" t="s">
        <v>145</v>
      </c>
      <c r="AT175" s="183" t="s">
        <v>141</v>
      </c>
      <c r="AU175" s="183" t="s">
        <v>86</v>
      </c>
      <c r="AY175" s="17" t="s">
        <v>138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7" t="s">
        <v>84</v>
      </c>
      <c r="BK175" s="184">
        <f>ROUND(I175*H175,2)</f>
        <v>0</v>
      </c>
      <c r="BL175" s="17" t="s">
        <v>145</v>
      </c>
      <c r="BM175" s="183" t="s">
        <v>420</v>
      </c>
    </row>
    <row r="176" spans="1:47" s="2" customFormat="1" ht="12">
      <c r="A176" s="36"/>
      <c r="B176" s="37"/>
      <c r="C176" s="36"/>
      <c r="D176" s="185" t="s">
        <v>147</v>
      </c>
      <c r="E176" s="36"/>
      <c r="F176" s="186" t="s">
        <v>421</v>
      </c>
      <c r="G176" s="36"/>
      <c r="H176" s="36"/>
      <c r="I176" s="187"/>
      <c r="J176" s="36"/>
      <c r="K176" s="36"/>
      <c r="L176" s="37"/>
      <c r="M176" s="188"/>
      <c r="N176" s="189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147</v>
      </c>
      <c r="AU176" s="17" t="s">
        <v>86</v>
      </c>
    </row>
    <row r="177" spans="1:65" s="2" customFormat="1" ht="16.5" customHeight="1">
      <c r="A177" s="36"/>
      <c r="B177" s="170"/>
      <c r="C177" s="171" t="s">
        <v>411</v>
      </c>
      <c r="D177" s="171" t="s">
        <v>141</v>
      </c>
      <c r="E177" s="172" t="s">
        <v>422</v>
      </c>
      <c r="F177" s="173" t="s">
        <v>423</v>
      </c>
      <c r="G177" s="174" t="s">
        <v>202</v>
      </c>
      <c r="H177" s="175">
        <v>59.288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41</v>
      </c>
      <c r="O177" s="75"/>
      <c r="P177" s="181">
        <f>O177*H177</f>
        <v>0</v>
      </c>
      <c r="Q177" s="181">
        <v>0.04174</v>
      </c>
      <c r="R177" s="181">
        <f>Q177*H177</f>
        <v>2.4746811199999996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145</v>
      </c>
      <c r="AT177" s="183" t="s">
        <v>141</v>
      </c>
      <c r="AU177" s="183" t="s">
        <v>86</v>
      </c>
      <c r="AY177" s="17" t="s">
        <v>138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84</v>
      </c>
      <c r="BK177" s="184">
        <f>ROUND(I177*H177,2)</f>
        <v>0</v>
      </c>
      <c r="BL177" s="17" t="s">
        <v>145</v>
      </c>
      <c r="BM177" s="183" t="s">
        <v>424</v>
      </c>
    </row>
    <row r="178" spans="1:47" s="2" customFormat="1" ht="12">
      <c r="A178" s="36"/>
      <c r="B178" s="37"/>
      <c r="C178" s="36"/>
      <c r="D178" s="185" t="s">
        <v>147</v>
      </c>
      <c r="E178" s="36"/>
      <c r="F178" s="186" t="s">
        <v>425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147</v>
      </c>
      <c r="AU178" s="17" t="s">
        <v>86</v>
      </c>
    </row>
    <row r="179" spans="1:65" s="2" customFormat="1" ht="16.5" customHeight="1">
      <c r="A179" s="36"/>
      <c r="B179" s="170"/>
      <c r="C179" s="171" t="s">
        <v>415</v>
      </c>
      <c r="D179" s="171" t="s">
        <v>141</v>
      </c>
      <c r="E179" s="172" t="s">
        <v>426</v>
      </c>
      <c r="F179" s="173" t="s">
        <v>427</v>
      </c>
      <c r="G179" s="174" t="s">
        <v>202</v>
      </c>
      <c r="H179" s="175">
        <v>59.288</v>
      </c>
      <c r="I179" s="176"/>
      <c r="J179" s="177">
        <f>ROUND(I179*H179,2)</f>
        <v>0</v>
      </c>
      <c r="K179" s="178"/>
      <c r="L179" s="37"/>
      <c r="M179" s="179" t="s">
        <v>1</v>
      </c>
      <c r="N179" s="180" t="s">
        <v>41</v>
      </c>
      <c r="O179" s="75"/>
      <c r="P179" s="181">
        <f>O179*H179</f>
        <v>0</v>
      </c>
      <c r="Q179" s="181">
        <v>2E-05</v>
      </c>
      <c r="R179" s="181">
        <f>Q179*H179</f>
        <v>0.0011857600000000001</v>
      </c>
      <c r="S179" s="181">
        <v>0</v>
      </c>
      <c r="T179" s="18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3" t="s">
        <v>145</v>
      </c>
      <c r="AT179" s="183" t="s">
        <v>141</v>
      </c>
      <c r="AU179" s="183" t="s">
        <v>86</v>
      </c>
      <c r="AY179" s="17" t="s">
        <v>138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7" t="s">
        <v>84</v>
      </c>
      <c r="BK179" s="184">
        <f>ROUND(I179*H179,2)</f>
        <v>0</v>
      </c>
      <c r="BL179" s="17" t="s">
        <v>145</v>
      </c>
      <c r="BM179" s="183" t="s">
        <v>428</v>
      </c>
    </row>
    <row r="180" spans="1:47" s="2" customFormat="1" ht="12">
      <c r="A180" s="36"/>
      <c r="B180" s="37"/>
      <c r="C180" s="36"/>
      <c r="D180" s="185" t="s">
        <v>147</v>
      </c>
      <c r="E180" s="36"/>
      <c r="F180" s="186" t="s">
        <v>429</v>
      </c>
      <c r="G180" s="36"/>
      <c r="H180" s="36"/>
      <c r="I180" s="187"/>
      <c r="J180" s="36"/>
      <c r="K180" s="36"/>
      <c r="L180" s="37"/>
      <c r="M180" s="188"/>
      <c r="N180" s="189"/>
      <c r="O180" s="75"/>
      <c r="P180" s="75"/>
      <c r="Q180" s="75"/>
      <c r="R180" s="75"/>
      <c r="S180" s="75"/>
      <c r="T180" s="7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7" t="s">
        <v>147</v>
      </c>
      <c r="AU180" s="17" t="s">
        <v>86</v>
      </c>
    </row>
    <row r="181" spans="1:65" s="2" customFormat="1" ht="16.5" customHeight="1">
      <c r="A181" s="36"/>
      <c r="B181" s="170"/>
      <c r="C181" s="171" t="s">
        <v>420</v>
      </c>
      <c r="D181" s="171" t="s">
        <v>141</v>
      </c>
      <c r="E181" s="172" t="s">
        <v>430</v>
      </c>
      <c r="F181" s="173" t="s">
        <v>431</v>
      </c>
      <c r="G181" s="174" t="s">
        <v>275</v>
      </c>
      <c r="H181" s="175">
        <v>1.164</v>
      </c>
      <c r="I181" s="176"/>
      <c r="J181" s="177">
        <f>ROUND(I181*H181,2)</f>
        <v>0</v>
      </c>
      <c r="K181" s="178"/>
      <c r="L181" s="37"/>
      <c r="M181" s="179" t="s">
        <v>1</v>
      </c>
      <c r="N181" s="180" t="s">
        <v>41</v>
      </c>
      <c r="O181" s="75"/>
      <c r="P181" s="181">
        <f>O181*H181</f>
        <v>0</v>
      </c>
      <c r="Q181" s="181">
        <v>1.04528</v>
      </c>
      <c r="R181" s="181">
        <f>Q181*H181</f>
        <v>1.2167059199999999</v>
      </c>
      <c r="S181" s="181">
        <v>0</v>
      </c>
      <c r="T181" s="18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3" t="s">
        <v>145</v>
      </c>
      <c r="AT181" s="183" t="s">
        <v>141</v>
      </c>
      <c r="AU181" s="183" t="s">
        <v>86</v>
      </c>
      <c r="AY181" s="17" t="s">
        <v>138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84</v>
      </c>
      <c r="BK181" s="184">
        <f>ROUND(I181*H181,2)</f>
        <v>0</v>
      </c>
      <c r="BL181" s="17" t="s">
        <v>145</v>
      </c>
      <c r="BM181" s="183" t="s">
        <v>432</v>
      </c>
    </row>
    <row r="182" spans="1:47" s="2" customFormat="1" ht="12">
      <c r="A182" s="36"/>
      <c r="B182" s="37"/>
      <c r="C182" s="36"/>
      <c r="D182" s="185" t="s">
        <v>147</v>
      </c>
      <c r="E182" s="36"/>
      <c r="F182" s="186" t="s">
        <v>433</v>
      </c>
      <c r="G182" s="36"/>
      <c r="H182" s="36"/>
      <c r="I182" s="187"/>
      <c r="J182" s="36"/>
      <c r="K182" s="36"/>
      <c r="L182" s="37"/>
      <c r="M182" s="188"/>
      <c r="N182" s="189"/>
      <c r="O182" s="75"/>
      <c r="P182" s="75"/>
      <c r="Q182" s="75"/>
      <c r="R182" s="75"/>
      <c r="S182" s="75"/>
      <c r="T182" s="7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7" t="s">
        <v>147</v>
      </c>
      <c r="AU182" s="17" t="s">
        <v>86</v>
      </c>
    </row>
    <row r="183" spans="1:65" s="2" customFormat="1" ht="21.75" customHeight="1">
      <c r="A183" s="36"/>
      <c r="B183" s="170"/>
      <c r="C183" s="171" t="s">
        <v>424</v>
      </c>
      <c r="D183" s="171" t="s">
        <v>141</v>
      </c>
      <c r="E183" s="172" t="s">
        <v>434</v>
      </c>
      <c r="F183" s="173" t="s">
        <v>435</v>
      </c>
      <c r="G183" s="174" t="s">
        <v>358</v>
      </c>
      <c r="H183" s="175">
        <v>67.873</v>
      </c>
      <c r="I183" s="176"/>
      <c r="J183" s="177">
        <f>ROUND(I183*H183,2)</f>
        <v>0</v>
      </c>
      <c r="K183" s="178"/>
      <c r="L183" s="37"/>
      <c r="M183" s="179" t="s">
        <v>1</v>
      </c>
      <c r="N183" s="180" t="s">
        <v>41</v>
      </c>
      <c r="O183" s="75"/>
      <c r="P183" s="181">
        <f>O183*H183</f>
        <v>0</v>
      </c>
      <c r="Q183" s="181">
        <v>2.45329</v>
      </c>
      <c r="R183" s="181">
        <f>Q183*H183</f>
        <v>166.51215217</v>
      </c>
      <c r="S183" s="181">
        <v>0</v>
      </c>
      <c r="T183" s="18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3" t="s">
        <v>145</v>
      </c>
      <c r="AT183" s="183" t="s">
        <v>141</v>
      </c>
      <c r="AU183" s="183" t="s">
        <v>86</v>
      </c>
      <c r="AY183" s="17" t="s">
        <v>138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7" t="s">
        <v>84</v>
      </c>
      <c r="BK183" s="184">
        <f>ROUND(I183*H183,2)</f>
        <v>0</v>
      </c>
      <c r="BL183" s="17" t="s">
        <v>145</v>
      </c>
      <c r="BM183" s="183" t="s">
        <v>436</v>
      </c>
    </row>
    <row r="184" spans="1:65" s="2" customFormat="1" ht="21.75" customHeight="1">
      <c r="A184" s="36"/>
      <c r="B184" s="170"/>
      <c r="C184" s="171" t="s">
        <v>428</v>
      </c>
      <c r="D184" s="171" t="s">
        <v>141</v>
      </c>
      <c r="E184" s="172" t="s">
        <v>437</v>
      </c>
      <c r="F184" s="173" t="s">
        <v>438</v>
      </c>
      <c r="G184" s="174" t="s">
        <v>358</v>
      </c>
      <c r="H184" s="175">
        <v>45.75</v>
      </c>
      <c r="I184" s="176"/>
      <c r="J184" s="177">
        <f>ROUND(I184*H184,2)</f>
        <v>0</v>
      </c>
      <c r="K184" s="178"/>
      <c r="L184" s="37"/>
      <c r="M184" s="179" t="s">
        <v>1</v>
      </c>
      <c r="N184" s="180" t="s">
        <v>41</v>
      </c>
      <c r="O184" s="75"/>
      <c r="P184" s="181">
        <f>O184*H184</f>
        <v>0</v>
      </c>
      <c r="Q184" s="181">
        <v>2.45329</v>
      </c>
      <c r="R184" s="181">
        <f>Q184*H184</f>
        <v>112.2380175</v>
      </c>
      <c r="S184" s="181">
        <v>0</v>
      </c>
      <c r="T184" s="18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3" t="s">
        <v>145</v>
      </c>
      <c r="AT184" s="183" t="s">
        <v>141</v>
      </c>
      <c r="AU184" s="183" t="s">
        <v>86</v>
      </c>
      <c r="AY184" s="17" t="s">
        <v>138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84</v>
      </c>
      <c r="BK184" s="184">
        <f>ROUND(I184*H184,2)</f>
        <v>0</v>
      </c>
      <c r="BL184" s="17" t="s">
        <v>145</v>
      </c>
      <c r="BM184" s="183" t="s">
        <v>439</v>
      </c>
    </row>
    <row r="185" spans="1:65" s="2" customFormat="1" ht="21.75" customHeight="1">
      <c r="A185" s="36"/>
      <c r="B185" s="170"/>
      <c r="C185" s="171" t="s">
        <v>432</v>
      </c>
      <c r="D185" s="171" t="s">
        <v>141</v>
      </c>
      <c r="E185" s="172" t="s">
        <v>440</v>
      </c>
      <c r="F185" s="173" t="s">
        <v>441</v>
      </c>
      <c r="G185" s="174" t="s">
        <v>202</v>
      </c>
      <c r="H185" s="175">
        <v>328.775</v>
      </c>
      <c r="I185" s="176"/>
      <c r="J185" s="177">
        <f>ROUND(I185*H185,2)</f>
        <v>0</v>
      </c>
      <c r="K185" s="178"/>
      <c r="L185" s="37"/>
      <c r="M185" s="179" t="s">
        <v>1</v>
      </c>
      <c r="N185" s="180" t="s">
        <v>41</v>
      </c>
      <c r="O185" s="75"/>
      <c r="P185" s="181">
        <f>O185*H185</f>
        <v>0</v>
      </c>
      <c r="Q185" s="181">
        <v>0.00251</v>
      </c>
      <c r="R185" s="181">
        <f>Q185*H185</f>
        <v>0.82522525</v>
      </c>
      <c r="S185" s="181">
        <v>0</v>
      </c>
      <c r="T185" s="18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3" t="s">
        <v>145</v>
      </c>
      <c r="AT185" s="183" t="s">
        <v>141</v>
      </c>
      <c r="AU185" s="183" t="s">
        <v>86</v>
      </c>
      <c r="AY185" s="17" t="s">
        <v>138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7" t="s">
        <v>84</v>
      </c>
      <c r="BK185" s="184">
        <f>ROUND(I185*H185,2)</f>
        <v>0</v>
      </c>
      <c r="BL185" s="17" t="s">
        <v>145</v>
      </c>
      <c r="BM185" s="183" t="s">
        <v>442</v>
      </c>
    </row>
    <row r="186" spans="1:47" s="2" customFormat="1" ht="12">
      <c r="A186" s="36"/>
      <c r="B186" s="37"/>
      <c r="C186" s="36"/>
      <c r="D186" s="185" t="s">
        <v>147</v>
      </c>
      <c r="E186" s="36"/>
      <c r="F186" s="186" t="s">
        <v>443</v>
      </c>
      <c r="G186" s="36"/>
      <c r="H186" s="36"/>
      <c r="I186" s="187"/>
      <c r="J186" s="36"/>
      <c r="K186" s="36"/>
      <c r="L186" s="37"/>
      <c r="M186" s="188"/>
      <c r="N186" s="189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147</v>
      </c>
      <c r="AU186" s="17" t="s">
        <v>86</v>
      </c>
    </row>
    <row r="187" spans="1:65" s="2" customFormat="1" ht="21.75" customHeight="1">
      <c r="A187" s="36"/>
      <c r="B187" s="170"/>
      <c r="C187" s="171" t="s">
        <v>436</v>
      </c>
      <c r="D187" s="171" t="s">
        <v>141</v>
      </c>
      <c r="E187" s="172" t="s">
        <v>444</v>
      </c>
      <c r="F187" s="173" t="s">
        <v>445</v>
      </c>
      <c r="G187" s="174" t="s">
        <v>202</v>
      </c>
      <c r="H187" s="175">
        <v>328.304</v>
      </c>
      <c r="I187" s="176"/>
      <c r="J187" s="177">
        <f>ROUND(I187*H187,2)</f>
        <v>0</v>
      </c>
      <c r="K187" s="178"/>
      <c r="L187" s="37"/>
      <c r="M187" s="179" t="s">
        <v>1</v>
      </c>
      <c r="N187" s="180" t="s">
        <v>41</v>
      </c>
      <c r="O187" s="75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3" t="s">
        <v>145</v>
      </c>
      <c r="AT187" s="183" t="s">
        <v>141</v>
      </c>
      <c r="AU187" s="183" t="s">
        <v>86</v>
      </c>
      <c r="AY187" s="17" t="s">
        <v>138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7" t="s">
        <v>84</v>
      </c>
      <c r="BK187" s="184">
        <f>ROUND(I187*H187,2)</f>
        <v>0</v>
      </c>
      <c r="BL187" s="17" t="s">
        <v>145</v>
      </c>
      <c r="BM187" s="183" t="s">
        <v>446</v>
      </c>
    </row>
    <row r="188" spans="1:47" s="2" customFormat="1" ht="12">
      <c r="A188" s="36"/>
      <c r="B188" s="37"/>
      <c r="C188" s="36"/>
      <c r="D188" s="185" t="s">
        <v>147</v>
      </c>
      <c r="E188" s="36"/>
      <c r="F188" s="186" t="s">
        <v>447</v>
      </c>
      <c r="G188" s="36"/>
      <c r="H188" s="36"/>
      <c r="I188" s="187"/>
      <c r="J188" s="36"/>
      <c r="K188" s="36"/>
      <c r="L188" s="37"/>
      <c r="M188" s="188"/>
      <c r="N188" s="189"/>
      <c r="O188" s="75"/>
      <c r="P188" s="75"/>
      <c r="Q188" s="75"/>
      <c r="R188" s="75"/>
      <c r="S188" s="75"/>
      <c r="T188" s="7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7" t="s">
        <v>147</v>
      </c>
      <c r="AU188" s="17" t="s">
        <v>86</v>
      </c>
    </row>
    <row r="189" spans="1:65" s="2" customFormat="1" ht="21.75" customHeight="1">
      <c r="A189" s="36"/>
      <c r="B189" s="170"/>
      <c r="C189" s="171" t="s">
        <v>439</v>
      </c>
      <c r="D189" s="171" t="s">
        <v>141</v>
      </c>
      <c r="E189" s="172" t="s">
        <v>448</v>
      </c>
      <c r="F189" s="173" t="s">
        <v>449</v>
      </c>
      <c r="G189" s="174" t="s">
        <v>275</v>
      </c>
      <c r="H189" s="175">
        <v>4.674</v>
      </c>
      <c r="I189" s="176"/>
      <c r="J189" s="177">
        <f>ROUND(I189*H189,2)</f>
        <v>0</v>
      </c>
      <c r="K189" s="178"/>
      <c r="L189" s="37"/>
      <c r="M189" s="179" t="s">
        <v>1</v>
      </c>
      <c r="N189" s="180" t="s">
        <v>41</v>
      </c>
      <c r="O189" s="75"/>
      <c r="P189" s="181">
        <f>O189*H189</f>
        <v>0</v>
      </c>
      <c r="Q189" s="181">
        <v>1.04331</v>
      </c>
      <c r="R189" s="181">
        <f>Q189*H189</f>
        <v>4.8764309400000005</v>
      </c>
      <c r="S189" s="181">
        <v>0</v>
      </c>
      <c r="T189" s="18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3" t="s">
        <v>145</v>
      </c>
      <c r="AT189" s="183" t="s">
        <v>141</v>
      </c>
      <c r="AU189" s="183" t="s">
        <v>86</v>
      </c>
      <c r="AY189" s="17" t="s">
        <v>138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7" t="s">
        <v>84</v>
      </c>
      <c r="BK189" s="184">
        <f>ROUND(I189*H189,2)</f>
        <v>0</v>
      </c>
      <c r="BL189" s="17" t="s">
        <v>145</v>
      </c>
      <c r="BM189" s="183" t="s">
        <v>450</v>
      </c>
    </row>
    <row r="190" spans="1:47" s="2" customFormat="1" ht="12">
      <c r="A190" s="36"/>
      <c r="B190" s="37"/>
      <c r="C190" s="36"/>
      <c r="D190" s="185" t="s">
        <v>147</v>
      </c>
      <c r="E190" s="36"/>
      <c r="F190" s="186" t="s">
        <v>451</v>
      </c>
      <c r="G190" s="36"/>
      <c r="H190" s="36"/>
      <c r="I190" s="187"/>
      <c r="J190" s="36"/>
      <c r="K190" s="36"/>
      <c r="L190" s="37"/>
      <c r="M190" s="188"/>
      <c r="N190" s="189"/>
      <c r="O190" s="75"/>
      <c r="P190" s="75"/>
      <c r="Q190" s="75"/>
      <c r="R190" s="75"/>
      <c r="S190" s="75"/>
      <c r="T190" s="7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7" t="s">
        <v>147</v>
      </c>
      <c r="AU190" s="17" t="s">
        <v>86</v>
      </c>
    </row>
    <row r="191" spans="1:65" s="2" customFormat="1" ht="21.75" customHeight="1">
      <c r="A191" s="36"/>
      <c r="B191" s="170"/>
      <c r="C191" s="171" t="s">
        <v>442</v>
      </c>
      <c r="D191" s="171" t="s">
        <v>141</v>
      </c>
      <c r="E191" s="172" t="s">
        <v>452</v>
      </c>
      <c r="F191" s="173" t="s">
        <v>453</v>
      </c>
      <c r="G191" s="174" t="s">
        <v>275</v>
      </c>
      <c r="H191" s="175">
        <v>5.236</v>
      </c>
      <c r="I191" s="176"/>
      <c r="J191" s="177">
        <f>ROUND(I191*H191,2)</f>
        <v>0</v>
      </c>
      <c r="K191" s="178"/>
      <c r="L191" s="37"/>
      <c r="M191" s="179" t="s">
        <v>1</v>
      </c>
      <c r="N191" s="180" t="s">
        <v>41</v>
      </c>
      <c r="O191" s="75"/>
      <c r="P191" s="181">
        <f>O191*H191</f>
        <v>0</v>
      </c>
      <c r="Q191" s="181">
        <v>1.05388</v>
      </c>
      <c r="R191" s="181">
        <f>Q191*H191</f>
        <v>5.518115679999999</v>
      </c>
      <c r="S191" s="181">
        <v>0</v>
      </c>
      <c r="T191" s="18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3" t="s">
        <v>145</v>
      </c>
      <c r="AT191" s="183" t="s">
        <v>141</v>
      </c>
      <c r="AU191" s="183" t="s">
        <v>86</v>
      </c>
      <c r="AY191" s="17" t="s">
        <v>138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7" t="s">
        <v>84</v>
      </c>
      <c r="BK191" s="184">
        <f>ROUND(I191*H191,2)</f>
        <v>0</v>
      </c>
      <c r="BL191" s="17" t="s">
        <v>145</v>
      </c>
      <c r="BM191" s="183" t="s">
        <v>454</v>
      </c>
    </row>
    <row r="192" spans="1:47" s="2" customFormat="1" ht="12">
      <c r="A192" s="36"/>
      <c r="B192" s="37"/>
      <c r="C192" s="36"/>
      <c r="D192" s="185" t="s">
        <v>147</v>
      </c>
      <c r="E192" s="36"/>
      <c r="F192" s="186" t="s">
        <v>455</v>
      </c>
      <c r="G192" s="36"/>
      <c r="H192" s="36"/>
      <c r="I192" s="187"/>
      <c r="J192" s="36"/>
      <c r="K192" s="36"/>
      <c r="L192" s="37"/>
      <c r="M192" s="188"/>
      <c r="N192" s="189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147</v>
      </c>
      <c r="AU192" s="17" t="s">
        <v>86</v>
      </c>
    </row>
    <row r="193" spans="1:65" s="2" customFormat="1" ht="21.75" customHeight="1">
      <c r="A193" s="36"/>
      <c r="B193" s="170"/>
      <c r="C193" s="171" t="s">
        <v>446</v>
      </c>
      <c r="D193" s="171" t="s">
        <v>141</v>
      </c>
      <c r="E193" s="172" t="s">
        <v>456</v>
      </c>
      <c r="F193" s="173" t="s">
        <v>457</v>
      </c>
      <c r="G193" s="174" t="s">
        <v>358</v>
      </c>
      <c r="H193" s="175">
        <v>36.995</v>
      </c>
      <c r="I193" s="176"/>
      <c r="J193" s="177">
        <f>ROUND(I193*H193,2)</f>
        <v>0</v>
      </c>
      <c r="K193" s="178"/>
      <c r="L193" s="37"/>
      <c r="M193" s="179" t="s">
        <v>1</v>
      </c>
      <c r="N193" s="180" t="s">
        <v>41</v>
      </c>
      <c r="O193" s="75"/>
      <c r="P193" s="181">
        <f>O193*H193</f>
        <v>0</v>
      </c>
      <c r="Q193" s="181">
        <v>2.0875</v>
      </c>
      <c r="R193" s="181">
        <f>Q193*H193</f>
        <v>77.22706249999999</v>
      </c>
      <c r="S193" s="181">
        <v>0</v>
      </c>
      <c r="T193" s="18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3" t="s">
        <v>145</v>
      </c>
      <c r="AT193" s="183" t="s">
        <v>141</v>
      </c>
      <c r="AU193" s="183" t="s">
        <v>86</v>
      </c>
      <c r="AY193" s="17" t="s">
        <v>138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7" t="s">
        <v>84</v>
      </c>
      <c r="BK193" s="184">
        <f>ROUND(I193*H193,2)</f>
        <v>0</v>
      </c>
      <c r="BL193" s="17" t="s">
        <v>145</v>
      </c>
      <c r="BM193" s="183" t="s">
        <v>458</v>
      </c>
    </row>
    <row r="194" spans="1:47" s="2" customFormat="1" ht="12">
      <c r="A194" s="36"/>
      <c r="B194" s="37"/>
      <c r="C194" s="36"/>
      <c r="D194" s="185" t="s">
        <v>147</v>
      </c>
      <c r="E194" s="36"/>
      <c r="F194" s="186" t="s">
        <v>459</v>
      </c>
      <c r="G194" s="36"/>
      <c r="H194" s="36"/>
      <c r="I194" s="187"/>
      <c r="J194" s="36"/>
      <c r="K194" s="36"/>
      <c r="L194" s="37"/>
      <c r="M194" s="188"/>
      <c r="N194" s="189"/>
      <c r="O194" s="75"/>
      <c r="P194" s="75"/>
      <c r="Q194" s="75"/>
      <c r="R194" s="75"/>
      <c r="S194" s="75"/>
      <c r="T194" s="7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7" t="s">
        <v>147</v>
      </c>
      <c r="AU194" s="17" t="s">
        <v>86</v>
      </c>
    </row>
    <row r="195" spans="1:63" s="12" customFormat="1" ht="22.8" customHeight="1">
      <c r="A195" s="12"/>
      <c r="B195" s="157"/>
      <c r="C195" s="12"/>
      <c r="D195" s="158" t="s">
        <v>75</v>
      </c>
      <c r="E195" s="168" t="s">
        <v>145</v>
      </c>
      <c r="F195" s="168" t="s">
        <v>460</v>
      </c>
      <c r="G195" s="12"/>
      <c r="H195" s="12"/>
      <c r="I195" s="160"/>
      <c r="J195" s="169">
        <f>BK195</f>
        <v>0</v>
      </c>
      <c r="K195" s="12"/>
      <c r="L195" s="157"/>
      <c r="M195" s="162"/>
      <c r="N195" s="163"/>
      <c r="O195" s="163"/>
      <c r="P195" s="164">
        <f>SUM(P196:P200)</f>
        <v>0</v>
      </c>
      <c r="Q195" s="163"/>
      <c r="R195" s="164">
        <f>SUM(R196:R200)</f>
        <v>1.50923476</v>
      </c>
      <c r="S195" s="163"/>
      <c r="T195" s="165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8" t="s">
        <v>84</v>
      </c>
      <c r="AT195" s="166" t="s">
        <v>75</v>
      </c>
      <c r="AU195" s="166" t="s">
        <v>84</v>
      </c>
      <c r="AY195" s="158" t="s">
        <v>138</v>
      </c>
      <c r="BK195" s="167">
        <f>SUM(BK196:BK200)</f>
        <v>0</v>
      </c>
    </row>
    <row r="196" spans="1:65" s="2" customFormat="1" ht="16.5" customHeight="1">
      <c r="A196" s="36"/>
      <c r="B196" s="170"/>
      <c r="C196" s="171" t="s">
        <v>450</v>
      </c>
      <c r="D196" s="171" t="s">
        <v>141</v>
      </c>
      <c r="E196" s="172" t="s">
        <v>461</v>
      </c>
      <c r="F196" s="173" t="s">
        <v>462</v>
      </c>
      <c r="G196" s="174" t="s">
        <v>213</v>
      </c>
      <c r="H196" s="175">
        <v>94.84</v>
      </c>
      <c r="I196" s="176"/>
      <c r="J196" s="177">
        <f>ROUND(I196*H196,2)</f>
        <v>0</v>
      </c>
      <c r="K196" s="178"/>
      <c r="L196" s="37"/>
      <c r="M196" s="179" t="s">
        <v>1</v>
      </c>
      <c r="N196" s="180" t="s">
        <v>41</v>
      </c>
      <c r="O196" s="75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3" t="s">
        <v>145</v>
      </c>
      <c r="AT196" s="183" t="s">
        <v>141</v>
      </c>
      <c r="AU196" s="183" t="s">
        <v>86</v>
      </c>
      <c r="AY196" s="17" t="s">
        <v>138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84</v>
      </c>
      <c r="BK196" s="184">
        <f>ROUND(I196*H196,2)</f>
        <v>0</v>
      </c>
      <c r="BL196" s="17" t="s">
        <v>145</v>
      </c>
      <c r="BM196" s="183" t="s">
        <v>463</v>
      </c>
    </row>
    <row r="197" spans="1:65" s="2" customFormat="1" ht="21.75" customHeight="1">
      <c r="A197" s="36"/>
      <c r="B197" s="170"/>
      <c r="C197" s="171" t="s">
        <v>454</v>
      </c>
      <c r="D197" s="171" t="s">
        <v>141</v>
      </c>
      <c r="E197" s="172" t="s">
        <v>464</v>
      </c>
      <c r="F197" s="173" t="s">
        <v>465</v>
      </c>
      <c r="G197" s="174" t="s">
        <v>202</v>
      </c>
      <c r="H197" s="175">
        <v>2</v>
      </c>
      <c r="I197" s="176"/>
      <c r="J197" s="177">
        <f>ROUND(I197*H197,2)</f>
        <v>0</v>
      </c>
      <c r="K197" s="178"/>
      <c r="L197" s="37"/>
      <c r="M197" s="179" t="s">
        <v>1</v>
      </c>
      <c r="N197" s="180" t="s">
        <v>41</v>
      </c>
      <c r="O197" s="75"/>
      <c r="P197" s="181">
        <f>O197*H197</f>
        <v>0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3" t="s">
        <v>145</v>
      </c>
      <c r="AT197" s="183" t="s">
        <v>141</v>
      </c>
      <c r="AU197" s="183" t="s">
        <v>86</v>
      </c>
      <c r="AY197" s="17" t="s">
        <v>138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7" t="s">
        <v>84</v>
      </c>
      <c r="BK197" s="184">
        <f>ROUND(I197*H197,2)</f>
        <v>0</v>
      </c>
      <c r="BL197" s="17" t="s">
        <v>145</v>
      </c>
      <c r="BM197" s="183" t="s">
        <v>466</v>
      </c>
    </row>
    <row r="198" spans="1:65" s="2" customFormat="1" ht="21.75" customHeight="1">
      <c r="A198" s="36"/>
      <c r="B198" s="170"/>
      <c r="C198" s="171" t="s">
        <v>458</v>
      </c>
      <c r="D198" s="171" t="s">
        <v>141</v>
      </c>
      <c r="E198" s="172" t="s">
        <v>467</v>
      </c>
      <c r="F198" s="173" t="s">
        <v>468</v>
      </c>
      <c r="G198" s="174" t="s">
        <v>202</v>
      </c>
      <c r="H198" s="175">
        <v>1.563</v>
      </c>
      <c r="I198" s="176"/>
      <c r="J198" s="177">
        <f>ROUND(I198*H198,2)</f>
        <v>0</v>
      </c>
      <c r="K198" s="178"/>
      <c r="L198" s="37"/>
      <c r="M198" s="179" t="s">
        <v>1</v>
      </c>
      <c r="N198" s="180" t="s">
        <v>41</v>
      </c>
      <c r="O198" s="75"/>
      <c r="P198" s="181">
        <f>O198*H198</f>
        <v>0</v>
      </c>
      <c r="Q198" s="181">
        <v>0.01452</v>
      </c>
      <c r="R198" s="181">
        <f>Q198*H198</f>
        <v>0.022694759999999998</v>
      </c>
      <c r="S198" s="181">
        <v>0</v>
      </c>
      <c r="T198" s="18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3" t="s">
        <v>145</v>
      </c>
      <c r="AT198" s="183" t="s">
        <v>141</v>
      </c>
      <c r="AU198" s="183" t="s">
        <v>86</v>
      </c>
      <c r="AY198" s="17" t="s">
        <v>138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7" t="s">
        <v>84</v>
      </c>
      <c r="BK198" s="184">
        <f>ROUND(I198*H198,2)</f>
        <v>0</v>
      </c>
      <c r="BL198" s="17" t="s">
        <v>145</v>
      </c>
      <c r="BM198" s="183" t="s">
        <v>469</v>
      </c>
    </row>
    <row r="199" spans="1:65" s="2" customFormat="1" ht="21.75" customHeight="1">
      <c r="A199" s="36"/>
      <c r="B199" s="170"/>
      <c r="C199" s="171" t="s">
        <v>463</v>
      </c>
      <c r="D199" s="171" t="s">
        <v>141</v>
      </c>
      <c r="E199" s="172" t="s">
        <v>470</v>
      </c>
      <c r="F199" s="173" t="s">
        <v>471</v>
      </c>
      <c r="G199" s="174" t="s">
        <v>202</v>
      </c>
      <c r="H199" s="175">
        <v>2</v>
      </c>
      <c r="I199" s="176"/>
      <c r="J199" s="177">
        <f>ROUND(I199*H199,2)</f>
        <v>0</v>
      </c>
      <c r="K199" s="178"/>
      <c r="L199" s="37"/>
      <c r="M199" s="179" t="s">
        <v>1</v>
      </c>
      <c r="N199" s="180" t="s">
        <v>41</v>
      </c>
      <c r="O199" s="75"/>
      <c r="P199" s="181">
        <f>O199*H199</f>
        <v>0</v>
      </c>
      <c r="Q199" s="181">
        <v>0.74327</v>
      </c>
      <c r="R199" s="181">
        <f>Q199*H199</f>
        <v>1.48654</v>
      </c>
      <c r="S199" s="181">
        <v>0</v>
      </c>
      <c r="T199" s="18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3" t="s">
        <v>145</v>
      </c>
      <c r="AT199" s="183" t="s">
        <v>141</v>
      </c>
      <c r="AU199" s="183" t="s">
        <v>86</v>
      </c>
      <c r="AY199" s="17" t="s">
        <v>138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7" t="s">
        <v>84</v>
      </c>
      <c r="BK199" s="184">
        <f>ROUND(I199*H199,2)</f>
        <v>0</v>
      </c>
      <c r="BL199" s="17" t="s">
        <v>145</v>
      </c>
      <c r="BM199" s="183" t="s">
        <v>472</v>
      </c>
    </row>
    <row r="200" spans="1:47" s="2" customFormat="1" ht="12">
      <c r="A200" s="36"/>
      <c r="B200" s="37"/>
      <c r="C200" s="36"/>
      <c r="D200" s="185" t="s">
        <v>147</v>
      </c>
      <c r="E200" s="36"/>
      <c r="F200" s="186" t="s">
        <v>473</v>
      </c>
      <c r="G200" s="36"/>
      <c r="H200" s="36"/>
      <c r="I200" s="187"/>
      <c r="J200" s="36"/>
      <c r="K200" s="36"/>
      <c r="L200" s="37"/>
      <c r="M200" s="188"/>
      <c r="N200" s="189"/>
      <c r="O200" s="75"/>
      <c r="P200" s="75"/>
      <c r="Q200" s="75"/>
      <c r="R200" s="75"/>
      <c r="S200" s="75"/>
      <c r="T200" s="7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7" t="s">
        <v>147</v>
      </c>
      <c r="AU200" s="17" t="s">
        <v>86</v>
      </c>
    </row>
    <row r="201" spans="1:63" s="12" customFormat="1" ht="22.8" customHeight="1">
      <c r="A201" s="12"/>
      <c r="B201" s="157"/>
      <c r="C201" s="12"/>
      <c r="D201" s="158" t="s">
        <v>75</v>
      </c>
      <c r="E201" s="168" t="s">
        <v>237</v>
      </c>
      <c r="F201" s="168" t="s">
        <v>474</v>
      </c>
      <c r="G201" s="12"/>
      <c r="H201" s="12"/>
      <c r="I201" s="160"/>
      <c r="J201" s="169">
        <f>BK201</f>
        <v>0</v>
      </c>
      <c r="K201" s="12"/>
      <c r="L201" s="157"/>
      <c r="M201" s="162"/>
      <c r="N201" s="163"/>
      <c r="O201" s="163"/>
      <c r="P201" s="164">
        <f>SUM(P202:P205)</f>
        <v>0</v>
      </c>
      <c r="Q201" s="163"/>
      <c r="R201" s="164">
        <f>SUM(R202:R205)</f>
        <v>50.73831757999999</v>
      </c>
      <c r="S201" s="163"/>
      <c r="T201" s="165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8" t="s">
        <v>84</v>
      </c>
      <c r="AT201" s="166" t="s">
        <v>75</v>
      </c>
      <c r="AU201" s="166" t="s">
        <v>84</v>
      </c>
      <c r="AY201" s="158" t="s">
        <v>138</v>
      </c>
      <c r="BK201" s="167">
        <f>SUM(BK202:BK205)</f>
        <v>0</v>
      </c>
    </row>
    <row r="202" spans="1:65" s="2" customFormat="1" ht="16.5" customHeight="1">
      <c r="A202" s="36"/>
      <c r="B202" s="170"/>
      <c r="C202" s="171" t="s">
        <v>466</v>
      </c>
      <c r="D202" s="171" t="s">
        <v>141</v>
      </c>
      <c r="E202" s="172" t="s">
        <v>475</v>
      </c>
      <c r="F202" s="173" t="s">
        <v>476</v>
      </c>
      <c r="G202" s="174" t="s">
        <v>202</v>
      </c>
      <c r="H202" s="175">
        <v>59.828</v>
      </c>
      <c r="I202" s="176"/>
      <c r="J202" s="177">
        <f>ROUND(I202*H202,2)</f>
        <v>0</v>
      </c>
      <c r="K202" s="178"/>
      <c r="L202" s="37"/>
      <c r="M202" s="179" t="s">
        <v>1</v>
      </c>
      <c r="N202" s="180" t="s">
        <v>41</v>
      </c>
      <c r="O202" s="75"/>
      <c r="P202" s="181">
        <f>O202*H202</f>
        <v>0</v>
      </c>
      <c r="Q202" s="181">
        <v>0</v>
      </c>
      <c r="R202" s="181">
        <f>Q202*H202</f>
        <v>0</v>
      </c>
      <c r="S202" s="181">
        <v>0</v>
      </c>
      <c r="T202" s="18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3" t="s">
        <v>145</v>
      </c>
      <c r="AT202" s="183" t="s">
        <v>141</v>
      </c>
      <c r="AU202" s="183" t="s">
        <v>86</v>
      </c>
      <c r="AY202" s="17" t="s">
        <v>138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7" t="s">
        <v>84</v>
      </c>
      <c r="BK202" s="184">
        <f>ROUND(I202*H202,2)</f>
        <v>0</v>
      </c>
      <c r="BL202" s="17" t="s">
        <v>145</v>
      </c>
      <c r="BM202" s="183" t="s">
        <v>477</v>
      </c>
    </row>
    <row r="203" spans="1:65" s="2" customFormat="1" ht="21.75" customHeight="1">
      <c r="A203" s="36"/>
      <c r="B203" s="170"/>
      <c r="C203" s="171" t="s">
        <v>469</v>
      </c>
      <c r="D203" s="171" t="s">
        <v>141</v>
      </c>
      <c r="E203" s="172" t="s">
        <v>478</v>
      </c>
      <c r="F203" s="173" t="s">
        <v>479</v>
      </c>
      <c r="G203" s="174" t="s">
        <v>202</v>
      </c>
      <c r="H203" s="175">
        <v>21.344</v>
      </c>
      <c r="I203" s="176"/>
      <c r="J203" s="177">
        <f>ROUND(I203*H203,2)</f>
        <v>0</v>
      </c>
      <c r="K203" s="178"/>
      <c r="L203" s="37"/>
      <c r="M203" s="179" t="s">
        <v>1</v>
      </c>
      <c r="N203" s="180" t="s">
        <v>41</v>
      </c>
      <c r="O203" s="75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3" t="s">
        <v>145</v>
      </c>
      <c r="AT203" s="183" t="s">
        <v>141</v>
      </c>
      <c r="AU203" s="183" t="s">
        <v>86</v>
      </c>
      <c r="AY203" s="17" t="s">
        <v>138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7" t="s">
        <v>84</v>
      </c>
      <c r="BK203" s="184">
        <f>ROUND(I203*H203,2)</f>
        <v>0</v>
      </c>
      <c r="BL203" s="17" t="s">
        <v>145</v>
      </c>
      <c r="BM203" s="183" t="s">
        <v>480</v>
      </c>
    </row>
    <row r="204" spans="1:65" s="2" customFormat="1" ht="21.75" customHeight="1">
      <c r="A204" s="36"/>
      <c r="B204" s="170"/>
      <c r="C204" s="171" t="s">
        <v>472</v>
      </c>
      <c r="D204" s="171" t="s">
        <v>141</v>
      </c>
      <c r="E204" s="172" t="s">
        <v>481</v>
      </c>
      <c r="F204" s="173" t="s">
        <v>482</v>
      </c>
      <c r="G204" s="174" t="s">
        <v>358</v>
      </c>
      <c r="H204" s="175">
        <v>22.487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41</v>
      </c>
      <c r="O204" s="75"/>
      <c r="P204" s="181">
        <f>O204*H204</f>
        <v>0</v>
      </c>
      <c r="Q204" s="181">
        <v>2.25634</v>
      </c>
      <c r="R204" s="181">
        <f>Q204*H204</f>
        <v>50.73831757999999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145</v>
      </c>
      <c r="AT204" s="183" t="s">
        <v>141</v>
      </c>
      <c r="AU204" s="183" t="s">
        <v>86</v>
      </c>
      <c r="AY204" s="17" t="s">
        <v>138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84</v>
      </c>
      <c r="BK204" s="184">
        <f>ROUND(I204*H204,2)</f>
        <v>0</v>
      </c>
      <c r="BL204" s="17" t="s">
        <v>145</v>
      </c>
      <c r="BM204" s="183" t="s">
        <v>483</v>
      </c>
    </row>
    <row r="205" spans="1:47" s="2" customFormat="1" ht="12">
      <c r="A205" s="36"/>
      <c r="B205" s="37"/>
      <c r="C205" s="36"/>
      <c r="D205" s="185" t="s">
        <v>147</v>
      </c>
      <c r="E205" s="36"/>
      <c r="F205" s="186" t="s">
        <v>484</v>
      </c>
      <c r="G205" s="36"/>
      <c r="H205" s="36"/>
      <c r="I205" s="187"/>
      <c r="J205" s="36"/>
      <c r="K205" s="36"/>
      <c r="L205" s="37"/>
      <c r="M205" s="188"/>
      <c r="N205" s="189"/>
      <c r="O205" s="75"/>
      <c r="P205" s="75"/>
      <c r="Q205" s="75"/>
      <c r="R205" s="75"/>
      <c r="S205" s="75"/>
      <c r="T205" s="7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7" t="s">
        <v>147</v>
      </c>
      <c r="AU205" s="17" t="s">
        <v>86</v>
      </c>
    </row>
    <row r="206" spans="1:63" s="12" customFormat="1" ht="22.8" customHeight="1">
      <c r="A206" s="12"/>
      <c r="B206" s="157"/>
      <c r="C206" s="12"/>
      <c r="D206" s="158" t="s">
        <v>75</v>
      </c>
      <c r="E206" s="168" t="s">
        <v>223</v>
      </c>
      <c r="F206" s="168" t="s">
        <v>485</v>
      </c>
      <c r="G206" s="12"/>
      <c r="H206" s="12"/>
      <c r="I206" s="160"/>
      <c r="J206" s="169">
        <f>BK206</f>
        <v>0</v>
      </c>
      <c r="K206" s="12"/>
      <c r="L206" s="157"/>
      <c r="M206" s="162"/>
      <c r="N206" s="163"/>
      <c r="O206" s="163"/>
      <c r="P206" s="164">
        <f>SUM(P207:P244)</f>
        <v>0</v>
      </c>
      <c r="Q206" s="163"/>
      <c r="R206" s="164">
        <f>SUM(R207:R244)</f>
        <v>1.51366994</v>
      </c>
      <c r="S206" s="163"/>
      <c r="T206" s="165">
        <f>SUM(T207:T244)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8" t="s">
        <v>84</v>
      </c>
      <c r="AT206" s="166" t="s">
        <v>75</v>
      </c>
      <c r="AU206" s="166" t="s">
        <v>84</v>
      </c>
      <c r="AY206" s="158" t="s">
        <v>138</v>
      </c>
      <c r="BK206" s="167">
        <f>SUM(BK207:BK244)</f>
        <v>0</v>
      </c>
    </row>
    <row r="207" spans="1:65" s="2" customFormat="1" ht="21.75" customHeight="1">
      <c r="A207" s="36"/>
      <c r="B207" s="170"/>
      <c r="C207" s="171" t="s">
        <v>477</v>
      </c>
      <c r="D207" s="171" t="s">
        <v>141</v>
      </c>
      <c r="E207" s="172" t="s">
        <v>486</v>
      </c>
      <c r="F207" s="173" t="s">
        <v>487</v>
      </c>
      <c r="G207" s="174" t="s">
        <v>213</v>
      </c>
      <c r="H207" s="175">
        <v>47.265</v>
      </c>
      <c r="I207" s="176"/>
      <c r="J207" s="177">
        <f>ROUND(I207*H207,2)</f>
        <v>0</v>
      </c>
      <c r="K207" s="178"/>
      <c r="L207" s="37"/>
      <c r="M207" s="179" t="s">
        <v>1</v>
      </c>
      <c r="N207" s="180" t="s">
        <v>41</v>
      </c>
      <c r="O207" s="75"/>
      <c r="P207" s="181">
        <f>O207*H207</f>
        <v>0</v>
      </c>
      <c r="Q207" s="181">
        <v>0.00084</v>
      </c>
      <c r="R207" s="181">
        <f>Q207*H207</f>
        <v>0.039702600000000005</v>
      </c>
      <c r="S207" s="181">
        <v>0</v>
      </c>
      <c r="T207" s="18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3" t="s">
        <v>145</v>
      </c>
      <c r="AT207" s="183" t="s">
        <v>141</v>
      </c>
      <c r="AU207" s="183" t="s">
        <v>86</v>
      </c>
      <c r="AY207" s="17" t="s">
        <v>138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7" t="s">
        <v>84</v>
      </c>
      <c r="BK207" s="184">
        <f>ROUND(I207*H207,2)</f>
        <v>0</v>
      </c>
      <c r="BL207" s="17" t="s">
        <v>145</v>
      </c>
      <c r="BM207" s="183" t="s">
        <v>488</v>
      </c>
    </row>
    <row r="208" spans="1:47" s="2" customFormat="1" ht="12">
      <c r="A208" s="36"/>
      <c r="B208" s="37"/>
      <c r="C208" s="36"/>
      <c r="D208" s="185" t="s">
        <v>147</v>
      </c>
      <c r="E208" s="36"/>
      <c r="F208" s="186" t="s">
        <v>487</v>
      </c>
      <c r="G208" s="36"/>
      <c r="H208" s="36"/>
      <c r="I208" s="187"/>
      <c r="J208" s="36"/>
      <c r="K208" s="36"/>
      <c r="L208" s="37"/>
      <c r="M208" s="188"/>
      <c r="N208" s="189"/>
      <c r="O208" s="75"/>
      <c r="P208" s="75"/>
      <c r="Q208" s="75"/>
      <c r="R208" s="75"/>
      <c r="S208" s="75"/>
      <c r="T208" s="7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7" t="s">
        <v>147</v>
      </c>
      <c r="AU208" s="17" t="s">
        <v>86</v>
      </c>
    </row>
    <row r="209" spans="1:65" s="2" customFormat="1" ht="21.75" customHeight="1">
      <c r="A209" s="36"/>
      <c r="B209" s="170"/>
      <c r="C209" s="210" t="s">
        <v>480</v>
      </c>
      <c r="D209" s="210" t="s">
        <v>238</v>
      </c>
      <c r="E209" s="211" t="s">
        <v>489</v>
      </c>
      <c r="F209" s="212" t="s">
        <v>490</v>
      </c>
      <c r="G209" s="213" t="s">
        <v>332</v>
      </c>
      <c r="H209" s="214">
        <v>1877.32</v>
      </c>
      <c r="I209" s="215"/>
      <c r="J209" s="216">
        <f>ROUND(I209*H209,2)</f>
        <v>0</v>
      </c>
      <c r="K209" s="217"/>
      <c r="L209" s="218"/>
      <c r="M209" s="219" t="s">
        <v>1</v>
      </c>
      <c r="N209" s="220" t="s">
        <v>41</v>
      </c>
      <c r="O209" s="75"/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3" t="s">
        <v>241</v>
      </c>
      <c r="AT209" s="183" t="s">
        <v>238</v>
      </c>
      <c r="AU209" s="183" t="s">
        <v>86</v>
      </c>
      <c r="AY209" s="17" t="s">
        <v>138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7" t="s">
        <v>84</v>
      </c>
      <c r="BK209" s="184">
        <f>ROUND(I209*H209,2)</f>
        <v>0</v>
      </c>
      <c r="BL209" s="17" t="s">
        <v>145</v>
      </c>
      <c r="BM209" s="183" t="s">
        <v>491</v>
      </c>
    </row>
    <row r="210" spans="1:65" s="2" customFormat="1" ht="33" customHeight="1">
      <c r="A210" s="36"/>
      <c r="B210" s="170"/>
      <c r="C210" s="171" t="s">
        <v>483</v>
      </c>
      <c r="D210" s="171" t="s">
        <v>141</v>
      </c>
      <c r="E210" s="172" t="s">
        <v>259</v>
      </c>
      <c r="F210" s="173" t="s">
        <v>492</v>
      </c>
      <c r="G210" s="174" t="s">
        <v>213</v>
      </c>
      <c r="H210" s="175">
        <v>6.8</v>
      </c>
      <c r="I210" s="176"/>
      <c r="J210" s="177">
        <f>ROUND(I210*H210,2)</f>
        <v>0</v>
      </c>
      <c r="K210" s="178"/>
      <c r="L210" s="37"/>
      <c r="M210" s="179" t="s">
        <v>1</v>
      </c>
      <c r="N210" s="180" t="s">
        <v>41</v>
      </c>
      <c r="O210" s="75"/>
      <c r="P210" s="181">
        <f>O210*H210</f>
        <v>0</v>
      </c>
      <c r="Q210" s="181">
        <v>0.1295</v>
      </c>
      <c r="R210" s="181">
        <f>Q210*H210</f>
        <v>0.8806</v>
      </c>
      <c r="S210" s="181">
        <v>0</v>
      </c>
      <c r="T210" s="18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3" t="s">
        <v>145</v>
      </c>
      <c r="AT210" s="183" t="s">
        <v>141</v>
      </c>
      <c r="AU210" s="183" t="s">
        <v>86</v>
      </c>
      <c r="AY210" s="17" t="s">
        <v>138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7" t="s">
        <v>84</v>
      </c>
      <c r="BK210" s="184">
        <f>ROUND(I210*H210,2)</f>
        <v>0</v>
      </c>
      <c r="BL210" s="17" t="s">
        <v>145</v>
      </c>
      <c r="BM210" s="183" t="s">
        <v>493</v>
      </c>
    </row>
    <row r="211" spans="1:47" s="2" customFormat="1" ht="12">
      <c r="A211" s="36"/>
      <c r="B211" s="37"/>
      <c r="C211" s="36"/>
      <c r="D211" s="185" t="s">
        <v>147</v>
      </c>
      <c r="E211" s="36"/>
      <c r="F211" s="186" t="s">
        <v>262</v>
      </c>
      <c r="G211" s="36"/>
      <c r="H211" s="36"/>
      <c r="I211" s="187"/>
      <c r="J211" s="36"/>
      <c r="K211" s="36"/>
      <c r="L211" s="37"/>
      <c r="M211" s="188"/>
      <c r="N211" s="189"/>
      <c r="O211" s="75"/>
      <c r="P211" s="75"/>
      <c r="Q211" s="75"/>
      <c r="R211" s="75"/>
      <c r="S211" s="75"/>
      <c r="T211" s="7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7" t="s">
        <v>147</v>
      </c>
      <c r="AU211" s="17" t="s">
        <v>86</v>
      </c>
    </row>
    <row r="212" spans="1:65" s="2" customFormat="1" ht="16.5" customHeight="1">
      <c r="A212" s="36"/>
      <c r="B212" s="170"/>
      <c r="C212" s="210" t="s">
        <v>488</v>
      </c>
      <c r="D212" s="210" t="s">
        <v>238</v>
      </c>
      <c r="E212" s="211" t="s">
        <v>494</v>
      </c>
      <c r="F212" s="212" t="s">
        <v>495</v>
      </c>
      <c r="G212" s="213" t="s">
        <v>267</v>
      </c>
      <c r="H212" s="214">
        <v>7</v>
      </c>
      <c r="I212" s="215"/>
      <c r="J212" s="216">
        <f>ROUND(I212*H212,2)</f>
        <v>0</v>
      </c>
      <c r="K212" s="217"/>
      <c r="L212" s="218"/>
      <c r="M212" s="219" t="s">
        <v>1</v>
      </c>
      <c r="N212" s="220" t="s">
        <v>41</v>
      </c>
      <c r="O212" s="75"/>
      <c r="P212" s="181">
        <f>O212*H212</f>
        <v>0</v>
      </c>
      <c r="Q212" s="181">
        <v>0.058</v>
      </c>
      <c r="R212" s="181">
        <f>Q212*H212</f>
        <v>0.406</v>
      </c>
      <c r="S212" s="181">
        <v>0</v>
      </c>
      <c r="T212" s="18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3" t="s">
        <v>241</v>
      </c>
      <c r="AT212" s="183" t="s">
        <v>238</v>
      </c>
      <c r="AU212" s="183" t="s">
        <v>86</v>
      </c>
      <c r="AY212" s="17" t="s">
        <v>138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7" t="s">
        <v>84</v>
      </c>
      <c r="BK212" s="184">
        <f>ROUND(I212*H212,2)</f>
        <v>0</v>
      </c>
      <c r="BL212" s="17" t="s">
        <v>145</v>
      </c>
      <c r="BM212" s="183" t="s">
        <v>496</v>
      </c>
    </row>
    <row r="213" spans="1:47" s="2" customFormat="1" ht="12">
      <c r="A213" s="36"/>
      <c r="B213" s="37"/>
      <c r="C213" s="36"/>
      <c r="D213" s="185" t="s">
        <v>147</v>
      </c>
      <c r="E213" s="36"/>
      <c r="F213" s="186" t="s">
        <v>495</v>
      </c>
      <c r="G213" s="36"/>
      <c r="H213" s="36"/>
      <c r="I213" s="187"/>
      <c r="J213" s="36"/>
      <c r="K213" s="36"/>
      <c r="L213" s="37"/>
      <c r="M213" s="188"/>
      <c r="N213" s="189"/>
      <c r="O213" s="75"/>
      <c r="P213" s="75"/>
      <c r="Q213" s="75"/>
      <c r="R213" s="75"/>
      <c r="S213" s="75"/>
      <c r="T213" s="7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7" t="s">
        <v>147</v>
      </c>
      <c r="AU213" s="17" t="s">
        <v>86</v>
      </c>
    </row>
    <row r="214" spans="1:65" s="2" customFormat="1" ht="21.75" customHeight="1">
      <c r="A214" s="36"/>
      <c r="B214" s="170"/>
      <c r="C214" s="171" t="s">
        <v>491</v>
      </c>
      <c r="D214" s="171" t="s">
        <v>141</v>
      </c>
      <c r="E214" s="172" t="s">
        <v>497</v>
      </c>
      <c r="F214" s="173" t="s">
        <v>498</v>
      </c>
      <c r="G214" s="174" t="s">
        <v>213</v>
      </c>
      <c r="H214" s="175">
        <v>3.6</v>
      </c>
      <c r="I214" s="176"/>
      <c r="J214" s="177">
        <f>ROUND(I214*H214,2)</f>
        <v>0</v>
      </c>
      <c r="K214" s="178"/>
      <c r="L214" s="37"/>
      <c r="M214" s="179" t="s">
        <v>1</v>
      </c>
      <c r="N214" s="180" t="s">
        <v>41</v>
      </c>
      <c r="O214" s="75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3" t="s">
        <v>145</v>
      </c>
      <c r="AT214" s="183" t="s">
        <v>141</v>
      </c>
      <c r="AU214" s="183" t="s">
        <v>86</v>
      </c>
      <c r="AY214" s="17" t="s">
        <v>138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7" t="s">
        <v>84</v>
      </c>
      <c r="BK214" s="184">
        <f>ROUND(I214*H214,2)</f>
        <v>0</v>
      </c>
      <c r="BL214" s="17" t="s">
        <v>145</v>
      </c>
      <c r="BM214" s="183" t="s">
        <v>499</v>
      </c>
    </row>
    <row r="215" spans="1:47" s="2" customFormat="1" ht="12">
      <c r="A215" s="36"/>
      <c r="B215" s="37"/>
      <c r="C215" s="36"/>
      <c r="D215" s="185" t="s">
        <v>147</v>
      </c>
      <c r="E215" s="36"/>
      <c r="F215" s="186" t="s">
        <v>500</v>
      </c>
      <c r="G215" s="36"/>
      <c r="H215" s="36"/>
      <c r="I215" s="187"/>
      <c r="J215" s="36"/>
      <c r="K215" s="36"/>
      <c r="L215" s="37"/>
      <c r="M215" s="188"/>
      <c r="N215" s="189"/>
      <c r="O215" s="75"/>
      <c r="P215" s="75"/>
      <c r="Q215" s="75"/>
      <c r="R215" s="75"/>
      <c r="S215" s="75"/>
      <c r="T215" s="7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7" t="s">
        <v>147</v>
      </c>
      <c r="AU215" s="17" t="s">
        <v>86</v>
      </c>
    </row>
    <row r="216" spans="1:65" s="2" customFormat="1" ht="16.5" customHeight="1">
      <c r="A216" s="36"/>
      <c r="B216" s="170"/>
      <c r="C216" s="171" t="s">
        <v>493</v>
      </c>
      <c r="D216" s="171" t="s">
        <v>141</v>
      </c>
      <c r="E216" s="172" t="s">
        <v>501</v>
      </c>
      <c r="F216" s="173" t="s">
        <v>502</v>
      </c>
      <c r="G216" s="174" t="s">
        <v>202</v>
      </c>
      <c r="H216" s="175">
        <v>1.156</v>
      </c>
      <c r="I216" s="176"/>
      <c r="J216" s="177">
        <f>ROUND(I216*H216,2)</f>
        <v>0</v>
      </c>
      <c r="K216" s="178"/>
      <c r="L216" s="37"/>
      <c r="M216" s="179" t="s">
        <v>1</v>
      </c>
      <c r="N216" s="180" t="s">
        <v>41</v>
      </c>
      <c r="O216" s="75"/>
      <c r="P216" s="181">
        <f>O216*H216</f>
        <v>0</v>
      </c>
      <c r="Q216" s="181">
        <v>0</v>
      </c>
      <c r="R216" s="181">
        <f>Q216*H216</f>
        <v>0</v>
      </c>
      <c r="S216" s="181">
        <v>0</v>
      </c>
      <c r="T216" s="18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3" t="s">
        <v>145</v>
      </c>
      <c r="AT216" s="183" t="s">
        <v>141</v>
      </c>
      <c r="AU216" s="183" t="s">
        <v>86</v>
      </c>
      <c r="AY216" s="17" t="s">
        <v>138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7" t="s">
        <v>84</v>
      </c>
      <c r="BK216" s="184">
        <f>ROUND(I216*H216,2)</f>
        <v>0</v>
      </c>
      <c r="BL216" s="17" t="s">
        <v>145</v>
      </c>
      <c r="BM216" s="183" t="s">
        <v>503</v>
      </c>
    </row>
    <row r="217" spans="1:65" s="2" customFormat="1" ht="16.5" customHeight="1">
      <c r="A217" s="36"/>
      <c r="B217" s="170"/>
      <c r="C217" s="171" t="s">
        <v>496</v>
      </c>
      <c r="D217" s="171" t="s">
        <v>141</v>
      </c>
      <c r="E217" s="172" t="s">
        <v>504</v>
      </c>
      <c r="F217" s="173" t="s">
        <v>505</v>
      </c>
      <c r="G217" s="174" t="s">
        <v>506</v>
      </c>
      <c r="H217" s="175">
        <v>1</v>
      </c>
      <c r="I217" s="176"/>
      <c r="J217" s="177">
        <f>ROUND(I217*H217,2)</f>
        <v>0</v>
      </c>
      <c r="K217" s="178"/>
      <c r="L217" s="37"/>
      <c r="M217" s="179" t="s">
        <v>1</v>
      </c>
      <c r="N217" s="180" t="s">
        <v>41</v>
      </c>
      <c r="O217" s="75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3" t="s">
        <v>145</v>
      </c>
      <c r="AT217" s="183" t="s">
        <v>141</v>
      </c>
      <c r="AU217" s="183" t="s">
        <v>86</v>
      </c>
      <c r="AY217" s="17" t="s">
        <v>138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7" t="s">
        <v>84</v>
      </c>
      <c r="BK217" s="184">
        <f>ROUND(I217*H217,2)</f>
        <v>0</v>
      </c>
      <c r="BL217" s="17" t="s">
        <v>145</v>
      </c>
      <c r="BM217" s="183" t="s">
        <v>507</v>
      </c>
    </row>
    <row r="218" spans="1:65" s="2" customFormat="1" ht="21.75" customHeight="1">
      <c r="A218" s="36"/>
      <c r="B218" s="170"/>
      <c r="C218" s="171" t="s">
        <v>499</v>
      </c>
      <c r="D218" s="171" t="s">
        <v>141</v>
      </c>
      <c r="E218" s="172" t="s">
        <v>508</v>
      </c>
      <c r="F218" s="173" t="s">
        <v>509</v>
      </c>
      <c r="G218" s="174" t="s">
        <v>202</v>
      </c>
      <c r="H218" s="175">
        <v>37.718</v>
      </c>
      <c r="I218" s="176"/>
      <c r="J218" s="177">
        <f>ROUND(I218*H218,2)</f>
        <v>0</v>
      </c>
      <c r="K218" s="178"/>
      <c r="L218" s="37"/>
      <c r="M218" s="179" t="s">
        <v>1</v>
      </c>
      <c r="N218" s="180" t="s">
        <v>41</v>
      </c>
      <c r="O218" s="75"/>
      <c r="P218" s="181">
        <f>O218*H218</f>
        <v>0</v>
      </c>
      <c r="Q218" s="181">
        <v>0.00063</v>
      </c>
      <c r="R218" s="181">
        <f>Q218*H218</f>
        <v>0.023762340000000003</v>
      </c>
      <c r="S218" s="181">
        <v>0</v>
      </c>
      <c r="T218" s="18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3" t="s">
        <v>145</v>
      </c>
      <c r="AT218" s="183" t="s">
        <v>141</v>
      </c>
      <c r="AU218" s="183" t="s">
        <v>86</v>
      </c>
      <c r="AY218" s="17" t="s">
        <v>138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7" t="s">
        <v>84</v>
      </c>
      <c r="BK218" s="184">
        <f>ROUND(I218*H218,2)</f>
        <v>0</v>
      </c>
      <c r="BL218" s="17" t="s">
        <v>145</v>
      </c>
      <c r="BM218" s="183" t="s">
        <v>510</v>
      </c>
    </row>
    <row r="219" spans="1:47" s="2" customFormat="1" ht="12">
      <c r="A219" s="36"/>
      <c r="B219" s="37"/>
      <c r="C219" s="36"/>
      <c r="D219" s="185" t="s">
        <v>147</v>
      </c>
      <c r="E219" s="36"/>
      <c r="F219" s="186" t="s">
        <v>511</v>
      </c>
      <c r="G219" s="36"/>
      <c r="H219" s="36"/>
      <c r="I219" s="187"/>
      <c r="J219" s="36"/>
      <c r="K219" s="36"/>
      <c r="L219" s="37"/>
      <c r="M219" s="188"/>
      <c r="N219" s="189"/>
      <c r="O219" s="75"/>
      <c r="P219" s="75"/>
      <c r="Q219" s="75"/>
      <c r="R219" s="75"/>
      <c r="S219" s="75"/>
      <c r="T219" s="7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7" t="s">
        <v>147</v>
      </c>
      <c r="AU219" s="17" t="s">
        <v>86</v>
      </c>
    </row>
    <row r="220" spans="1:65" s="2" customFormat="1" ht="33" customHeight="1">
      <c r="A220" s="36"/>
      <c r="B220" s="170"/>
      <c r="C220" s="171" t="s">
        <v>503</v>
      </c>
      <c r="D220" s="171" t="s">
        <v>141</v>
      </c>
      <c r="E220" s="172" t="s">
        <v>512</v>
      </c>
      <c r="F220" s="173" t="s">
        <v>513</v>
      </c>
      <c r="G220" s="174" t="s">
        <v>213</v>
      </c>
      <c r="H220" s="175">
        <v>48.22</v>
      </c>
      <c r="I220" s="176"/>
      <c r="J220" s="177">
        <f>ROUND(I220*H220,2)</f>
        <v>0</v>
      </c>
      <c r="K220" s="178"/>
      <c r="L220" s="37"/>
      <c r="M220" s="179" t="s">
        <v>1</v>
      </c>
      <c r="N220" s="180" t="s">
        <v>41</v>
      </c>
      <c r="O220" s="75"/>
      <c r="P220" s="181">
        <f>O220*H220</f>
        <v>0</v>
      </c>
      <c r="Q220" s="181">
        <v>0.00236</v>
      </c>
      <c r="R220" s="181">
        <f>Q220*H220</f>
        <v>0.1137992</v>
      </c>
      <c r="S220" s="181">
        <v>0</v>
      </c>
      <c r="T220" s="18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3" t="s">
        <v>145</v>
      </c>
      <c r="AT220" s="183" t="s">
        <v>141</v>
      </c>
      <c r="AU220" s="183" t="s">
        <v>86</v>
      </c>
      <c r="AY220" s="17" t="s">
        <v>138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7" t="s">
        <v>84</v>
      </c>
      <c r="BK220" s="184">
        <f>ROUND(I220*H220,2)</f>
        <v>0</v>
      </c>
      <c r="BL220" s="17" t="s">
        <v>145</v>
      </c>
      <c r="BM220" s="183" t="s">
        <v>514</v>
      </c>
    </row>
    <row r="221" spans="1:47" s="2" customFormat="1" ht="12">
      <c r="A221" s="36"/>
      <c r="B221" s="37"/>
      <c r="C221" s="36"/>
      <c r="D221" s="185" t="s">
        <v>147</v>
      </c>
      <c r="E221" s="36"/>
      <c r="F221" s="186" t="s">
        <v>515</v>
      </c>
      <c r="G221" s="36"/>
      <c r="H221" s="36"/>
      <c r="I221" s="187"/>
      <c r="J221" s="36"/>
      <c r="K221" s="36"/>
      <c r="L221" s="37"/>
      <c r="M221" s="188"/>
      <c r="N221" s="189"/>
      <c r="O221" s="75"/>
      <c r="P221" s="75"/>
      <c r="Q221" s="75"/>
      <c r="R221" s="75"/>
      <c r="S221" s="75"/>
      <c r="T221" s="7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7" t="s">
        <v>147</v>
      </c>
      <c r="AU221" s="17" t="s">
        <v>86</v>
      </c>
    </row>
    <row r="222" spans="1:65" s="2" customFormat="1" ht="21.75" customHeight="1">
      <c r="A222" s="36"/>
      <c r="B222" s="170"/>
      <c r="C222" s="171" t="s">
        <v>507</v>
      </c>
      <c r="D222" s="171" t="s">
        <v>141</v>
      </c>
      <c r="E222" s="172" t="s">
        <v>516</v>
      </c>
      <c r="F222" s="173" t="s">
        <v>517</v>
      </c>
      <c r="G222" s="174" t="s">
        <v>213</v>
      </c>
      <c r="H222" s="175">
        <v>10.2</v>
      </c>
      <c r="I222" s="176"/>
      <c r="J222" s="177">
        <f>ROUND(I222*H222,2)</f>
        <v>0</v>
      </c>
      <c r="K222" s="178"/>
      <c r="L222" s="37"/>
      <c r="M222" s="179" t="s">
        <v>1</v>
      </c>
      <c r="N222" s="180" t="s">
        <v>41</v>
      </c>
      <c r="O222" s="75"/>
      <c r="P222" s="181">
        <f>O222*H222</f>
        <v>0</v>
      </c>
      <c r="Q222" s="181">
        <v>5E-05</v>
      </c>
      <c r="R222" s="181">
        <f>Q222*H222</f>
        <v>0.00051</v>
      </c>
      <c r="S222" s="181">
        <v>0</v>
      </c>
      <c r="T222" s="18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3" t="s">
        <v>145</v>
      </c>
      <c r="AT222" s="183" t="s">
        <v>141</v>
      </c>
      <c r="AU222" s="183" t="s">
        <v>86</v>
      </c>
      <c r="AY222" s="17" t="s">
        <v>138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7" t="s">
        <v>84</v>
      </c>
      <c r="BK222" s="184">
        <f>ROUND(I222*H222,2)</f>
        <v>0</v>
      </c>
      <c r="BL222" s="17" t="s">
        <v>145</v>
      </c>
      <c r="BM222" s="183" t="s">
        <v>518</v>
      </c>
    </row>
    <row r="223" spans="1:47" s="2" customFormat="1" ht="12">
      <c r="A223" s="36"/>
      <c r="B223" s="37"/>
      <c r="C223" s="36"/>
      <c r="D223" s="185" t="s">
        <v>147</v>
      </c>
      <c r="E223" s="36"/>
      <c r="F223" s="186" t="s">
        <v>519</v>
      </c>
      <c r="G223" s="36"/>
      <c r="H223" s="36"/>
      <c r="I223" s="187"/>
      <c r="J223" s="36"/>
      <c r="K223" s="36"/>
      <c r="L223" s="37"/>
      <c r="M223" s="188"/>
      <c r="N223" s="189"/>
      <c r="O223" s="75"/>
      <c r="P223" s="75"/>
      <c r="Q223" s="75"/>
      <c r="R223" s="75"/>
      <c r="S223" s="75"/>
      <c r="T223" s="7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7" t="s">
        <v>147</v>
      </c>
      <c r="AU223" s="17" t="s">
        <v>86</v>
      </c>
    </row>
    <row r="224" spans="1:65" s="2" customFormat="1" ht="21.75" customHeight="1">
      <c r="A224" s="36"/>
      <c r="B224" s="170"/>
      <c r="C224" s="171" t="s">
        <v>510</v>
      </c>
      <c r="D224" s="171" t="s">
        <v>141</v>
      </c>
      <c r="E224" s="172" t="s">
        <v>520</v>
      </c>
      <c r="F224" s="173" t="s">
        <v>521</v>
      </c>
      <c r="G224" s="174" t="s">
        <v>213</v>
      </c>
      <c r="H224" s="175">
        <v>31.78</v>
      </c>
      <c r="I224" s="176"/>
      <c r="J224" s="177">
        <f>ROUND(I224*H224,2)</f>
        <v>0</v>
      </c>
      <c r="K224" s="178"/>
      <c r="L224" s="37"/>
      <c r="M224" s="179" t="s">
        <v>1</v>
      </c>
      <c r="N224" s="180" t="s">
        <v>41</v>
      </c>
      <c r="O224" s="75"/>
      <c r="P224" s="181">
        <f>O224*H224</f>
        <v>0</v>
      </c>
      <c r="Q224" s="181">
        <v>0.00018</v>
      </c>
      <c r="R224" s="181">
        <f>Q224*H224</f>
        <v>0.0057204000000000005</v>
      </c>
      <c r="S224" s="181">
        <v>0</v>
      </c>
      <c r="T224" s="18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3" t="s">
        <v>145</v>
      </c>
      <c r="AT224" s="183" t="s">
        <v>141</v>
      </c>
      <c r="AU224" s="183" t="s">
        <v>86</v>
      </c>
      <c r="AY224" s="17" t="s">
        <v>138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7" t="s">
        <v>84</v>
      </c>
      <c r="BK224" s="184">
        <f>ROUND(I224*H224,2)</f>
        <v>0</v>
      </c>
      <c r="BL224" s="17" t="s">
        <v>145</v>
      </c>
      <c r="BM224" s="183" t="s">
        <v>522</v>
      </c>
    </row>
    <row r="225" spans="1:47" s="2" customFormat="1" ht="12">
      <c r="A225" s="36"/>
      <c r="B225" s="37"/>
      <c r="C225" s="36"/>
      <c r="D225" s="185" t="s">
        <v>147</v>
      </c>
      <c r="E225" s="36"/>
      <c r="F225" s="186" t="s">
        <v>523</v>
      </c>
      <c r="G225" s="36"/>
      <c r="H225" s="36"/>
      <c r="I225" s="187"/>
      <c r="J225" s="36"/>
      <c r="K225" s="36"/>
      <c r="L225" s="37"/>
      <c r="M225" s="188"/>
      <c r="N225" s="189"/>
      <c r="O225" s="75"/>
      <c r="P225" s="75"/>
      <c r="Q225" s="75"/>
      <c r="R225" s="75"/>
      <c r="S225" s="75"/>
      <c r="T225" s="7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7" t="s">
        <v>147</v>
      </c>
      <c r="AU225" s="17" t="s">
        <v>86</v>
      </c>
    </row>
    <row r="226" spans="1:65" s="2" customFormat="1" ht="21.75" customHeight="1">
      <c r="A226" s="36"/>
      <c r="B226" s="170"/>
      <c r="C226" s="171" t="s">
        <v>514</v>
      </c>
      <c r="D226" s="171" t="s">
        <v>141</v>
      </c>
      <c r="E226" s="172" t="s">
        <v>524</v>
      </c>
      <c r="F226" s="173" t="s">
        <v>525</v>
      </c>
      <c r="G226" s="174" t="s">
        <v>213</v>
      </c>
      <c r="H226" s="175">
        <v>68.4</v>
      </c>
      <c r="I226" s="176"/>
      <c r="J226" s="177">
        <f>ROUND(I226*H226,2)</f>
        <v>0</v>
      </c>
      <c r="K226" s="178"/>
      <c r="L226" s="37"/>
      <c r="M226" s="179" t="s">
        <v>1</v>
      </c>
      <c r="N226" s="180" t="s">
        <v>41</v>
      </c>
      <c r="O226" s="75"/>
      <c r="P226" s="181">
        <f>O226*H226</f>
        <v>0</v>
      </c>
      <c r="Q226" s="181">
        <v>3E-05</v>
      </c>
      <c r="R226" s="181">
        <f>Q226*H226</f>
        <v>0.0020520000000000004</v>
      </c>
      <c r="S226" s="181">
        <v>0</v>
      </c>
      <c r="T226" s="18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3" t="s">
        <v>145</v>
      </c>
      <c r="AT226" s="183" t="s">
        <v>141</v>
      </c>
      <c r="AU226" s="183" t="s">
        <v>86</v>
      </c>
      <c r="AY226" s="17" t="s">
        <v>138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7" t="s">
        <v>84</v>
      </c>
      <c r="BK226" s="184">
        <f>ROUND(I226*H226,2)</f>
        <v>0</v>
      </c>
      <c r="BL226" s="17" t="s">
        <v>145</v>
      </c>
      <c r="BM226" s="183" t="s">
        <v>526</v>
      </c>
    </row>
    <row r="227" spans="1:47" s="2" customFormat="1" ht="12">
      <c r="A227" s="36"/>
      <c r="B227" s="37"/>
      <c r="C227" s="36"/>
      <c r="D227" s="185" t="s">
        <v>147</v>
      </c>
      <c r="E227" s="36"/>
      <c r="F227" s="186" t="s">
        <v>527</v>
      </c>
      <c r="G227" s="36"/>
      <c r="H227" s="36"/>
      <c r="I227" s="187"/>
      <c r="J227" s="36"/>
      <c r="K227" s="36"/>
      <c r="L227" s="37"/>
      <c r="M227" s="188"/>
      <c r="N227" s="189"/>
      <c r="O227" s="75"/>
      <c r="P227" s="75"/>
      <c r="Q227" s="75"/>
      <c r="R227" s="75"/>
      <c r="S227" s="75"/>
      <c r="T227" s="7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7" t="s">
        <v>147</v>
      </c>
      <c r="AU227" s="17" t="s">
        <v>86</v>
      </c>
    </row>
    <row r="228" spans="1:65" s="2" customFormat="1" ht="21.75" customHeight="1">
      <c r="A228" s="36"/>
      <c r="B228" s="170"/>
      <c r="C228" s="171" t="s">
        <v>518</v>
      </c>
      <c r="D228" s="171" t="s">
        <v>141</v>
      </c>
      <c r="E228" s="172" t="s">
        <v>528</v>
      </c>
      <c r="F228" s="173" t="s">
        <v>529</v>
      </c>
      <c r="G228" s="174" t="s">
        <v>213</v>
      </c>
      <c r="H228" s="175">
        <v>31.78</v>
      </c>
      <c r="I228" s="176"/>
      <c r="J228" s="177">
        <f>ROUND(I228*H228,2)</f>
        <v>0</v>
      </c>
      <c r="K228" s="178"/>
      <c r="L228" s="37"/>
      <c r="M228" s="179" t="s">
        <v>1</v>
      </c>
      <c r="N228" s="180" t="s">
        <v>41</v>
      </c>
      <c r="O228" s="75"/>
      <c r="P228" s="181">
        <f>O228*H228</f>
        <v>0</v>
      </c>
      <c r="Q228" s="181">
        <v>3E-05</v>
      </c>
      <c r="R228" s="181">
        <f>Q228*H228</f>
        <v>0.0009534000000000001</v>
      </c>
      <c r="S228" s="181">
        <v>0</v>
      </c>
      <c r="T228" s="18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3" t="s">
        <v>145</v>
      </c>
      <c r="AT228" s="183" t="s">
        <v>141</v>
      </c>
      <c r="AU228" s="183" t="s">
        <v>86</v>
      </c>
      <c r="AY228" s="17" t="s">
        <v>138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7" t="s">
        <v>84</v>
      </c>
      <c r="BK228" s="184">
        <f>ROUND(I228*H228,2)</f>
        <v>0</v>
      </c>
      <c r="BL228" s="17" t="s">
        <v>145</v>
      </c>
      <c r="BM228" s="183" t="s">
        <v>530</v>
      </c>
    </row>
    <row r="229" spans="1:65" s="2" customFormat="1" ht="21.75" customHeight="1">
      <c r="A229" s="36"/>
      <c r="B229" s="170"/>
      <c r="C229" s="171" t="s">
        <v>522</v>
      </c>
      <c r="D229" s="171" t="s">
        <v>141</v>
      </c>
      <c r="E229" s="172" t="s">
        <v>531</v>
      </c>
      <c r="F229" s="173" t="s">
        <v>532</v>
      </c>
      <c r="G229" s="174" t="s">
        <v>267</v>
      </c>
      <c r="H229" s="175">
        <v>1</v>
      </c>
      <c r="I229" s="176"/>
      <c r="J229" s="177">
        <f>ROUND(I229*H229,2)</f>
        <v>0</v>
      </c>
      <c r="K229" s="178"/>
      <c r="L229" s="37"/>
      <c r="M229" s="179" t="s">
        <v>1</v>
      </c>
      <c r="N229" s="180" t="s">
        <v>41</v>
      </c>
      <c r="O229" s="75"/>
      <c r="P229" s="181">
        <f>O229*H229</f>
        <v>0</v>
      </c>
      <c r="Q229" s="181">
        <v>0.00649</v>
      </c>
      <c r="R229" s="181">
        <f>Q229*H229</f>
        <v>0.00649</v>
      </c>
      <c r="S229" s="181">
        <v>0</v>
      </c>
      <c r="T229" s="18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3" t="s">
        <v>145</v>
      </c>
      <c r="AT229" s="183" t="s">
        <v>141</v>
      </c>
      <c r="AU229" s="183" t="s">
        <v>86</v>
      </c>
      <c r="AY229" s="17" t="s">
        <v>138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84</v>
      </c>
      <c r="BK229" s="184">
        <f>ROUND(I229*H229,2)</f>
        <v>0</v>
      </c>
      <c r="BL229" s="17" t="s">
        <v>145</v>
      </c>
      <c r="BM229" s="183" t="s">
        <v>533</v>
      </c>
    </row>
    <row r="230" spans="1:47" s="2" customFormat="1" ht="12">
      <c r="A230" s="36"/>
      <c r="B230" s="37"/>
      <c r="C230" s="36"/>
      <c r="D230" s="185" t="s">
        <v>147</v>
      </c>
      <c r="E230" s="36"/>
      <c r="F230" s="186" t="s">
        <v>534</v>
      </c>
      <c r="G230" s="36"/>
      <c r="H230" s="36"/>
      <c r="I230" s="187"/>
      <c r="J230" s="36"/>
      <c r="K230" s="36"/>
      <c r="L230" s="37"/>
      <c r="M230" s="188"/>
      <c r="N230" s="189"/>
      <c r="O230" s="75"/>
      <c r="P230" s="75"/>
      <c r="Q230" s="75"/>
      <c r="R230" s="75"/>
      <c r="S230" s="75"/>
      <c r="T230" s="7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7" t="s">
        <v>147</v>
      </c>
      <c r="AU230" s="17" t="s">
        <v>86</v>
      </c>
    </row>
    <row r="231" spans="1:65" s="2" customFormat="1" ht="33" customHeight="1">
      <c r="A231" s="36"/>
      <c r="B231" s="170"/>
      <c r="C231" s="171" t="s">
        <v>526</v>
      </c>
      <c r="D231" s="171" t="s">
        <v>141</v>
      </c>
      <c r="E231" s="172" t="s">
        <v>535</v>
      </c>
      <c r="F231" s="173" t="s">
        <v>536</v>
      </c>
      <c r="G231" s="174" t="s">
        <v>202</v>
      </c>
      <c r="H231" s="175">
        <v>96</v>
      </c>
      <c r="I231" s="176"/>
      <c r="J231" s="177">
        <f>ROUND(I231*H231,2)</f>
        <v>0</v>
      </c>
      <c r="K231" s="178"/>
      <c r="L231" s="37"/>
      <c r="M231" s="179" t="s">
        <v>1</v>
      </c>
      <c r="N231" s="180" t="s">
        <v>41</v>
      </c>
      <c r="O231" s="75"/>
      <c r="P231" s="181">
        <f>O231*H231</f>
        <v>0</v>
      </c>
      <c r="Q231" s="181">
        <v>0.00013</v>
      </c>
      <c r="R231" s="181">
        <f>Q231*H231</f>
        <v>0.012479999999999998</v>
      </c>
      <c r="S231" s="181">
        <v>0</v>
      </c>
      <c r="T231" s="18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3" t="s">
        <v>145</v>
      </c>
      <c r="AT231" s="183" t="s">
        <v>141</v>
      </c>
      <c r="AU231" s="183" t="s">
        <v>86</v>
      </c>
      <c r="AY231" s="17" t="s">
        <v>138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7" t="s">
        <v>84</v>
      </c>
      <c r="BK231" s="184">
        <f>ROUND(I231*H231,2)</f>
        <v>0</v>
      </c>
      <c r="BL231" s="17" t="s">
        <v>145</v>
      </c>
      <c r="BM231" s="183" t="s">
        <v>537</v>
      </c>
    </row>
    <row r="232" spans="1:47" s="2" customFormat="1" ht="12">
      <c r="A232" s="36"/>
      <c r="B232" s="37"/>
      <c r="C232" s="36"/>
      <c r="D232" s="185" t="s">
        <v>147</v>
      </c>
      <c r="E232" s="36"/>
      <c r="F232" s="186" t="s">
        <v>538</v>
      </c>
      <c r="G232" s="36"/>
      <c r="H232" s="36"/>
      <c r="I232" s="187"/>
      <c r="J232" s="36"/>
      <c r="K232" s="36"/>
      <c r="L232" s="37"/>
      <c r="M232" s="188"/>
      <c r="N232" s="189"/>
      <c r="O232" s="75"/>
      <c r="P232" s="75"/>
      <c r="Q232" s="75"/>
      <c r="R232" s="75"/>
      <c r="S232" s="75"/>
      <c r="T232" s="7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7" t="s">
        <v>147</v>
      </c>
      <c r="AU232" s="17" t="s">
        <v>86</v>
      </c>
    </row>
    <row r="233" spans="1:65" s="2" customFormat="1" ht="21.75" customHeight="1">
      <c r="A233" s="36"/>
      <c r="B233" s="170"/>
      <c r="C233" s="171" t="s">
        <v>530</v>
      </c>
      <c r="D233" s="171" t="s">
        <v>141</v>
      </c>
      <c r="E233" s="172" t="s">
        <v>539</v>
      </c>
      <c r="F233" s="173" t="s">
        <v>540</v>
      </c>
      <c r="G233" s="174" t="s">
        <v>267</v>
      </c>
      <c r="H233" s="175">
        <v>2</v>
      </c>
      <c r="I233" s="176"/>
      <c r="J233" s="177">
        <f>ROUND(I233*H233,2)</f>
        <v>0</v>
      </c>
      <c r="K233" s="178"/>
      <c r="L233" s="37"/>
      <c r="M233" s="179" t="s">
        <v>1</v>
      </c>
      <c r="N233" s="180" t="s">
        <v>41</v>
      </c>
      <c r="O233" s="75"/>
      <c r="P233" s="181">
        <f>O233*H233</f>
        <v>0</v>
      </c>
      <c r="Q233" s="181">
        <v>0.00015</v>
      </c>
      <c r="R233" s="181">
        <f>Q233*H233</f>
        <v>0.0003</v>
      </c>
      <c r="S233" s="181">
        <v>0</v>
      </c>
      <c r="T233" s="18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3" t="s">
        <v>145</v>
      </c>
      <c r="AT233" s="183" t="s">
        <v>141</v>
      </c>
      <c r="AU233" s="183" t="s">
        <v>86</v>
      </c>
      <c r="AY233" s="17" t="s">
        <v>138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7" t="s">
        <v>84</v>
      </c>
      <c r="BK233" s="184">
        <f>ROUND(I233*H233,2)</f>
        <v>0</v>
      </c>
      <c r="BL233" s="17" t="s">
        <v>145</v>
      </c>
      <c r="BM233" s="183" t="s">
        <v>541</v>
      </c>
    </row>
    <row r="234" spans="1:47" s="2" customFormat="1" ht="12">
      <c r="A234" s="36"/>
      <c r="B234" s="37"/>
      <c r="C234" s="36"/>
      <c r="D234" s="185" t="s">
        <v>147</v>
      </c>
      <c r="E234" s="36"/>
      <c r="F234" s="186" t="s">
        <v>542</v>
      </c>
      <c r="G234" s="36"/>
      <c r="H234" s="36"/>
      <c r="I234" s="187"/>
      <c r="J234" s="36"/>
      <c r="K234" s="36"/>
      <c r="L234" s="37"/>
      <c r="M234" s="188"/>
      <c r="N234" s="189"/>
      <c r="O234" s="75"/>
      <c r="P234" s="75"/>
      <c r="Q234" s="75"/>
      <c r="R234" s="75"/>
      <c r="S234" s="75"/>
      <c r="T234" s="7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7" t="s">
        <v>147</v>
      </c>
      <c r="AU234" s="17" t="s">
        <v>86</v>
      </c>
    </row>
    <row r="235" spans="1:65" s="2" customFormat="1" ht="16.5" customHeight="1">
      <c r="A235" s="36"/>
      <c r="B235" s="170"/>
      <c r="C235" s="210" t="s">
        <v>533</v>
      </c>
      <c r="D235" s="210" t="s">
        <v>238</v>
      </c>
      <c r="E235" s="211" t="s">
        <v>543</v>
      </c>
      <c r="F235" s="212" t="s">
        <v>544</v>
      </c>
      <c r="G235" s="213" t="s">
        <v>545</v>
      </c>
      <c r="H235" s="214">
        <v>2</v>
      </c>
      <c r="I235" s="215"/>
      <c r="J235" s="216">
        <f>ROUND(I235*H235,2)</f>
        <v>0</v>
      </c>
      <c r="K235" s="217"/>
      <c r="L235" s="218"/>
      <c r="M235" s="219" t="s">
        <v>1</v>
      </c>
      <c r="N235" s="220" t="s">
        <v>41</v>
      </c>
      <c r="O235" s="75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3" t="s">
        <v>241</v>
      </c>
      <c r="AT235" s="183" t="s">
        <v>238</v>
      </c>
      <c r="AU235" s="183" t="s">
        <v>86</v>
      </c>
      <c r="AY235" s="17" t="s">
        <v>138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7" t="s">
        <v>84</v>
      </c>
      <c r="BK235" s="184">
        <f>ROUND(I235*H235,2)</f>
        <v>0</v>
      </c>
      <c r="BL235" s="17" t="s">
        <v>145</v>
      </c>
      <c r="BM235" s="183" t="s">
        <v>546</v>
      </c>
    </row>
    <row r="236" spans="1:65" s="2" customFormat="1" ht="16.5" customHeight="1">
      <c r="A236" s="36"/>
      <c r="B236" s="170"/>
      <c r="C236" s="210" t="s">
        <v>537</v>
      </c>
      <c r="D236" s="210" t="s">
        <v>238</v>
      </c>
      <c r="E236" s="211" t="s">
        <v>547</v>
      </c>
      <c r="F236" s="212" t="s">
        <v>548</v>
      </c>
      <c r="G236" s="213" t="s">
        <v>545</v>
      </c>
      <c r="H236" s="214">
        <v>2</v>
      </c>
      <c r="I236" s="215"/>
      <c r="J236" s="216">
        <f>ROUND(I236*H236,2)</f>
        <v>0</v>
      </c>
      <c r="K236" s="217"/>
      <c r="L236" s="218"/>
      <c r="M236" s="219" t="s">
        <v>1</v>
      </c>
      <c r="N236" s="220" t="s">
        <v>41</v>
      </c>
      <c r="O236" s="75"/>
      <c r="P236" s="181">
        <f>O236*H236</f>
        <v>0</v>
      </c>
      <c r="Q236" s="181">
        <v>0</v>
      </c>
      <c r="R236" s="181">
        <f>Q236*H236</f>
        <v>0</v>
      </c>
      <c r="S236" s="181">
        <v>0</v>
      </c>
      <c r="T236" s="18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3" t="s">
        <v>241</v>
      </c>
      <c r="AT236" s="183" t="s">
        <v>238</v>
      </c>
      <c r="AU236" s="183" t="s">
        <v>86</v>
      </c>
      <c r="AY236" s="17" t="s">
        <v>138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7" t="s">
        <v>84</v>
      </c>
      <c r="BK236" s="184">
        <f>ROUND(I236*H236,2)</f>
        <v>0</v>
      </c>
      <c r="BL236" s="17" t="s">
        <v>145</v>
      </c>
      <c r="BM236" s="183" t="s">
        <v>549</v>
      </c>
    </row>
    <row r="237" spans="1:65" s="2" customFormat="1" ht="16.5" customHeight="1">
      <c r="A237" s="36"/>
      <c r="B237" s="170"/>
      <c r="C237" s="210" t="s">
        <v>541</v>
      </c>
      <c r="D237" s="210" t="s">
        <v>238</v>
      </c>
      <c r="E237" s="211" t="s">
        <v>550</v>
      </c>
      <c r="F237" s="212" t="s">
        <v>551</v>
      </c>
      <c r="G237" s="213" t="s">
        <v>545</v>
      </c>
      <c r="H237" s="214">
        <v>2</v>
      </c>
      <c r="I237" s="215"/>
      <c r="J237" s="216">
        <f>ROUND(I237*H237,2)</f>
        <v>0</v>
      </c>
      <c r="K237" s="217"/>
      <c r="L237" s="218"/>
      <c r="M237" s="219" t="s">
        <v>1</v>
      </c>
      <c r="N237" s="220" t="s">
        <v>41</v>
      </c>
      <c r="O237" s="75"/>
      <c r="P237" s="181">
        <f>O237*H237</f>
        <v>0</v>
      </c>
      <c r="Q237" s="181">
        <v>0</v>
      </c>
      <c r="R237" s="181">
        <f>Q237*H237</f>
        <v>0</v>
      </c>
      <c r="S237" s="181">
        <v>0</v>
      </c>
      <c r="T237" s="18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3" t="s">
        <v>241</v>
      </c>
      <c r="AT237" s="183" t="s">
        <v>238</v>
      </c>
      <c r="AU237" s="183" t="s">
        <v>86</v>
      </c>
      <c r="AY237" s="17" t="s">
        <v>138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7" t="s">
        <v>84</v>
      </c>
      <c r="BK237" s="184">
        <f>ROUND(I237*H237,2)</f>
        <v>0</v>
      </c>
      <c r="BL237" s="17" t="s">
        <v>145</v>
      </c>
      <c r="BM237" s="183" t="s">
        <v>552</v>
      </c>
    </row>
    <row r="238" spans="1:65" s="2" customFormat="1" ht="16.5" customHeight="1">
      <c r="A238" s="36"/>
      <c r="B238" s="170"/>
      <c r="C238" s="210" t="s">
        <v>546</v>
      </c>
      <c r="D238" s="210" t="s">
        <v>238</v>
      </c>
      <c r="E238" s="211" t="s">
        <v>553</v>
      </c>
      <c r="F238" s="212" t="s">
        <v>554</v>
      </c>
      <c r="G238" s="213" t="s">
        <v>545</v>
      </c>
      <c r="H238" s="214">
        <v>2</v>
      </c>
      <c r="I238" s="215"/>
      <c r="J238" s="216">
        <f>ROUND(I238*H238,2)</f>
        <v>0</v>
      </c>
      <c r="K238" s="217"/>
      <c r="L238" s="218"/>
      <c r="M238" s="219" t="s">
        <v>1</v>
      </c>
      <c r="N238" s="220" t="s">
        <v>41</v>
      </c>
      <c r="O238" s="75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3" t="s">
        <v>241</v>
      </c>
      <c r="AT238" s="183" t="s">
        <v>238</v>
      </c>
      <c r="AU238" s="183" t="s">
        <v>86</v>
      </c>
      <c r="AY238" s="17" t="s">
        <v>138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7" t="s">
        <v>84</v>
      </c>
      <c r="BK238" s="184">
        <f>ROUND(I238*H238,2)</f>
        <v>0</v>
      </c>
      <c r="BL238" s="17" t="s">
        <v>145</v>
      </c>
      <c r="BM238" s="183" t="s">
        <v>555</v>
      </c>
    </row>
    <row r="239" spans="1:65" s="2" customFormat="1" ht="21.75" customHeight="1">
      <c r="A239" s="36"/>
      <c r="B239" s="170"/>
      <c r="C239" s="171" t="s">
        <v>549</v>
      </c>
      <c r="D239" s="171" t="s">
        <v>141</v>
      </c>
      <c r="E239" s="172" t="s">
        <v>556</v>
      </c>
      <c r="F239" s="173" t="s">
        <v>557</v>
      </c>
      <c r="G239" s="174" t="s">
        <v>267</v>
      </c>
      <c r="H239" s="175">
        <v>2</v>
      </c>
      <c r="I239" s="176"/>
      <c r="J239" s="177">
        <f>ROUND(I239*H239,2)</f>
        <v>0</v>
      </c>
      <c r="K239" s="178"/>
      <c r="L239" s="37"/>
      <c r="M239" s="179" t="s">
        <v>1</v>
      </c>
      <c r="N239" s="180" t="s">
        <v>41</v>
      </c>
      <c r="O239" s="75"/>
      <c r="P239" s="181">
        <f>O239*H239</f>
        <v>0</v>
      </c>
      <c r="Q239" s="181">
        <v>0.00015</v>
      </c>
      <c r="R239" s="181">
        <f>Q239*H239</f>
        <v>0.0003</v>
      </c>
      <c r="S239" s="181">
        <v>0</v>
      </c>
      <c r="T239" s="18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3" t="s">
        <v>145</v>
      </c>
      <c r="AT239" s="183" t="s">
        <v>141</v>
      </c>
      <c r="AU239" s="183" t="s">
        <v>86</v>
      </c>
      <c r="AY239" s="17" t="s">
        <v>138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7" t="s">
        <v>84</v>
      </c>
      <c r="BK239" s="184">
        <f>ROUND(I239*H239,2)</f>
        <v>0</v>
      </c>
      <c r="BL239" s="17" t="s">
        <v>145</v>
      </c>
      <c r="BM239" s="183" t="s">
        <v>558</v>
      </c>
    </row>
    <row r="240" spans="1:65" s="2" customFormat="1" ht="21.75" customHeight="1">
      <c r="A240" s="36"/>
      <c r="B240" s="170"/>
      <c r="C240" s="210" t="s">
        <v>552</v>
      </c>
      <c r="D240" s="210" t="s">
        <v>238</v>
      </c>
      <c r="E240" s="211" t="s">
        <v>501</v>
      </c>
      <c r="F240" s="212" t="s">
        <v>559</v>
      </c>
      <c r="G240" s="213" t="s">
        <v>332</v>
      </c>
      <c r="H240" s="214">
        <v>14.8</v>
      </c>
      <c r="I240" s="215"/>
      <c r="J240" s="216">
        <f>ROUND(I240*H240,2)</f>
        <v>0</v>
      </c>
      <c r="K240" s="217"/>
      <c r="L240" s="218"/>
      <c r="M240" s="219" t="s">
        <v>1</v>
      </c>
      <c r="N240" s="220" t="s">
        <v>41</v>
      </c>
      <c r="O240" s="75"/>
      <c r="P240" s="181">
        <f>O240*H240</f>
        <v>0</v>
      </c>
      <c r="Q240" s="181">
        <v>0</v>
      </c>
      <c r="R240" s="181">
        <f>Q240*H240</f>
        <v>0</v>
      </c>
      <c r="S240" s="181">
        <v>0</v>
      </c>
      <c r="T240" s="18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3" t="s">
        <v>241</v>
      </c>
      <c r="AT240" s="183" t="s">
        <v>238</v>
      </c>
      <c r="AU240" s="183" t="s">
        <v>86</v>
      </c>
      <c r="AY240" s="17" t="s">
        <v>138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17" t="s">
        <v>84</v>
      </c>
      <c r="BK240" s="184">
        <f>ROUND(I240*H240,2)</f>
        <v>0</v>
      </c>
      <c r="BL240" s="17" t="s">
        <v>145</v>
      </c>
      <c r="BM240" s="183" t="s">
        <v>560</v>
      </c>
    </row>
    <row r="241" spans="1:65" s="2" customFormat="1" ht="16.5" customHeight="1">
      <c r="A241" s="36"/>
      <c r="B241" s="170"/>
      <c r="C241" s="171" t="s">
        <v>555</v>
      </c>
      <c r="D241" s="171" t="s">
        <v>141</v>
      </c>
      <c r="E241" s="172" t="s">
        <v>561</v>
      </c>
      <c r="F241" s="173" t="s">
        <v>562</v>
      </c>
      <c r="G241" s="174" t="s">
        <v>267</v>
      </c>
      <c r="H241" s="175">
        <v>100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41</v>
      </c>
      <c r="O241" s="75"/>
      <c r="P241" s="181">
        <f>O241*H241</f>
        <v>0</v>
      </c>
      <c r="Q241" s="181">
        <v>0.0002</v>
      </c>
      <c r="R241" s="181">
        <f>Q241*H241</f>
        <v>0.02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145</v>
      </c>
      <c r="AT241" s="183" t="s">
        <v>141</v>
      </c>
      <c r="AU241" s="183" t="s">
        <v>86</v>
      </c>
      <c r="AY241" s="17" t="s">
        <v>138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84</v>
      </c>
      <c r="BK241" s="184">
        <f>ROUND(I241*H241,2)</f>
        <v>0</v>
      </c>
      <c r="BL241" s="17" t="s">
        <v>145</v>
      </c>
      <c r="BM241" s="183" t="s">
        <v>563</v>
      </c>
    </row>
    <row r="242" spans="1:47" s="2" customFormat="1" ht="12">
      <c r="A242" s="36"/>
      <c r="B242" s="37"/>
      <c r="C242" s="36"/>
      <c r="D242" s="185" t="s">
        <v>147</v>
      </c>
      <c r="E242" s="36"/>
      <c r="F242" s="186" t="s">
        <v>564</v>
      </c>
      <c r="G242" s="36"/>
      <c r="H242" s="36"/>
      <c r="I242" s="187"/>
      <c r="J242" s="36"/>
      <c r="K242" s="36"/>
      <c r="L242" s="37"/>
      <c r="M242" s="188"/>
      <c r="N242" s="189"/>
      <c r="O242" s="75"/>
      <c r="P242" s="75"/>
      <c r="Q242" s="75"/>
      <c r="R242" s="75"/>
      <c r="S242" s="75"/>
      <c r="T242" s="7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7" t="s">
        <v>147</v>
      </c>
      <c r="AU242" s="17" t="s">
        <v>86</v>
      </c>
    </row>
    <row r="243" spans="1:65" s="2" customFormat="1" ht="21.75" customHeight="1">
      <c r="A243" s="36"/>
      <c r="B243" s="170"/>
      <c r="C243" s="171" t="s">
        <v>558</v>
      </c>
      <c r="D243" s="171" t="s">
        <v>141</v>
      </c>
      <c r="E243" s="172" t="s">
        <v>565</v>
      </c>
      <c r="F243" s="173" t="s">
        <v>566</v>
      </c>
      <c r="G243" s="174" t="s">
        <v>267</v>
      </c>
      <c r="H243" s="175">
        <v>100</v>
      </c>
      <c r="I243" s="176"/>
      <c r="J243" s="177">
        <f>ROUND(I243*H243,2)</f>
        <v>0</v>
      </c>
      <c r="K243" s="178"/>
      <c r="L243" s="37"/>
      <c r="M243" s="179" t="s">
        <v>1</v>
      </c>
      <c r="N243" s="180" t="s">
        <v>41</v>
      </c>
      <c r="O243" s="75"/>
      <c r="P243" s="181">
        <f>O243*H243</f>
        <v>0</v>
      </c>
      <c r="Q243" s="181">
        <v>1E-05</v>
      </c>
      <c r="R243" s="181">
        <f>Q243*H243</f>
        <v>0.001</v>
      </c>
      <c r="S243" s="181">
        <v>0</v>
      </c>
      <c r="T243" s="18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3" t="s">
        <v>145</v>
      </c>
      <c r="AT243" s="183" t="s">
        <v>141</v>
      </c>
      <c r="AU243" s="183" t="s">
        <v>86</v>
      </c>
      <c r="AY243" s="17" t="s">
        <v>138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7" t="s">
        <v>84</v>
      </c>
      <c r="BK243" s="184">
        <f>ROUND(I243*H243,2)</f>
        <v>0</v>
      </c>
      <c r="BL243" s="17" t="s">
        <v>145</v>
      </c>
      <c r="BM243" s="183" t="s">
        <v>567</v>
      </c>
    </row>
    <row r="244" spans="1:47" s="2" customFormat="1" ht="12">
      <c r="A244" s="36"/>
      <c r="B244" s="37"/>
      <c r="C244" s="36"/>
      <c r="D244" s="185" t="s">
        <v>147</v>
      </c>
      <c r="E244" s="36"/>
      <c r="F244" s="186" t="s">
        <v>568</v>
      </c>
      <c r="G244" s="36"/>
      <c r="H244" s="36"/>
      <c r="I244" s="187"/>
      <c r="J244" s="36"/>
      <c r="K244" s="36"/>
      <c r="L244" s="37"/>
      <c r="M244" s="188"/>
      <c r="N244" s="189"/>
      <c r="O244" s="75"/>
      <c r="P244" s="75"/>
      <c r="Q244" s="75"/>
      <c r="R244" s="75"/>
      <c r="S244" s="75"/>
      <c r="T244" s="7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7" t="s">
        <v>147</v>
      </c>
      <c r="AU244" s="17" t="s">
        <v>86</v>
      </c>
    </row>
    <row r="245" spans="1:63" s="12" customFormat="1" ht="22.8" customHeight="1">
      <c r="A245" s="12"/>
      <c r="B245" s="157"/>
      <c r="C245" s="12"/>
      <c r="D245" s="158" t="s">
        <v>75</v>
      </c>
      <c r="E245" s="168" t="s">
        <v>312</v>
      </c>
      <c r="F245" s="168" t="s">
        <v>271</v>
      </c>
      <c r="G245" s="12"/>
      <c r="H245" s="12"/>
      <c r="I245" s="160"/>
      <c r="J245" s="169">
        <f>BK245</f>
        <v>0</v>
      </c>
      <c r="K245" s="12"/>
      <c r="L245" s="157"/>
      <c r="M245" s="162"/>
      <c r="N245" s="163"/>
      <c r="O245" s="163"/>
      <c r="P245" s="164">
        <f>SUM(P246:P247)</f>
        <v>0</v>
      </c>
      <c r="Q245" s="163"/>
      <c r="R245" s="164">
        <f>SUM(R246:R247)</f>
        <v>0</v>
      </c>
      <c r="S245" s="163"/>
      <c r="T245" s="165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58" t="s">
        <v>84</v>
      </c>
      <c r="AT245" s="166" t="s">
        <v>75</v>
      </c>
      <c r="AU245" s="166" t="s">
        <v>84</v>
      </c>
      <c r="AY245" s="158" t="s">
        <v>138</v>
      </c>
      <c r="BK245" s="167">
        <f>SUM(BK246:BK247)</f>
        <v>0</v>
      </c>
    </row>
    <row r="246" spans="1:65" s="2" customFormat="1" ht="33" customHeight="1">
      <c r="A246" s="36"/>
      <c r="B246" s="170"/>
      <c r="C246" s="171" t="s">
        <v>560</v>
      </c>
      <c r="D246" s="171" t="s">
        <v>141</v>
      </c>
      <c r="E246" s="172" t="s">
        <v>569</v>
      </c>
      <c r="F246" s="173" t="s">
        <v>570</v>
      </c>
      <c r="G246" s="174" t="s">
        <v>275</v>
      </c>
      <c r="H246" s="175">
        <v>449.593</v>
      </c>
      <c r="I246" s="176"/>
      <c r="J246" s="177">
        <f>ROUND(I246*H246,2)</f>
        <v>0</v>
      </c>
      <c r="K246" s="178"/>
      <c r="L246" s="37"/>
      <c r="M246" s="179" t="s">
        <v>1</v>
      </c>
      <c r="N246" s="180" t="s">
        <v>41</v>
      </c>
      <c r="O246" s="75"/>
      <c r="P246" s="181">
        <f>O246*H246</f>
        <v>0</v>
      </c>
      <c r="Q246" s="181">
        <v>0</v>
      </c>
      <c r="R246" s="181">
        <f>Q246*H246</f>
        <v>0</v>
      </c>
      <c r="S246" s="181">
        <v>0</v>
      </c>
      <c r="T246" s="18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3" t="s">
        <v>145</v>
      </c>
      <c r="AT246" s="183" t="s">
        <v>141</v>
      </c>
      <c r="AU246" s="183" t="s">
        <v>86</v>
      </c>
      <c r="AY246" s="17" t="s">
        <v>138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7" t="s">
        <v>84</v>
      </c>
      <c r="BK246" s="184">
        <f>ROUND(I246*H246,2)</f>
        <v>0</v>
      </c>
      <c r="BL246" s="17" t="s">
        <v>145</v>
      </c>
      <c r="BM246" s="183" t="s">
        <v>571</v>
      </c>
    </row>
    <row r="247" spans="1:47" s="2" customFormat="1" ht="12">
      <c r="A247" s="36"/>
      <c r="B247" s="37"/>
      <c r="C247" s="36"/>
      <c r="D247" s="185" t="s">
        <v>147</v>
      </c>
      <c r="E247" s="36"/>
      <c r="F247" s="186" t="s">
        <v>572</v>
      </c>
      <c r="G247" s="36"/>
      <c r="H247" s="36"/>
      <c r="I247" s="187"/>
      <c r="J247" s="36"/>
      <c r="K247" s="36"/>
      <c r="L247" s="37"/>
      <c r="M247" s="188"/>
      <c r="N247" s="189"/>
      <c r="O247" s="75"/>
      <c r="P247" s="75"/>
      <c r="Q247" s="75"/>
      <c r="R247" s="75"/>
      <c r="S247" s="75"/>
      <c r="T247" s="7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7" t="s">
        <v>147</v>
      </c>
      <c r="AU247" s="17" t="s">
        <v>86</v>
      </c>
    </row>
    <row r="248" spans="1:63" s="12" customFormat="1" ht="25.9" customHeight="1">
      <c r="A248" s="12"/>
      <c r="B248" s="157"/>
      <c r="C248" s="12"/>
      <c r="D248" s="158" t="s">
        <v>75</v>
      </c>
      <c r="E248" s="159" t="s">
        <v>573</v>
      </c>
      <c r="F248" s="159" t="s">
        <v>574</v>
      </c>
      <c r="G248" s="12"/>
      <c r="H248" s="12"/>
      <c r="I248" s="160"/>
      <c r="J248" s="161">
        <f>BK248</f>
        <v>0</v>
      </c>
      <c r="K248" s="12"/>
      <c r="L248" s="157"/>
      <c r="M248" s="162"/>
      <c r="N248" s="163"/>
      <c r="O248" s="163"/>
      <c r="P248" s="164">
        <f>P249+P273</f>
        <v>0</v>
      </c>
      <c r="Q248" s="163"/>
      <c r="R248" s="164">
        <f>R249+R273</f>
        <v>1.22008673</v>
      </c>
      <c r="S248" s="163"/>
      <c r="T248" s="165">
        <f>T249+T273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8" t="s">
        <v>86</v>
      </c>
      <c r="AT248" s="166" t="s">
        <v>75</v>
      </c>
      <c r="AU248" s="166" t="s">
        <v>76</v>
      </c>
      <c r="AY248" s="158" t="s">
        <v>138</v>
      </c>
      <c r="BK248" s="167">
        <f>BK249+BK273</f>
        <v>0</v>
      </c>
    </row>
    <row r="249" spans="1:63" s="12" customFormat="1" ht="22.8" customHeight="1">
      <c r="A249" s="12"/>
      <c r="B249" s="157"/>
      <c r="C249" s="12"/>
      <c r="D249" s="158" t="s">
        <v>75</v>
      </c>
      <c r="E249" s="168" t="s">
        <v>575</v>
      </c>
      <c r="F249" s="168" t="s">
        <v>576</v>
      </c>
      <c r="G249" s="12"/>
      <c r="H249" s="12"/>
      <c r="I249" s="160"/>
      <c r="J249" s="169">
        <f>BK249</f>
        <v>0</v>
      </c>
      <c r="K249" s="12"/>
      <c r="L249" s="157"/>
      <c r="M249" s="162"/>
      <c r="N249" s="163"/>
      <c r="O249" s="163"/>
      <c r="P249" s="164">
        <f>SUM(P250:P272)</f>
        <v>0</v>
      </c>
      <c r="Q249" s="163"/>
      <c r="R249" s="164">
        <f>SUM(R250:R272)</f>
        <v>1.18327688</v>
      </c>
      <c r="S249" s="163"/>
      <c r="T249" s="165">
        <f>SUM(T250:T272)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58" t="s">
        <v>86</v>
      </c>
      <c r="AT249" s="166" t="s">
        <v>75</v>
      </c>
      <c r="AU249" s="166" t="s">
        <v>84</v>
      </c>
      <c r="AY249" s="158" t="s">
        <v>138</v>
      </c>
      <c r="BK249" s="167">
        <f>SUM(BK250:BK272)</f>
        <v>0</v>
      </c>
    </row>
    <row r="250" spans="1:65" s="2" customFormat="1" ht="21.75" customHeight="1">
      <c r="A250" s="36"/>
      <c r="B250" s="170"/>
      <c r="C250" s="171" t="s">
        <v>563</v>
      </c>
      <c r="D250" s="171" t="s">
        <v>141</v>
      </c>
      <c r="E250" s="172" t="s">
        <v>577</v>
      </c>
      <c r="F250" s="173" t="s">
        <v>578</v>
      </c>
      <c r="G250" s="174" t="s">
        <v>202</v>
      </c>
      <c r="H250" s="175">
        <v>305.167</v>
      </c>
      <c r="I250" s="176"/>
      <c r="J250" s="177">
        <f>ROUND(I250*H250,2)</f>
        <v>0</v>
      </c>
      <c r="K250" s="178"/>
      <c r="L250" s="37"/>
      <c r="M250" s="179" t="s">
        <v>1</v>
      </c>
      <c r="N250" s="180" t="s">
        <v>41</v>
      </c>
      <c r="O250" s="75"/>
      <c r="P250" s="181">
        <f>O250*H250</f>
        <v>0</v>
      </c>
      <c r="Q250" s="181">
        <v>0</v>
      </c>
      <c r="R250" s="181">
        <f>Q250*H250</f>
        <v>0</v>
      </c>
      <c r="S250" s="181">
        <v>0</v>
      </c>
      <c r="T250" s="18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3" t="s">
        <v>307</v>
      </c>
      <c r="AT250" s="183" t="s">
        <v>141</v>
      </c>
      <c r="AU250" s="183" t="s">
        <v>86</v>
      </c>
      <c r="AY250" s="17" t="s">
        <v>138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7" t="s">
        <v>84</v>
      </c>
      <c r="BK250" s="184">
        <f>ROUND(I250*H250,2)</f>
        <v>0</v>
      </c>
      <c r="BL250" s="17" t="s">
        <v>307</v>
      </c>
      <c r="BM250" s="183" t="s">
        <v>579</v>
      </c>
    </row>
    <row r="251" spans="1:47" s="2" customFormat="1" ht="12">
      <c r="A251" s="36"/>
      <c r="B251" s="37"/>
      <c r="C251" s="36"/>
      <c r="D251" s="185" t="s">
        <v>147</v>
      </c>
      <c r="E251" s="36"/>
      <c r="F251" s="186" t="s">
        <v>580</v>
      </c>
      <c r="G251" s="36"/>
      <c r="H251" s="36"/>
      <c r="I251" s="187"/>
      <c r="J251" s="36"/>
      <c r="K251" s="36"/>
      <c r="L251" s="37"/>
      <c r="M251" s="188"/>
      <c r="N251" s="189"/>
      <c r="O251" s="75"/>
      <c r="P251" s="75"/>
      <c r="Q251" s="75"/>
      <c r="R251" s="75"/>
      <c r="S251" s="75"/>
      <c r="T251" s="7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7" t="s">
        <v>147</v>
      </c>
      <c r="AU251" s="17" t="s">
        <v>86</v>
      </c>
    </row>
    <row r="252" spans="1:65" s="2" customFormat="1" ht="16.5" customHeight="1">
      <c r="A252" s="36"/>
      <c r="B252" s="170"/>
      <c r="C252" s="210" t="s">
        <v>567</v>
      </c>
      <c r="D252" s="210" t="s">
        <v>238</v>
      </c>
      <c r="E252" s="211" t="s">
        <v>581</v>
      </c>
      <c r="F252" s="212" t="s">
        <v>582</v>
      </c>
      <c r="G252" s="213" t="s">
        <v>275</v>
      </c>
      <c r="H252" s="214">
        <v>0.107</v>
      </c>
      <c r="I252" s="215"/>
      <c r="J252" s="216">
        <f>ROUND(I252*H252,2)</f>
        <v>0</v>
      </c>
      <c r="K252" s="217"/>
      <c r="L252" s="218"/>
      <c r="M252" s="219" t="s">
        <v>1</v>
      </c>
      <c r="N252" s="220" t="s">
        <v>41</v>
      </c>
      <c r="O252" s="75"/>
      <c r="P252" s="181">
        <f>O252*H252</f>
        <v>0</v>
      </c>
      <c r="Q252" s="181">
        <v>1</v>
      </c>
      <c r="R252" s="181">
        <f>Q252*H252</f>
        <v>0.107</v>
      </c>
      <c r="S252" s="181">
        <v>0</v>
      </c>
      <c r="T252" s="18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3" t="s">
        <v>446</v>
      </c>
      <c r="AT252" s="183" t="s">
        <v>238</v>
      </c>
      <c r="AU252" s="183" t="s">
        <v>86</v>
      </c>
      <c r="AY252" s="17" t="s">
        <v>138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7" t="s">
        <v>84</v>
      </c>
      <c r="BK252" s="184">
        <f>ROUND(I252*H252,2)</f>
        <v>0</v>
      </c>
      <c r="BL252" s="17" t="s">
        <v>307</v>
      </c>
      <c r="BM252" s="183" t="s">
        <v>583</v>
      </c>
    </row>
    <row r="253" spans="1:47" s="2" customFormat="1" ht="12">
      <c r="A253" s="36"/>
      <c r="B253" s="37"/>
      <c r="C253" s="36"/>
      <c r="D253" s="185" t="s">
        <v>147</v>
      </c>
      <c r="E253" s="36"/>
      <c r="F253" s="186" t="s">
        <v>584</v>
      </c>
      <c r="G253" s="36"/>
      <c r="H253" s="36"/>
      <c r="I253" s="187"/>
      <c r="J253" s="36"/>
      <c r="K253" s="36"/>
      <c r="L253" s="37"/>
      <c r="M253" s="188"/>
      <c r="N253" s="189"/>
      <c r="O253" s="75"/>
      <c r="P253" s="75"/>
      <c r="Q253" s="75"/>
      <c r="R253" s="75"/>
      <c r="S253" s="75"/>
      <c r="T253" s="7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7" t="s">
        <v>147</v>
      </c>
      <c r="AU253" s="17" t="s">
        <v>86</v>
      </c>
    </row>
    <row r="254" spans="1:65" s="2" customFormat="1" ht="21.75" customHeight="1">
      <c r="A254" s="36"/>
      <c r="B254" s="170"/>
      <c r="C254" s="171" t="s">
        <v>571</v>
      </c>
      <c r="D254" s="171" t="s">
        <v>141</v>
      </c>
      <c r="E254" s="172" t="s">
        <v>585</v>
      </c>
      <c r="F254" s="173" t="s">
        <v>586</v>
      </c>
      <c r="G254" s="174" t="s">
        <v>202</v>
      </c>
      <c r="H254" s="175">
        <v>305.167</v>
      </c>
      <c r="I254" s="176"/>
      <c r="J254" s="177">
        <f>ROUND(I254*H254,2)</f>
        <v>0</v>
      </c>
      <c r="K254" s="178"/>
      <c r="L254" s="37"/>
      <c r="M254" s="179" t="s">
        <v>1</v>
      </c>
      <c r="N254" s="180" t="s">
        <v>41</v>
      </c>
      <c r="O254" s="75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3" t="s">
        <v>307</v>
      </c>
      <c r="AT254" s="183" t="s">
        <v>141</v>
      </c>
      <c r="AU254" s="183" t="s">
        <v>86</v>
      </c>
      <c r="AY254" s="17" t="s">
        <v>138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7" t="s">
        <v>84</v>
      </c>
      <c r="BK254" s="184">
        <f>ROUND(I254*H254,2)</f>
        <v>0</v>
      </c>
      <c r="BL254" s="17" t="s">
        <v>307</v>
      </c>
      <c r="BM254" s="183" t="s">
        <v>587</v>
      </c>
    </row>
    <row r="255" spans="1:47" s="2" customFormat="1" ht="12">
      <c r="A255" s="36"/>
      <c r="B255" s="37"/>
      <c r="C255" s="36"/>
      <c r="D255" s="185" t="s">
        <v>147</v>
      </c>
      <c r="E255" s="36"/>
      <c r="F255" s="186" t="s">
        <v>588</v>
      </c>
      <c r="G255" s="36"/>
      <c r="H255" s="36"/>
      <c r="I255" s="187"/>
      <c r="J255" s="36"/>
      <c r="K255" s="36"/>
      <c r="L255" s="37"/>
      <c r="M255" s="188"/>
      <c r="N255" s="189"/>
      <c r="O255" s="75"/>
      <c r="P255" s="75"/>
      <c r="Q255" s="75"/>
      <c r="R255" s="75"/>
      <c r="S255" s="75"/>
      <c r="T255" s="7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7" t="s">
        <v>147</v>
      </c>
      <c r="AU255" s="17" t="s">
        <v>86</v>
      </c>
    </row>
    <row r="256" spans="1:65" s="2" customFormat="1" ht="16.5" customHeight="1">
      <c r="A256" s="36"/>
      <c r="B256" s="170"/>
      <c r="C256" s="210" t="s">
        <v>579</v>
      </c>
      <c r="D256" s="210" t="s">
        <v>238</v>
      </c>
      <c r="E256" s="211" t="s">
        <v>589</v>
      </c>
      <c r="F256" s="212" t="s">
        <v>590</v>
      </c>
      <c r="G256" s="213" t="s">
        <v>275</v>
      </c>
      <c r="H256" s="214">
        <v>0.137</v>
      </c>
      <c r="I256" s="215"/>
      <c r="J256" s="216">
        <f>ROUND(I256*H256,2)</f>
        <v>0</v>
      </c>
      <c r="K256" s="217"/>
      <c r="L256" s="218"/>
      <c r="M256" s="219" t="s">
        <v>1</v>
      </c>
      <c r="N256" s="220" t="s">
        <v>41</v>
      </c>
      <c r="O256" s="75"/>
      <c r="P256" s="181">
        <f>O256*H256</f>
        <v>0</v>
      </c>
      <c r="Q256" s="181">
        <v>1</v>
      </c>
      <c r="R256" s="181">
        <f>Q256*H256</f>
        <v>0.137</v>
      </c>
      <c r="S256" s="181">
        <v>0</v>
      </c>
      <c r="T256" s="18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3" t="s">
        <v>446</v>
      </c>
      <c r="AT256" s="183" t="s">
        <v>238</v>
      </c>
      <c r="AU256" s="183" t="s">
        <v>86</v>
      </c>
      <c r="AY256" s="17" t="s">
        <v>138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7" t="s">
        <v>84</v>
      </c>
      <c r="BK256" s="184">
        <f>ROUND(I256*H256,2)</f>
        <v>0</v>
      </c>
      <c r="BL256" s="17" t="s">
        <v>307</v>
      </c>
      <c r="BM256" s="183" t="s">
        <v>591</v>
      </c>
    </row>
    <row r="257" spans="1:47" s="2" customFormat="1" ht="12">
      <c r="A257" s="36"/>
      <c r="B257" s="37"/>
      <c r="C257" s="36"/>
      <c r="D257" s="185" t="s">
        <v>147</v>
      </c>
      <c r="E257" s="36"/>
      <c r="F257" s="186" t="s">
        <v>592</v>
      </c>
      <c r="G257" s="36"/>
      <c r="H257" s="36"/>
      <c r="I257" s="187"/>
      <c r="J257" s="36"/>
      <c r="K257" s="36"/>
      <c r="L257" s="37"/>
      <c r="M257" s="188"/>
      <c r="N257" s="189"/>
      <c r="O257" s="75"/>
      <c r="P257" s="75"/>
      <c r="Q257" s="75"/>
      <c r="R257" s="75"/>
      <c r="S257" s="75"/>
      <c r="T257" s="7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7" t="s">
        <v>147</v>
      </c>
      <c r="AU257" s="17" t="s">
        <v>86</v>
      </c>
    </row>
    <row r="258" spans="1:65" s="2" customFormat="1" ht="21.75" customHeight="1">
      <c r="A258" s="36"/>
      <c r="B258" s="170"/>
      <c r="C258" s="171" t="s">
        <v>583</v>
      </c>
      <c r="D258" s="171" t="s">
        <v>141</v>
      </c>
      <c r="E258" s="172" t="s">
        <v>593</v>
      </c>
      <c r="F258" s="173" t="s">
        <v>594</v>
      </c>
      <c r="G258" s="174" t="s">
        <v>202</v>
      </c>
      <c r="H258" s="175">
        <v>199.206</v>
      </c>
      <c r="I258" s="176"/>
      <c r="J258" s="177">
        <f>ROUND(I258*H258,2)</f>
        <v>0</v>
      </c>
      <c r="K258" s="178"/>
      <c r="L258" s="37"/>
      <c r="M258" s="179" t="s">
        <v>1</v>
      </c>
      <c r="N258" s="180" t="s">
        <v>41</v>
      </c>
      <c r="O258" s="75"/>
      <c r="P258" s="181">
        <f>O258*H258</f>
        <v>0</v>
      </c>
      <c r="Q258" s="181">
        <v>3E-05</v>
      </c>
      <c r="R258" s="181">
        <f>Q258*H258</f>
        <v>0.00597618</v>
      </c>
      <c r="S258" s="181">
        <v>0</v>
      </c>
      <c r="T258" s="18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3" t="s">
        <v>307</v>
      </c>
      <c r="AT258" s="183" t="s">
        <v>141</v>
      </c>
      <c r="AU258" s="183" t="s">
        <v>86</v>
      </c>
      <c r="AY258" s="17" t="s">
        <v>138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7" t="s">
        <v>84</v>
      </c>
      <c r="BK258" s="184">
        <f>ROUND(I258*H258,2)</f>
        <v>0</v>
      </c>
      <c r="BL258" s="17" t="s">
        <v>307</v>
      </c>
      <c r="BM258" s="183" t="s">
        <v>595</v>
      </c>
    </row>
    <row r="259" spans="1:47" s="2" customFormat="1" ht="12">
      <c r="A259" s="36"/>
      <c r="B259" s="37"/>
      <c r="C259" s="36"/>
      <c r="D259" s="185" t="s">
        <v>147</v>
      </c>
      <c r="E259" s="36"/>
      <c r="F259" s="186" t="s">
        <v>596</v>
      </c>
      <c r="G259" s="36"/>
      <c r="H259" s="36"/>
      <c r="I259" s="187"/>
      <c r="J259" s="36"/>
      <c r="K259" s="36"/>
      <c r="L259" s="37"/>
      <c r="M259" s="188"/>
      <c r="N259" s="189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147</v>
      </c>
      <c r="AU259" s="17" t="s">
        <v>86</v>
      </c>
    </row>
    <row r="260" spans="1:65" s="2" customFormat="1" ht="21.75" customHeight="1">
      <c r="A260" s="36"/>
      <c r="B260" s="170"/>
      <c r="C260" s="210" t="s">
        <v>587</v>
      </c>
      <c r="D260" s="210" t="s">
        <v>238</v>
      </c>
      <c r="E260" s="211" t="s">
        <v>597</v>
      </c>
      <c r="F260" s="212" t="s">
        <v>598</v>
      </c>
      <c r="G260" s="213" t="s">
        <v>202</v>
      </c>
      <c r="H260" s="214">
        <v>239.047</v>
      </c>
      <c r="I260" s="215"/>
      <c r="J260" s="216">
        <f>ROUND(I260*H260,2)</f>
        <v>0</v>
      </c>
      <c r="K260" s="217"/>
      <c r="L260" s="218"/>
      <c r="M260" s="219" t="s">
        <v>1</v>
      </c>
      <c r="N260" s="220" t="s">
        <v>41</v>
      </c>
      <c r="O260" s="75"/>
      <c r="P260" s="181">
        <f>O260*H260</f>
        <v>0</v>
      </c>
      <c r="Q260" s="181">
        <v>0.0019</v>
      </c>
      <c r="R260" s="181">
        <f>Q260*H260</f>
        <v>0.4541893</v>
      </c>
      <c r="S260" s="181">
        <v>0</v>
      </c>
      <c r="T260" s="18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3" t="s">
        <v>446</v>
      </c>
      <c r="AT260" s="183" t="s">
        <v>238</v>
      </c>
      <c r="AU260" s="183" t="s">
        <v>86</v>
      </c>
      <c r="AY260" s="17" t="s">
        <v>138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7" t="s">
        <v>84</v>
      </c>
      <c r="BK260" s="184">
        <f>ROUND(I260*H260,2)</f>
        <v>0</v>
      </c>
      <c r="BL260" s="17" t="s">
        <v>307</v>
      </c>
      <c r="BM260" s="183" t="s">
        <v>599</v>
      </c>
    </row>
    <row r="261" spans="1:47" s="2" customFormat="1" ht="12">
      <c r="A261" s="36"/>
      <c r="B261" s="37"/>
      <c r="C261" s="36"/>
      <c r="D261" s="185" t="s">
        <v>147</v>
      </c>
      <c r="E261" s="36"/>
      <c r="F261" s="186" t="s">
        <v>600</v>
      </c>
      <c r="G261" s="36"/>
      <c r="H261" s="36"/>
      <c r="I261" s="187"/>
      <c r="J261" s="36"/>
      <c r="K261" s="36"/>
      <c r="L261" s="37"/>
      <c r="M261" s="188"/>
      <c r="N261" s="189"/>
      <c r="O261" s="75"/>
      <c r="P261" s="75"/>
      <c r="Q261" s="75"/>
      <c r="R261" s="75"/>
      <c r="S261" s="75"/>
      <c r="T261" s="7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7" t="s">
        <v>147</v>
      </c>
      <c r="AU261" s="17" t="s">
        <v>86</v>
      </c>
    </row>
    <row r="262" spans="1:65" s="2" customFormat="1" ht="21.75" customHeight="1">
      <c r="A262" s="36"/>
      <c r="B262" s="170"/>
      <c r="C262" s="171" t="s">
        <v>591</v>
      </c>
      <c r="D262" s="171" t="s">
        <v>141</v>
      </c>
      <c r="E262" s="172" t="s">
        <v>601</v>
      </c>
      <c r="F262" s="173" t="s">
        <v>602</v>
      </c>
      <c r="G262" s="174" t="s">
        <v>202</v>
      </c>
      <c r="H262" s="175">
        <v>199.206</v>
      </c>
      <c r="I262" s="176"/>
      <c r="J262" s="177">
        <f>ROUND(I262*H262,2)</f>
        <v>0</v>
      </c>
      <c r="K262" s="178"/>
      <c r="L262" s="37"/>
      <c r="M262" s="179" t="s">
        <v>1</v>
      </c>
      <c r="N262" s="180" t="s">
        <v>41</v>
      </c>
      <c r="O262" s="75"/>
      <c r="P262" s="181">
        <f>O262*H262</f>
        <v>0</v>
      </c>
      <c r="Q262" s="181">
        <v>0</v>
      </c>
      <c r="R262" s="181">
        <f>Q262*H262</f>
        <v>0</v>
      </c>
      <c r="S262" s="181">
        <v>0</v>
      </c>
      <c r="T262" s="18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3" t="s">
        <v>307</v>
      </c>
      <c r="AT262" s="183" t="s">
        <v>141</v>
      </c>
      <c r="AU262" s="183" t="s">
        <v>86</v>
      </c>
      <c r="AY262" s="17" t="s">
        <v>138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7" t="s">
        <v>84</v>
      </c>
      <c r="BK262" s="184">
        <f>ROUND(I262*H262,2)</f>
        <v>0</v>
      </c>
      <c r="BL262" s="17" t="s">
        <v>307</v>
      </c>
      <c r="BM262" s="183" t="s">
        <v>603</v>
      </c>
    </row>
    <row r="263" spans="1:47" s="2" customFormat="1" ht="12">
      <c r="A263" s="36"/>
      <c r="B263" s="37"/>
      <c r="C263" s="36"/>
      <c r="D263" s="185" t="s">
        <v>147</v>
      </c>
      <c r="E263" s="36"/>
      <c r="F263" s="186" t="s">
        <v>604</v>
      </c>
      <c r="G263" s="36"/>
      <c r="H263" s="36"/>
      <c r="I263" s="187"/>
      <c r="J263" s="36"/>
      <c r="K263" s="36"/>
      <c r="L263" s="37"/>
      <c r="M263" s="188"/>
      <c r="N263" s="189"/>
      <c r="O263" s="75"/>
      <c r="P263" s="75"/>
      <c r="Q263" s="75"/>
      <c r="R263" s="75"/>
      <c r="S263" s="75"/>
      <c r="T263" s="7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7" t="s">
        <v>147</v>
      </c>
      <c r="AU263" s="17" t="s">
        <v>86</v>
      </c>
    </row>
    <row r="264" spans="1:65" s="2" customFormat="1" ht="21.75" customHeight="1">
      <c r="A264" s="36"/>
      <c r="B264" s="170"/>
      <c r="C264" s="171" t="s">
        <v>595</v>
      </c>
      <c r="D264" s="171" t="s">
        <v>141</v>
      </c>
      <c r="E264" s="172" t="s">
        <v>605</v>
      </c>
      <c r="F264" s="173" t="s">
        <v>606</v>
      </c>
      <c r="G264" s="174" t="s">
        <v>202</v>
      </c>
      <c r="H264" s="175">
        <v>199.206</v>
      </c>
      <c r="I264" s="176"/>
      <c r="J264" s="177">
        <f>ROUND(I264*H264,2)</f>
        <v>0</v>
      </c>
      <c r="K264" s="178"/>
      <c r="L264" s="37"/>
      <c r="M264" s="179" t="s">
        <v>1</v>
      </c>
      <c r="N264" s="180" t="s">
        <v>41</v>
      </c>
      <c r="O264" s="75"/>
      <c r="P264" s="181">
        <f>O264*H264</f>
        <v>0</v>
      </c>
      <c r="Q264" s="181">
        <v>0</v>
      </c>
      <c r="R264" s="181">
        <f>Q264*H264</f>
        <v>0</v>
      </c>
      <c r="S264" s="181">
        <v>0</v>
      </c>
      <c r="T264" s="18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3" t="s">
        <v>307</v>
      </c>
      <c r="AT264" s="183" t="s">
        <v>141</v>
      </c>
      <c r="AU264" s="183" t="s">
        <v>86</v>
      </c>
      <c r="AY264" s="17" t="s">
        <v>138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7" t="s">
        <v>84</v>
      </c>
      <c r="BK264" s="184">
        <f>ROUND(I264*H264,2)</f>
        <v>0</v>
      </c>
      <c r="BL264" s="17" t="s">
        <v>307</v>
      </c>
      <c r="BM264" s="183" t="s">
        <v>607</v>
      </c>
    </row>
    <row r="265" spans="1:47" s="2" customFormat="1" ht="12">
      <c r="A265" s="36"/>
      <c r="B265" s="37"/>
      <c r="C265" s="36"/>
      <c r="D265" s="185" t="s">
        <v>147</v>
      </c>
      <c r="E265" s="36"/>
      <c r="F265" s="186" t="s">
        <v>608</v>
      </c>
      <c r="G265" s="36"/>
      <c r="H265" s="36"/>
      <c r="I265" s="187"/>
      <c r="J265" s="36"/>
      <c r="K265" s="36"/>
      <c r="L265" s="37"/>
      <c r="M265" s="188"/>
      <c r="N265" s="189"/>
      <c r="O265" s="75"/>
      <c r="P265" s="75"/>
      <c r="Q265" s="75"/>
      <c r="R265" s="75"/>
      <c r="S265" s="75"/>
      <c r="T265" s="7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7" t="s">
        <v>147</v>
      </c>
      <c r="AU265" s="17" t="s">
        <v>86</v>
      </c>
    </row>
    <row r="266" spans="1:65" s="2" customFormat="1" ht="16.5" customHeight="1">
      <c r="A266" s="36"/>
      <c r="B266" s="170"/>
      <c r="C266" s="210" t="s">
        <v>599</v>
      </c>
      <c r="D266" s="210" t="s">
        <v>238</v>
      </c>
      <c r="E266" s="211" t="s">
        <v>609</v>
      </c>
      <c r="F266" s="212" t="s">
        <v>610</v>
      </c>
      <c r="G266" s="213" t="s">
        <v>202</v>
      </c>
      <c r="H266" s="214">
        <v>478.094</v>
      </c>
      <c r="I266" s="215"/>
      <c r="J266" s="216">
        <f>ROUND(I266*H266,2)</f>
        <v>0</v>
      </c>
      <c r="K266" s="217"/>
      <c r="L266" s="218"/>
      <c r="M266" s="219" t="s">
        <v>1</v>
      </c>
      <c r="N266" s="220" t="s">
        <v>41</v>
      </c>
      <c r="O266" s="75"/>
      <c r="P266" s="181">
        <f>O266*H266</f>
        <v>0</v>
      </c>
      <c r="Q266" s="181">
        <v>0.0006</v>
      </c>
      <c r="R266" s="181">
        <f>Q266*H266</f>
        <v>0.28685639999999996</v>
      </c>
      <c r="S266" s="181">
        <v>0</v>
      </c>
      <c r="T266" s="18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3" t="s">
        <v>446</v>
      </c>
      <c r="AT266" s="183" t="s">
        <v>238</v>
      </c>
      <c r="AU266" s="183" t="s">
        <v>86</v>
      </c>
      <c r="AY266" s="17" t="s">
        <v>138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7" t="s">
        <v>84</v>
      </c>
      <c r="BK266" s="184">
        <f>ROUND(I266*H266,2)</f>
        <v>0</v>
      </c>
      <c r="BL266" s="17" t="s">
        <v>307</v>
      </c>
      <c r="BM266" s="183" t="s">
        <v>611</v>
      </c>
    </row>
    <row r="267" spans="1:65" s="2" customFormat="1" ht="21.75" customHeight="1">
      <c r="A267" s="36"/>
      <c r="B267" s="170"/>
      <c r="C267" s="171" t="s">
        <v>603</v>
      </c>
      <c r="D267" s="171" t="s">
        <v>141</v>
      </c>
      <c r="E267" s="172" t="s">
        <v>612</v>
      </c>
      <c r="F267" s="173" t="s">
        <v>613</v>
      </c>
      <c r="G267" s="174" t="s">
        <v>202</v>
      </c>
      <c r="H267" s="175">
        <v>305.167</v>
      </c>
      <c r="I267" s="176"/>
      <c r="J267" s="177">
        <f>ROUND(I267*H267,2)</f>
        <v>0</v>
      </c>
      <c r="K267" s="178"/>
      <c r="L267" s="37"/>
      <c r="M267" s="179" t="s">
        <v>1</v>
      </c>
      <c r="N267" s="180" t="s">
        <v>41</v>
      </c>
      <c r="O267" s="75"/>
      <c r="P267" s="181">
        <f>O267*H267</f>
        <v>0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3" t="s">
        <v>307</v>
      </c>
      <c r="AT267" s="183" t="s">
        <v>141</v>
      </c>
      <c r="AU267" s="183" t="s">
        <v>86</v>
      </c>
      <c r="AY267" s="17" t="s">
        <v>138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7" t="s">
        <v>84</v>
      </c>
      <c r="BK267" s="184">
        <f>ROUND(I267*H267,2)</f>
        <v>0</v>
      </c>
      <c r="BL267" s="17" t="s">
        <v>307</v>
      </c>
      <c r="BM267" s="183" t="s">
        <v>614</v>
      </c>
    </row>
    <row r="268" spans="1:47" s="2" customFormat="1" ht="12">
      <c r="A268" s="36"/>
      <c r="B268" s="37"/>
      <c r="C268" s="36"/>
      <c r="D268" s="185" t="s">
        <v>147</v>
      </c>
      <c r="E268" s="36"/>
      <c r="F268" s="186" t="s">
        <v>615</v>
      </c>
      <c r="G268" s="36"/>
      <c r="H268" s="36"/>
      <c r="I268" s="187"/>
      <c r="J268" s="36"/>
      <c r="K268" s="36"/>
      <c r="L268" s="37"/>
      <c r="M268" s="188"/>
      <c r="N268" s="189"/>
      <c r="O268" s="75"/>
      <c r="P268" s="75"/>
      <c r="Q268" s="75"/>
      <c r="R268" s="75"/>
      <c r="S268" s="75"/>
      <c r="T268" s="7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7" t="s">
        <v>147</v>
      </c>
      <c r="AU268" s="17" t="s">
        <v>86</v>
      </c>
    </row>
    <row r="269" spans="1:65" s="2" customFormat="1" ht="16.5" customHeight="1">
      <c r="A269" s="36"/>
      <c r="B269" s="170"/>
      <c r="C269" s="210" t="s">
        <v>607</v>
      </c>
      <c r="D269" s="210" t="s">
        <v>238</v>
      </c>
      <c r="E269" s="211" t="s">
        <v>616</v>
      </c>
      <c r="F269" s="212" t="s">
        <v>610</v>
      </c>
      <c r="G269" s="213" t="s">
        <v>202</v>
      </c>
      <c r="H269" s="214">
        <v>320.425</v>
      </c>
      <c r="I269" s="215"/>
      <c r="J269" s="216">
        <f>ROUND(I269*H269,2)</f>
        <v>0</v>
      </c>
      <c r="K269" s="217"/>
      <c r="L269" s="218"/>
      <c r="M269" s="219" t="s">
        <v>1</v>
      </c>
      <c r="N269" s="220" t="s">
        <v>41</v>
      </c>
      <c r="O269" s="75"/>
      <c r="P269" s="181">
        <f>O269*H269</f>
        <v>0</v>
      </c>
      <c r="Q269" s="181">
        <v>0.0006</v>
      </c>
      <c r="R269" s="181">
        <f>Q269*H269</f>
        <v>0.19225499999999998</v>
      </c>
      <c r="S269" s="181">
        <v>0</v>
      </c>
      <c r="T269" s="182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3" t="s">
        <v>446</v>
      </c>
      <c r="AT269" s="183" t="s">
        <v>238</v>
      </c>
      <c r="AU269" s="183" t="s">
        <v>86</v>
      </c>
      <c r="AY269" s="17" t="s">
        <v>138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7" t="s">
        <v>84</v>
      </c>
      <c r="BK269" s="184">
        <f>ROUND(I269*H269,2)</f>
        <v>0</v>
      </c>
      <c r="BL269" s="17" t="s">
        <v>307</v>
      </c>
      <c r="BM269" s="183" t="s">
        <v>617</v>
      </c>
    </row>
    <row r="270" spans="1:47" s="2" customFormat="1" ht="12">
      <c r="A270" s="36"/>
      <c r="B270" s="37"/>
      <c r="C270" s="36"/>
      <c r="D270" s="185" t="s">
        <v>147</v>
      </c>
      <c r="E270" s="36"/>
      <c r="F270" s="186" t="s">
        <v>618</v>
      </c>
      <c r="G270" s="36"/>
      <c r="H270" s="36"/>
      <c r="I270" s="187"/>
      <c r="J270" s="36"/>
      <c r="K270" s="36"/>
      <c r="L270" s="37"/>
      <c r="M270" s="188"/>
      <c r="N270" s="189"/>
      <c r="O270" s="75"/>
      <c r="P270" s="75"/>
      <c r="Q270" s="75"/>
      <c r="R270" s="75"/>
      <c r="S270" s="75"/>
      <c r="T270" s="7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7" t="s">
        <v>147</v>
      </c>
      <c r="AU270" s="17" t="s">
        <v>86</v>
      </c>
    </row>
    <row r="271" spans="1:65" s="2" customFormat="1" ht="21.75" customHeight="1">
      <c r="A271" s="36"/>
      <c r="B271" s="170"/>
      <c r="C271" s="171" t="s">
        <v>611</v>
      </c>
      <c r="D271" s="171" t="s">
        <v>141</v>
      </c>
      <c r="E271" s="172" t="s">
        <v>619</v>
      </c>
      <c r="F271" s="173" t="s">
        <v>620</v>
      </c>
      <c r="G271" s="174" t="s">
        <v>275</v>
      </c>
      <c r="H271" s="175">
        <v>1.186</v>
      </c>
      <c r="I271" s="176"/>
      <c r="J271" s="177">
        <f>ROUND(I271*H271,2)</f>
        <v>0</v>
      </c>
      <c r="K271" s="178"/>
      <c r="L271" s="37"/>
      <c r="M271" s="179" t="s">
        <v>1</v>
      </c>
      <c r="N271" s="180" t="s">
        <v>41</v>
      </c>
      <c r="O271" s="75"/>
      <c r="P271" s="181">
        <f>O271*H271</f>
        <v>0</v>
      </c>
      <c r="Q271" s="181">
        <v>0</v>
      </c>
      <c r="R271" s="181">
        <f>Q271*H271</f>
        <v>0</v>
      </c>
      <c r="S271" s="181">
        <v>0</v>
      </c>
      <c r="T271" s="182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3" t="s">
        <v>307</v>
      </c>
      <c r="AT271" s="183" t="s">
        <v>141</v>
      </c>
      <c r="AU271" s="183" t="s">
        <v>86</v>
      </c>
      <c r="AY271" s="17" t="s">
        <v>138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7" t="s">
        <v>84</v>
      </c>
      <c r="BK271" s="184">
        <f>ROUND(I271*H271,2)</f>
        <v>0</v>
      </c>
      <c r="BL271" s="17" t="s">
        <v>307</v>
      </c>
      <c r="BM271" s="183" t="s">
        <v>621</v>
      </c>
    </row>
    <row r="272" spans="1:47" s="2" customFormat="1" ht="12">
      <c r="A272" s="36"/>
      <c r="B272" s="37"/>
      <c r="C272" s="36"/>
      <c r="D272" s="185" t="s">
        <v>147</v>
      </c>
      <c r="E272" s="36"/>
      <c r="F272" s="186" t="s">
        <v>622</v>
      </c>
      <c r="G272" s="36"/>
      <c r="H272" s="36"/>
      <c r="I272" s="187"/>
      <c r="J272" s="36"/>
      <c r="K272" s="36"/>
      <c r="L272" s="37"/>
      <c r="M272" s="188"/>
      <c r="N272" s="189"/>
      <c r="O272" s="75"/>
      <c r="P272" s="75"/>
      <c r="Q272" s="75"/>
      <c r="R272" s="75"/>
      <c r="S272" s="75"/>
      <c r="T272" s="7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7" t="s">
        <v>147</v>
      </c>
      <c r="AU272" s="17" t="s">
        <v>86</v>
      </c>
    </row>
    <row r="273" spans="1:63" s="12" customFormat="1" ht="22.8" customHeight="1">
      <c r="A273" s="12"/>
      <c r="B273" s="157"/>
      <c r="C273" s="12"/>
      <c r="D273" s="158" t="s">
        <v>75</v>
      </c>
      <c r="E273" s="168" t="s">
        <v>623</v>
      </c>
      <c r="F273" s="168" t="s">
        <v>624</v>
      </c>
      <c r="G273" s="12"/>
      <c r="H273" s="12"/>
      <c r="I273" s="160"/>
      <c r="J273" s="169">
        <f>BK273</f>
        <v>0</v>
      </c>
      <c r="K273" s="12"/>
      <c r="L273" s="157"/>
      <c r="M273" s="162"/>
      <c r="N273" s="163"/>
      <c r="O273" s="163"/>
      <c r="P273" s="164">
        <f>SUM(P274:P275)</f>
        <v>0</v>
      </c>
      <c r="Q273" s="163"/>
      <c r="R273" s="164">
        <f>SUM(R274:R275)</f>
        <v>0.036809850000000005</v>
      </c>
      <c r="S273" s="163"/>
      <c r="T273" s="165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58" t="s">
        <v>86</v>
      </c>
      <c r="AT273" s="166" t="s">
        <v>75</v>
      </c>
      <c r="AU273" s="166" t="s">
        <v>84</v>
      </c>
      <c r="AY273" s="158" t="s">
        <v>138</v>
      </c>
      <c r="BK273" s="167">
        <f>SUM(BK274:BK275)</f>
        <v>0</v>
      </c>
    </row>
    <row r="274" spans="1:65" s="2" customFormat="1" ht="33" customHeight="1">
      <c r="A274" s="36"/>
      <c r="B274" s="170"/>
      <c r="C274" s="171" t="s">
        <v>614</v>
      </c>
      <c r="D274" s="171" t="s">
        <v>141</v>
      </c>
      <c r="E274" s="172" t="s">
        <v>625</v>
      </c>
      <c r="F274" s="173" t="s">
        <v>626</v>
      </c>
      <c r="G274" s="174" t="s">
        <v>202</v>
      </c>
      <c r="H274" s="175">
        <v>111.545</v>
      </c>
      <c r="I274" s="176"/>
      <c r="J274" s="177">
        <f>ROUND(I274*H274,2)</f>
        <v>0</v>
      </c>
      <c r="K274" s="178"/>
      <c r="L274" s="37"/>
      <c r="M274" s="179" t="s">
        <v>1</v>
      </c>
      <c r="N274" s="180" t="s">
        <v>41</v>
      </c>
      <c r="O274" s="75"/>
      <c r="P274" s="181">
        <f>O274*H274</f>
        <v>0</v>
      </c>
      <c r="Q274" s="181">
        <v>0.00021</v>
      </c>
      <c r="R274" s="181">
        <f>Q274*H274</f>
        <v>0.023424450000000003</v>
      </c>
      <c r="S274" s="181">
        <v>0</v>
      </c>
      <c r="T274" s="18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3" t="s">
        <v>145</v>
      </c>
      <c r="AT274" s="183" t="s">
        <v>141</v>
      </c>
      <c r="AU274" s="183" t="s">
        <v>86</v>
      </c>
      <c r="AY274" s="17" t="s">
        <v>138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7" t="s">
        <v>84</v>
      </c>
      <c r="BK274" s="184">
        <f>ROUND(I274*H274,2)</f>
        <v>0</v>
      </c>
      <c r="BL274" s="17" t="s">
        <v>145</v>
      </c>
      <c r="BM274" s="183" t="s">
        <v>627</v>
      </c>
    </row>
    <row r="275" spans="1:65" s="2" customFormat="1" ht="33" customHeight="1">
      <c r="A275" s="36"/>
      <c r="B275" s="170"/>
      <c r="C275" s="171" t="s">
        <v>617</v>
      </c>
      <c r="D275" s="171" t="s">
        <v>141</v>
      </c>
      <c r="E275" s="172" t="s">
        <v>628</v>
      </c>
      <c r="F275" s="173" t="s">
        <v>629</v>
      </c>
      <c r="G275" s="174" t="s">
        <v>202</v>
      </c>
      <c r="H275" s="175">
        <v>111.545</v>
      </c>
      <c r="I275" s="176"/>
      <c r="J275" s="177">
        <f>ROUND(I275*H275,2)</f>
        <v>0</v>
      </c>
      <c r="K275" s="178"/>
      <c r="L275" s="37"/>
      <c r="M275" s="179" t="s">
        <v>1</v>
      </c>
      <c r="N275" s="180" t="s">
        <v>41</v>
      </c>
      <c r="O275" s="75"/>
      <c r="P275" s="181">
        <f>O275*H275</f>
        <v>0</v>
      </c>
      <c r="Q275" s="181">
        <v>0.00012</v>
      </c>
      <c r="R275" s="181">
        <f>Q275*H275</f>
        <v>0.0133854</v>
      </c>
      <c r="S275" s="181">
        <v>0</v>
      </c>
      <c r="T275" s="18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3" t="s">
        <v>307</v>
      </c>
      <c r="AT275" s="183" t="s">
        <v>141</v>
      </c>
      <c r="AU275" s="183" t="s">
        <v>86</v>
      </c>
      <c r="AY275" s="17" t="s">
        <v>138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7" t="s">
        <v>84</v>
      </c>
      <c r="BK275" s="184">
        <f>ROUND(I275*H275,2)</f>
        <v>0</v>
      </c>
      <c r="BL275" s="17" t="s">
        <v>307</v>
      </c>
      <c r="BM275" s="183" t="s">
        <v>630</v>
      </c>
    </row>
    <row r="276" spans="1:63" s="12" customFormat="1" ht="25.9" customHeight="1">
      <c r="A276" s="12"/>
      <c r="B276" s="157"/>
      <c r="C276" s="12"/>
      <c r="D276" s="158" t="s">
        <v>75</v>
      </c>
      <c r="E276" s="159" t="s">
        <v>135</v>
      </c>
      <c r="F276" s="159" t="s">
        <v>136</v>
      </c>
      <c r="G276" s="12"/>
      <c r="H276" s="12"/>
      <c r="I276" s="160"/>
      <c r="J276" s="161">
        <f>BK276</f>
        <v>0</v>
      </c>
      <c r="K276" s="12"/>
      <c r="L276" s="157"/>
      <c r="M276" s="162"/>
      <c r="N276" s="163"/>
      <c r="O276" s="163"/>
      <c r="P276" s="164">
        <f>P277</f>
        <v>0</v>
      </c>
      <c r="Q276" s="163"/>
      <c r="R276" s="164">
        <f>R277</f>
        <v>0</v>
      </c>
      <c r="S276" s="163"/>
      <c r="T276" s="165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58" t="s">
        <v>137</v>
      </c>
      <c r="AT276" s="166" t="s">
        <v>75</v>
      </c>
      <c r="AU276" s="166" t="s">
        <v>76</v>
      </c>
      <c r="AY276" s="158" t="s">
        <v>138</v>
      </c>
      <c r="BK276" s="167">
        <f>BK277</f>
        <v>0</v>
      </c>
    </row>
    <row r="277" spans="1:63" s="12" customFormat="1" ht="22.8" customHeight="1">
      <c r="A277" s="12"/>
      <c r="B277" s="157"/>
      <c r="C277" s="12"/>
      <c r="D277" s="158" t="s">
        <v>75</v>
      </c>
      <c r="E277" s="168" t="s">
        <v>333</v>
      </c>
      <c r="F277" s="168" t="s">
        <v>334</v>
      </c>
      <c r="G277" s="12"/>
      <c r="H277" s="12"/>
      <c r="I277" s="160"/>
      <c r="J277" s="169">
        <f>BK277</f>
        <v>0</v>
      </c>
      <c r="K277" s="12"/>
      <c r="L277" s="157"/>
      <c r="M277" s="162"/>
      <c r="N277" s="163"/>
      <c r="O277" s="163"/>
      <c r="P277" s="164">
        <f>P278</f>
        <v>0</v>
      </c>
      <c r="Q277" s="163"/>
      <c r="R277" s="164">
        <f>R278</f>
        <v>0</v>
      </c>
      <c r="S277" s="163"/>
      <c r="T277" s="165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58" t="s">
        <v>137</v>
      </c>
      <c r="AT277" s="166" t="s">
        <v>75</v>
      </c>
      <c r="AU277" s="166" t="s">
        <v>84</v>
      </c>
      <c r="AY277" s="158" t="s">
        <v>138</v>
      </c>
      <c r="BK277" s="167">
        <f>BK278</f>
        <v>0</v>
      </c>
    </row>
    <row r="278" spans="1:65" s="2" customFormat="1" ht="21.75" customHeight="1">
      <c r="A278" s="36"/>
      <c r="B278" s="170"/>
      <c r="C278" s="171" t="s">
        <v>621</v>
      </c>
      <c r="D278" s="171" t="s">
        <v>141</v>
      </c>
      <c r="E278" s="172" t="s">
        <v>631</v>
      </c>
      <c r="F278" s="173" t="s">
        <v>632</v>
      </c>
      <c r="G278" s="174" t="s">
        <v>337</v>
      </c>
      <c r="H278" s="175">
        <v>1</v>
      </c>
      <c r="I278" s="176"/>
      <c r="J278" s="177">
        <f>ROUND(I278*H278,2)</f>
        <v>0</v>
      </c>
      <c r="K278" s="178"/>
      <c r="L278" s="37"/>
      <c r="M278" s="221" t="s">
        <v>1</v>
      </c>
      <c r="N278" s="222" t="s">
        <v>41</v>
      </c>
      <c r="O278" s="223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3" t="s">
        <v>155</v>
      </c>
      <c r="AT278" s="183" t="s">
        <v>141</v>
      </c>
      <c r="AU278" s="183" t="s">
        <v>86</v>
      </c>
      <c r="AY278" s="17" t="s">
        <v>138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7" t="s">
        <v>84</v>
      </c>
      <c r="BK278" s="184">
        <f>ROUND(I278*H278,2)</f>
        <v>0</v>
      </c>
      <c r="BL278" s="17" t="s">
        <v>155</v>
      </c>
      <c r="BM278" s="183" t="s">
        <v>633</v>
      </c>
    </row>
    <row r="279" spans="1:31" s="2" customFormat="1" ht="6.95" customHeight="1">
      <c r="A279" s="36"/>
      <c r="B279" s="58"/>
      <c r="C279" s="59"/>
      <c r="D279" s="59"/>
      <c r="E279" s="59"/>
      <c r="F279" s="59"/>
      <c r="G279" s="59"/>
      <c r="H279" s="59"/>
      <c r="I279" s="59"/>
      <c r="J279" s="59"/>
      <c r="K279" s="59"/>
      <c r="L279" s="37"/>
      <c r="M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</row>
  </sheetData>
  <autoFilter ref="C128:K27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634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102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31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ROUND((SUM(BE120:BE178)),2)</f>
        <v>0</v>
      </c>
      <c r="G33" s="36"/>
      <c r="H33" s="36"/>
      <c r="I33" s="126">
        <v>0.21</v>
      </c>
      <c r="J33" s="125">
        <f>ROUND(((SUM(BE120:BE178))*I33),2)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ROUND((SUM(BF120:BF178)),2)</f>
        <v>0</v>
      </c>
      <c r="G34" s="36"/>
      <c r="H34" s="36"/>
      <c r="I34" s="126">
        <v>0.15</v>
      </c>
      <c r="J34" s="125">
        <f>ROUND(((SUM(BF120:BF178))*I34),2)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ROUND((SUM(BG120:BG178)),2)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ROUND((SUM(BH120:BH178)),2)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ROUND((SUM(BI120:BI178)),2)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101N - Úprava cyklostezky (neuznatelné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DOPRAPLAN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190</v>
      </c>
      <c r="E97" s="140"/>
      <c r="F97" s="140"/>
      <c r="G97" s="140"/>
      <c r="H97" s="140"/>
      <c r="I97" s="140"/>
      <c r="J97" s="141">
        <f>J121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191</v>
      </c>
      <c r="E98" s="144"/>
      <c r="F98" s="144"/>
      <c r="G98" s="144"/>
      <c r="H98" s="144"/>
      <c r="I98" s="144"/>
      <c r="J98" s="145">
        <f>J122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341</v>
      </c>
      <c r="E99" s="144"/>
      <c r="F99" s="144"/>
      <c r="G99" s="144"/>
      <c r="H99" s="144"/>
      <c r="I99" s="144"/>
      <c r="J99" s="145">
        <f>J165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344</v>
      </c>
      <c r="E100" s="144"/>
      <c r="F100" s="144"/>
      <c r="G100" s="144"/>
      <c r="H100" s="144"/>
      <c r="I100" s="144"/>
      <c r="J100" s="145">
        <f>J169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122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6.25" customHeight="1">
      <c r="A110" s="36"/>
      <c r="B110" s="37"/>
      <c r="C110" s="36"/>
      <c r="D110" s="36"/>
      <c r="E110" s="119" t="str">
        <f>E7</f>
        <v>Úprava cyklostezky v oblasti Olešná ul.Kvapilova, k.ú. Místek (aktualizace 01-2021)</v>
      </c>
      <c r="F110" s="30"/>
      <c r="G110" s="30"/>
      <c r="H110" s="30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113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SO 101N - Úprava cyklostezky (neuznatelné náklady)</v>
      </c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>Frýdek-Místek</v>
      </c>
      <c r="G114" s="36"/>
      <c r="H114" s="36"/>
      <c r="I114" s="30" t="s">
        <v>22</v>
      </c>
      <c r="J114" s="67" t="str">
        <f>IF(J12="","",J12)</f>
        <v>25. 1. 2021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>Statutární město Frýdek-Místek</v>
      </c>
      <c r="G116" s="36"/>
      <c r="H116" s="36"/>
      <c r="I116" s="30" t="s">
        <v>30</v>
      </c>
      <c r="J116" s="34" t="str">
        <f>E21</f>
        <v>DOPRAPLAN s.r.o.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28</v>
      </c>
      <c r="D117" s="36"/>
      <c r="E117" s="36"/>
      <c r="F117" s="25" t="str">
        <f>IF(E18="","",E18)</f>
        <v>Vyplň údaj</v>
      </c>
      <c r="G117" s="36"/>
      <c r="H117" s="36"/>
      <c r="I117" s="30" t="s">
        <v>33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46"/>
      <c r="B119" s="147"/>
      <c r="C119" s="148" t="s">
        <v>123</v>
      </c>
      <c r="D119" s="149" t="s">
        <v>61</v>
      </c>
      <c r="E119" s="149" t="s">
        <v>57</v>
      </c>
      <c r="F119" s="149" t="s">
        <v>58</v>
      </c>
      <c r="G119" s="149" t="s">
        <v>124</v>
      </c>
      <c r="H119" s="149" t="s">
        <v>125</v>
      </c>
      <c r="I119" s="149" t="s">
        <v>126</v>
      </c>
      <c r="J119" s="150" t="s">
        <v>117</v>
      </c>
      <c r="K119" s="151" t="s">
        <v>127</v>
      </c>
      <c r="L119" s="152"/>
      <c r="M119" s="84" t="s">
        <v>1</v>
      </c>
      <c r="N119" s="85" t="s">
        <v>40</v>
      </c>
      <c r="O119" s="85" t="s">
        <v>128</v>
      </c>
      <c r="P119" s="85" t="s">
        <v>129</v>
      </c>
      <c r="Q119" s="85" t="s">
        <v>130</v>
      </c>
      <c r="R119" s="85" t="s">
        <v>131</v>
      </c>
      <c r="S119" s="85" t="s">
        <v>132</v>
      </c>
      <c r="T119" s="86" t="s">
        <v>133</v>
      </c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</row>
    <row r="120" spans="1:63" s="2" customFormat="1" ht="22.8" customHeight="1">
      <c r="A120" s="36"/>
      <c r="B120" s="37"/>
      <c r="C120" s="91" t="s">
        <v>134</v>
      </c>
      <c r="D120" s="36"/>
      <c r="E120" s="36"/>
      <c r="F120" s="36"/>
      <c r="G120" s="36"/>
      <c r="H120" s="36"/>
      <c r="I120" s="36"/>
      <c r="J120" s="153">
        <f>BK120</f>
        <v>0</v>
      </c>
      <c r="K120" s="36"/>
      <c r="L120" s="37"/>
      <c r="M120" s="87"/>
      <c r="N120" s="71"/>
      <c r="O120" s="88"/>
      <c r="P120" s="154">
        <f>P121</f>
        <v>0</v>
      </c>
      <c r="Q120" s="88"/>
      <c r="R120" s="154">
        <f>R121</f>
        <v>1.4269</v>
      </c>
      <c r="S120" s="88"/>
      <c r="T120" s="15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75</v>
      </c>
      <c r="AU120" s="17" t="s">
        <v>119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75</v>
      </c>
      <c r="E121" s="159" t="s">
        <v>197</v>
      </c>
      <c r="F121" s="159" t="s">
        <v>198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P122+P165+P169</f>
        <v>0</v>
      </c>
      <c r="Q121" s="163"/>
      <c r="R121" s="164">
        <f>R122+R165+R169</f>
        <v>1.4269</v>
      </c>
      <c r="S121" s="163"/>
      <c r="T121" s="165">
        <f>T122+T165+T169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84</v>
      </c>
      <c r="AT121" s="166" t="s">
        <v>75</v>
      </c>
      <c r="AU121" s="166" t="s">
        <v>76</v>
      </c>
      <c r="AY121" s="158" t="s">
        <v>138</v>
      </c>
      <c r="BK121" s="167">
        <f>BK122+BK165+BK169</f>
        <v>0</v>
      </c>
    </row>
    <row r="122" spans="1:63" s="12" customFormat="1" ht="22.8" customHeight="1">
      <c r="A122" s="12"/>
      <c r="B122" s="157"/>
      <c r="C122" s="12"/>
      <c r="D122" s="158" t="s">
        <v>75</v>
      </c>
      <c r="E122" s="168" t="s">
        <v>84</v>
      </c>
      <c r="F122" s="168" t="s">
        <v>199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SUM(P123:P164)</f>
        <v>0</v>
      </c>
      <c r="Q122" s="163"/>
      <c r="R122" s="164">
        <f>SUM(R123:R164)</f>
        <v>1.40941</v>
      </c>
      <c r="S122" s="163"/>
      <c r="T122" s="165">
        <f>SUM(T123:T164)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84</v>
      </c>
      <c r="AT122" s="166" t="s">
        <v>75</v>
      </c>
      <c r="AU122" s="166" t="s">
        <v>84</v>
      </c>
      <c r="AY122" s="158" t="s">
        <v>138</v>
      </c>
      <c r="BK122" s="167">
        <f>SUM(BK123:BK164)</f>
        <v>0</v>
      </c>
    </row>
    <row r="123" spans="1:65" s="2" customFormat="1" ht="33" customHeight="1">
      <c r="A123" s="36"/>
      <c r="B123" s="170"/>
      <c r="C123" s="171" t="s">
        <v>84</v>
      </c>
      <c r="D123" s="171" t="s">
        <v>141</v>
      </c>
      <c r="E123" s="172" t="s">
        <v>635</v>
      </c>
      <c r="F123" s="173" t="s">
        <v>636</v>
      </c>
      <c r="G123" s="174" t="s">
        <v>202</v>
      </c>
      <c r="H123" s="175">
        <v>483</v>
      </c>
      <c r="I123" s="176"/>
      <c r="J123" s="177">
        <f>ROUND(I123*H123,2)</f>
        <v>0</v>
      </c>
      <c r="K123" s="178"/>
      <c r="L123" s="37"/>
      <c r="M123" s="179" t="s">
        <v>1</v>
      </c>
      <c r="N123" s="180" t="s">
        <v>41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145</v>
      </c>
      <c r="AT123" s="183" t="s">
        <v>141</v>
      </c>
      <c r="AU123" s="183" t="s">
        <v>86</v>
      </c>
      <c r="AY123" s="17" t="s">
        <v>138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84</v>
      </c>
      <c r="BK123" s="184">
        <f>ROUND(I123*H123,2)</f>
        <v>0</v>
      </c>
      <c r="BL123" s="17" t="s">
        <v>145</v>
      </c>
      <c r="BM123" s="183" t="s">
        <v>637</v>
      </c>
    </row>
    <row r="124" spans="1:47" s="2" customFormat="1" ht="12">
      <c r="A124" s="36"/>
      <c r="B124" s="37"/>
      <c r="C124" s="36"/>
      <c r="D124" s="185" t="s">
        <v>147</v>
      </c>
      <c r="E124" s="36"/>
      <c r="F124" s="186" t="s">
        <v>638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147</v>
      </c>
      <c r="AU124" s="17" t="s">
        <v>86</v>
      </c>
    </row>
    <row r="125" spans="1:51" s="13" customFormat="1" ht="12">
      <c r="A125" s="13"/>
      <c r="B125" s="191"/>
      <c r="C125" s="13"/>
      <c r="D125" s="185" t="s">
        <v>151</v>
      </c>
      <c r="E125" s="192" t="s">
        <v>1</v>
      </c>
      <c r="F125" s="193" t="s">
        <v>639</v>
      </c>
      <c r="G125" s="13"/>
      <c r="H125" s="194">
        <v>483</v>
      </c>
      <c r="I125" s="195"/>
      <c r="J125" s="13"/>
      <c r="K125" s="13"/>
      <c r="L125" s="191"/>
      <c r="M125" s="196"/>
      <c r="N125" s="197"/>
      <c r="O125" s="197"/>
      <c r="P125" s="197"/>
      <c r="Q125" s="197"/>
      <c r="R125" s="197"/>
      <c r="S125" s="197"/>
      <c r="T125" s="19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2" t="s">
        <v>151</v>
      </c>
      <c r="AU125" s="192" t="s">
        <v>86</v>
      </c>
      <c r="AV125" s="13" t="s">
        <v>86</v>
      </c>
      <c r="AW125" s="13" t="s">
        <v>32</v>
      </c>
      <c r="AX125" s="13" t="s">
        <v>84</v>
      </c>
      <c r="AY125" s="192" t="s">
        <v>138</v>
      </c>
    </row>
    <row r="126" spans="1:65" s="2" customFormat="1" ht="16.5" customHeight="1">
      <c r="A126" s="36"/>
      <c r="B126" s="170"/>
      <c r="C126" s="171" t="s">
        <v>86</v>
      </c>
      <c r="D126" s="171" t="s">
        <v>141</v>
      </c>
      <c r="E126" s="172" t="s">
        <v>640</v>
      </c>
      <c r="F126" s="173" t="s">
        <v>641</v>
      </c>
      <c r="G126" s="174" t="s">
        <v>267</v>
      </c>
      <c r="H126" s="175">
        <v>11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41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145</v>
      </c>
      <c r="AT126" s="183" t="s">
        <v>141</v>
      </c>
      <c r="AU126" s="183" t="s">
        <v>86</v>
      </c>
      <c r="AY126" s="17" t="s">
        <v>138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84</v>
      </c>
      <c r="BK126" s="184">
        <f>ROUND(I126*H126,2)</f>
        <v>0</v>
      </c>
      <c r="BL126" s="17" t="s">
        <v>145</v>
      </c>
      <c r="BM126" s="183" t="s">
        <v>642</v>
      </c>
    </row>
    <row r="127" spans="1:47" s="2" customFormat="1" ht="12">
      <c r="A127" s="36"/>
      <c r="B127" s="37"/>
      <c r="C127" s="36"/>
      <c r="D127" s="185" t="s">
        <v>147</v>
      </c>
      <c r="E127" s="36"/>
      <c r="F127" s="186" t="s">
        <v>643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147</v>
      </c>
      <c r="AU127" s="17" t="s">
        <v>86</v>
      </c>
    </row>
    <row r="128" spans="1:51" s="13" customFormat="1" ht="12">
      <c r="A128" s="13"/>
      <c r="B128" s="191"/>
      <c r="C128" s="13"/>
      <c r="D128" s="185" t="s">
        <v>151</v>
      </c>
      <c r="E128" s="192" t="s">
        <v>1</v>
      </c>
      <c r="F128" s="193" t="s">
        <v>644</v>
      </c>
      <c r="G128" s="13"/>
      <c r="H128" s="194">
        <v>11</v>
      </c>
      <c r="I128" s="195"/>
      <c r="J128" s="13"/>
      <c r="K128" s="13"/>
      <c r="L128" s="191"/>
      <c r="M128" s="196"/>
      <c r="N128" s="197"/>
      <c r="O128" s="197"/>
      <c r="P128" s="197"/>
      <c r="Q128" s="197"/>
      <c r="R128" s="197"/>
      <c r="S128" s="197"/>
      <c r="T128" s="19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2" t="s">
        <v>151</v>
      </c>
      <c r="AU128" s="192" t="s">
        <v>86</v>
      </c>
      <c r="AV128" s="13" t="s">
        <v>86</v>
      </c>
      <c r="AW128" s="13" t="s">
        <v>32</v>
      </c>
      <c r="AX128" s="13" t="s">
        <v>84</v>
      </c>
      <c r="AY128" s="192" t="s">
        <v>138</v>
      </c>
    </row>
    <row r="129" spans="1:65" s="2" customFormat="1" ht="16.5" customHeight="1">
      <c r="A129" s="36"/>
      <c r="B129" s="170"/>
      <c r="C129" s="171" t="s">
        <v>158</v>
      </c>
      <c r="D129" s="171" t="s">
        <v>141</v>
      </c>
      <c r="E129" s="172" t="s">
        <v>645</v>
      </c>
      <c r="F129" s="173" t="s">
        <v>646</v>
      </c>
      <c r="G129" s="174" t="s">
        <v>267</v>
      </c>
      <c r="H129" s="175">
        <v>1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41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145</v>
      </c>
      <c r="AT129" s="183" t="s">
        <v>141</v>
      </c>
      <c r="AU129" s="183" t="s">
        <v>86</v>
      </c>
      <c r="AY129" s="17" t="s">
        <v>138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84</v>
      </c>
      <c r="BK129" s="184">
        <f>ROUND(I129*H129,2)</f>
        <v>0</v>
      </c>
      <c r="BL129" s="17" t="s">
        <v>145</v>
      </c>
      <c r="BM129" s="183" t="s">
        <v>647</v>
      </c>
    </row>
    <row r="130" spans="1:47" s="2" customFormat="1" ht="12">
      <c r="A130" s="36"/>
      <c r="B130" s="37"/>
      <c r="C130" s="36"/>
      <c r="D130" s="185" t="s">
        <v>147</v>
      </c>
      <c r="E130" s="36"/>
      <c r="F130" s="186" t="s">
        <v>648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147</v>
      </c>
      <c r="AU130" s="17" t="s">
        <v>86</v>
      </c>
    </row>
    <row r="131" spans="1:51" s="13" customFormat="1" ht="12">
      <c r="A131" s="13"/>
      <c r="B131" s="191"/>
      <c r="C131" s="13"/>
      <c r="D131" s="185" t="s">
        <v>151</v>
      </c>
      <c r="E131" s="192" t="s">
        <v>1</v>
      </c>
      <c r="F131" s="193" t="s">
        <v>84</v>
      </c>
      <c r="G131" s="13"/>
      <c r="H131" s="194">
        <v>1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151</v>
      </c>
      <c r="AU131" s="192" t="s">
        <v>86</v>
      </c>
      <c r="AV131" s="13" t="s">
        <v>86</v>
      </c>
      <c r="AW131" s="13" t="s">
        <v>32</v>
      </c>
      <c r="AX131" s="13" t="s">
        <v>84</v>
      </c>
      <c r="AY131" s="192" t="s">
        <v>138</v>
      </c>
    </row>
    <row r="132" spans="1:65" s="2" customFormat="1" ht="16.5" customHeight="1">
      <c r="A132" s="36"/>
      <c r="B132" s="170"/>
      <c r="C132" s="171" t="s">
        <v>145</v>
      </c>
      <c r="D132" s="171" t="s">
        <v>141</v>
      </c>
      <c r="E132" s="172" t="s">
        <v>649</v>
      </c>
      <c r="F132" s="173" t="s">
        <v>650</v>
      </c>
      <c r="G132" s="174" t="s">
        <v>267</v>
      </c>
      <c r="H132" s="175">
        <v>12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41</v>
      </c>
      <c r="O132" s="75"/>
      <c r="P132" s="181">
        <f>O132*H132</f>
        <v>0</v>
      </c>
      <c r="Q132" s="181">
        <v>5E-05</v>
      </c>
      <c r="R132" s="181">
        <f>Q132*H132</f>
        <v>0.0006000000000000001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145</v>
      </c>
      <c r="AT132" s="183" t="s">
        <v>141</v>
      </c>
      <c r="AU132" s="183" t="s">
        <v>86</v>
      </c>
      <c r="AY132" s="17" t="s">
        <v>138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84</v>
      </c>
      <c r="BK132" s="184">
        <f>ROUND(I132*H132,2)</f>
        <v>0</v>
      </c>
      <c r="BL132" s="17" t="s">
        <v>145</v>
      </c>
      <c r="BM132" s="183" t="s">
        <v>651</v>
      </c>
    </row>
    <row r="133" spans="1:47" s="2" customFormat="1" ht="12">
      <c r="A133" s="36"/>
      <c r="B133" s="37"/>
      <c r="C133" s="36"/>
      <c r="D133" s="185" t="s">
        <v>147</v>
      </c>
      <c r="E133" s="36"/>
      <c r="F133" s="186" t="s">
        <v>652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147</v>
      </c>
      <c r="AU133" s="17" t="s">
        <v>86</v>
      </c>
    </row>
    <row r="134" spans="1:51" s="13" customFormat="1" ht="12">
      <c r="A134" s="13"/>
      <c r="B134" s="191"/>
      <c r="C134" s="13"/>
      <c r="D134" s="185" t="s">
        <v>151</v>
      </c>
      <c r="E134" s="192" t="s">
        <v>1</v>
      </c>
      <c r="F134" s="193" t="s">
        <v>272</v>
      </c>
      <c r="G134" s="13"/>
      <c r="H134" s="194">
        <v>12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151</v>
      </c>
      <c r="AU134" s="192" t="s">
        <v>86</v>
      </c>
      <c r="AV134" s="13" t="s">
        <v>86</v>
      </c>
      <c r="AW134" s="13" t="s">
        <v>32</v>
      </c>
      <c r="AX134" s="13" t="s">
        <v>84</v>
      </c>
      <c r="AY134" s="192" t="s">
        <v>138</v>
      </c>
    </row>
    <row r="135" spans="1:65" s="2" customFormat="1" ht="16.5" customHeight="1">
      <c r="A135" s="36"/>
      <c r="B135" s="170"/>
      <c r="C135" s="171" t="s">
        <v>137</v>
      </c>
      <c r="D135" s="171" t="s">
        <v>141</v>
      </c>
      <c r="E135" s="172" t="s">
        <v>653</v>
      </c>
      <c r="F135" s="173" t="s">
        <v>654</v>
      </c>
      <c r="G135" s="174" t="s">
        <v>267</v>
      </c>
      <c r="H135" s="175">
        <v>1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41</v>
      </c>
      <c r="O135" s="75"/>
      <c r="P135" s="181">
        <f>O135*H135</f>
        <v>0</v>
      </c>
      <c r="Q135" s="181">
        <v>5E-05</v>
      </c>
      <c r="R135" s="181">
        <f>Q135*H135</f>
        <v>5E-05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145</v>
      </c>
      <c r="AT135" s="183" t="s">
        <v>141</v>
      </c>
      <c r="AU135" s="183" t="s">
        <v>86</v>
      </c>
      <c r="AY135" s="17" t="s">
        <v>138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84</v>
      </c>
      <c r="BK135" s="184">
        <f>ROUND(I135*H135,2)</f>
        <v>0</v>
      </c>
      <c r="BL135" s="17" t="s">
        <v>145</v>
      </c>
      <c r="BM135" s="183" t="s">
        <v>655</v>
      </c>
    </row>
    <row r="136" spans="1:47" s="2" customFormat="1" ht="12">
      <c r="A136" s="36"/>
      <c r="B136" s="37"/>
      <c r="C136" s="36"/>
      <c r="D136" s="185" t="s">
        <v>147</v>
      </c>
      <c r="E136" s="36"/>
      <c r="F136" s="186" t="s">
        <v>656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147</v>
      </c>
      <c r="AU136" s="17" t="s">
        <v>86</v>
      </c>
    </row>
    <row r="137" spans="1:51" s="13" customFormat="1" ht="12">
      <c r="A137" s="13"/>
      <c r="B137" s="191"/>
      <c r="C137" s="13"/>
      <c r="D137" s="185" t="s">
        <v>151</v>
      </c>
      <c r="E137" s="192" t="s">
        <v>1</v>
      </c>
      <c r="F137" s="193" t="s">
        <v>84</v>
      </c>
      <c r="G137" s="13"/>
      <c r="H137" s="194">
        <v>1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151</v>
      </c>
      <c r="AU137" s="192" t="s">
        <v>86</v>
      </c>
      <c r="AV137" s="13" t="s">
        <v>86</v>
      </c>
      <c r="AW137" s="13" t="s">
        <v>32</v>
      </c>
      <c r="AX137" s="13" t="s">
        <v>84</v>
      </c>
      <c r="AY137" s="192" t="s">
        <v>138</v>
      </c>
    </row>
    <row r="138" spans="1:65" s="2" customFormat="1" ht="21.75" customHeight="1">
      <c r="A138" s="36"/>
      <c r="B138" s="170"/>
      <c r="C138" s="171" t="s">
        <v>237</v>
      </c>
      <c r="D138" s="171" t="s">
        <v>141</v>
      </c>
      <c r="E138" s="172" t="s">
        <v>657</v>
      </c>
      <c r="F138" s="173" t="s">
        <v>658</v>
      </c>
      <c r="G138" s="174" t="s">
        <v>267</v>
      </c>
      <c r="H138" s="175">
        <v>12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41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145</v>
      </c>
      <c r="AT138" s="183" t="s">
        <v>141</v>
      </c>
      <c r="AU138" s="183" t="s">
        <v>86</v>
      </c>
      <c r="AY138" s="17" t="s">
        <v>138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84</v>
      </c>
      <c r="BK138" s="184">
        <f>ROUND(I138*H138,2)</f>
        <v>0</v>
      </c>
      <c r="BL138" s="17" t="s">
        <v>145</v>
      </c>
      <c r="BM138" s="183" t="s">
        <v>659</v>
      </c>
    </row>
    <row r="139" spans="1:47" s="2" customFormat="1" ht="12">
      <c r="A139" s="36"/>
      <c r="B139" s="37"/>
      <c r="C139" s="36"/>
      <c r="D139" s="185" t="s">
        <v>147</v>
      </c>
      <c r="E139" s="36"/>
      <c r="F139" s="186" t="s">
        <v>660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147</v>
      </c>
      <c r="AU139" s="17" t="s">
        <v>86</v>
      </c>
    </row>
    <row r="140" spans="1:51" s="13" customFormat="1" ht="12">
      <c r="A140" s="13"/>
      <c r="B140" s="191"/>
      <c r="C140" s="13"/>
      <c r="D140" s="185" t="s">
        <v>151</v>
      </c>
      <c r="E140" s="192" t="s">
        <v>1</v>
      </c>
      <c r="F140" s="193" t="s">
        <v>272</v>
      </c>
      <c r="G140" s="13"/>
      <c r="H140" s="194">
        <v>12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151</v>
      </c>
      <c r="AU140" s="192" t="s">
        <v>86</v>
      </c>
      <c r="AV140" s="13" t="s">
        <v>86</v>
      </c>
      <c r="AW140" s="13" t="s">
        <v>32</v>
      </c>
      <c r="AX140" s="13" t="s">
        <v>84</v>
      </c>
      <c r="AY140" s="192" t="s">
        <v>138</v>
      </c>
    </row>
    <row r="141" spans="1:65" s="2" customFormat="1" ht="21.75" customHeight="1">
      <c r="A141" s="36"/>
      <c r="B141" s="170"/>
      <c r="C141" s="171" t="s">
        <v>246</v>
      </c>
      <c r="D141" s="171" t="s">
        <v>141</v>
      </c>
      <c r="E141" s="172" t="s">
        <v>661</v>
      </c>
      <c r="F141" s="173" t="s">
        <v>662</v>
      </c>
      <c r="G141" s="174" t="s">
        <v>267</v>
      </c>
      <c r="H141" s="175">
        <v>1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41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145</v>
      </c>
      <c r="AT141" s="183" t="s">
        <v>141</v>
      </c>
      <c r="AU141" s="183" t="s">
        <v>86</v>
      </c>
      <c r="AY141" s="17" t="s">
        <v>138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84</v>
      </c>
      <c r="BK141" s="184">
        <f>ROUND(I141*H141,2)</f>
        <v>0</v>
      </c>
      <c r="BL141" s="17" t="s">
        <v>145</v>
      </c>
      <c r="BM141" s="183" t="s">
        <v>663</v>
      </c>
    </row>
    <row r="142" spans="1:47" s="2" customFormat="1" ht="12">
      <c r="A142" s="36"/>
      <c r="B142" s="37"/>
      <c r="C142" s="36"/>
      <c r="D142" s="185" t="s">
        <v>147</v>
      </c>
      <c r="E142" s="36"/>
      <c r="F142" s="186" t="s">
        <v>664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147</v>
      </c>
      <c r="AU142" s="17" t="s">
        <v>86</v>
      </c>
    </row>
    <row r="143" spans="1:51" s="13" customFormat="1" ht="12">
      <c r="A143" s="13"/>
      <c r="B143" s="191"/>
      <c r="C143" s="13"/>
      <c r="D143" s="185" t="s">
        <v>151</v>
      </c>
      <c r="E143" s="192" t="s">
        <v>1</v>
      </c>
      <c r="F143" s="193" t="s">
        <v>84</v>
      </c>
      <c r="G143" s="13"/>
      <c r="H143" s="194">
        <v>1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151</v>
      </c>
      <c r="AU143" s="192" t="s">
        <v>86</v>
      </c>
      <c r="AV143" s="13" t="s">
        <v>86</v>
      </c>
      <c r="AW143" s="13" t="s">
        <v>32</v>
      </c>
      <c r="AX143" s="13" t="s">
        <v>84</v>
      </c>
      <c r="AY143" s="192" t="s">
        <v>138</v>
      </c>
    </row>
    <row r="144" spans="1:65" s="2" customFormat="1" ht="21.75" customHeight="1">
      <c r="A144" s="36"/>
      <c r="B144" s="170"/>
      <c r="C144" s="171" t="s">
        <v>241</v>
      </c>
      <c r="D144" s="171" t="s">
        <v>141</v>
      </c>
      <c r="E144" s="172" t="s">
        <v>665</v>
      </c>
      <c r="F144" s="173" t="s">
        <v>666</v>
      </c>
      <c r="G144" s="174" t="s">
        <v>202</v>
      </c>
      <c r="H144" s="175">
        <v>483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41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145</v>
      </c>
      <c r="AT144" s="183" t="s">
        <v>141</v>
      </c>
      <c r="AU144" s="183" t="s">
        <v>86</v>
      </c>
      <c r="AY144" s="17" t="s">
        <v>138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84</v>
      </c>
      <c r="BK144" s="184">
        <f>ROUND(I144*H144,2)</f>
        <v>0</v>
      </c>
      <c r="BL144" s="17" t="s">
        <v>145</v>
      </c>
      <c r="BM144" s="183" t="s">
        <v>667</v>
      </c>
    </row>
    <row r="145" spans="1:47" s="2" customFormat="1" ht="12">
      <c r="A145" s="36"/>
      <c r="B145" s="37"/>
      <c r="C145" s="36"/>
      <c r="D145" s="185" t="s">
        <v>147</v>
      </c>
      <c r="E145" s="36"/>
      <c r="F145" s="186" t="s">
        <v>668</v>
      </c>
      <c r="G145" s="36"/>
      <c r="H145" s="36"/>
      <c r="I145" s="187"/>
      <c r="J145" s="36"/>
      <c r="K145" s="36"/>
      <c r="L145" s="37"/>
      <c r="M145" s="188"/>
      <c r="N145" s="189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147</v>
      </c>
      <c r="AU145" s="17" t="s">
        <v>86</v>
      </c>
    </row>
    <row r="146" spans="1:51" s="13" customFormat="1" ht="12">
      <c r="A146" s="13"/>
      <c r="B146" s="191"/>
      <c r="C146" s="13"/>
      <c r="D146" s="185" t="s">
        <v>151</v>
      </c>
      <c r="E146" s="192" t="s">
        <v>1</v>
      </c>
      <c r="F146" s="193" t="s">
        <v>669</v>
      </c>
      <c r="G146" s="13"/>
      <c r="H146" s="194">
        <v>483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151</v>
      </c>
      <c r="AU146" s="192" t="s">
        <v>86</v>
      </c>
      <c r="AV146" s="13" t="s">
        <v>86</v>
      </c>
      <c r="AW146" s="13" t="s">
        <v>32</v>
      </c>
      <c r="AX146" s="13" t="s">
        <v>84</v>
      </c>
      <c r="AY146" s="192" t="s">
        <v>138</v>
      </c>
    </row>
    <row r="147" spans="1:65" s="2" customFormat="1" ht="21.75" customHeight="1">
      <c r="A147" s="36"/>
      <c r="B147" s="170"/>
      <c r="C147" s="171" t="s">
        <v>223</v>
      </c>
      <c r="D147" s="171" t="s">
        <v>141</v>
      </c>
      <c r="E147" s="172" t="s">
        <v>670</v>
      </c>
      <c r="F147" s="173" t="s">
        <v>671</v>
      </c>
      <c r="G147" s="174" t="s">
        <v>358</v>
      </c>
      <c r="H147" s="175">
        <v>0.675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41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145</v>
      </c>
      <c r="AT147" s="183" t="s">
        <v>141</v>
      </c>
      <c r="AU147" s="183" t="s">
        <v>86</v>
      </c>
      <c r="AY147" s="17" t="s">
        <v>138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84</v>
      </c>
      <c r="BK147" s="184">
        <f>ROUND(I147*H147,2)</f>
        <v>0</v>
      </c>
      <c r="BL147" s="17" t="s">
        <v>145</v>
      </c>
      <c r="BM147" s="183" t="s">
        <v>672</v>
      </c>
    </row>
    <row r="148" spans="1:47" s="2" customFormat="1" ht="12">
      <c r="A148" s="36"/>
      <c r="B148" s="37"/>
      <c r="C148" s="36"/>
      <c r="D148" s="185" t="s">
        <v>147</v>
      </c>
      <c r="E148" s="36"/>
      <c r="F148" s="186" t="s">
        <v>673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147</v>
      </c>
      <c r="AU148" s="17" t="s">
        <v>86</v>
      </c>
    </row>
    <row r="149" spans="1:51" s="13" customFormat="1" ht="12">
      <c r="A149" s="13"/>
      <c r="B149" s="191"/>
      <c r="C149" s="13"/>
      <c r="D149" s="185" t="s">
        <v>151</v>
      </c>
      <c r="E149" s="192" t="s">
        <v>1</v>
      </c>
      <c r="F149" s="193" t="s">
        <v>674</v>
      </c>
      <c r="G149" s="13"/>
      <c r="H149" s="194">
        <v>0.675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151</v>
      </c>
      <c r="AU149" s="192" t="s">
        <v>86</v>
      </c>
      <c r="AV149" s="13" t="s">
        <v>86</v>
      </c>
      <c r="AW149" s="13" t="s">
        <v>32</v>
      </c>
      <c r="AX149" s="13" t="s">
        <v>84</v>
      </c>
      <c r="AY149" s="192" t="s">
        <v>138</v>
      </c>
    </row>
    <row r="150" spans="1:65" s="2" customFormat="1" ht="16.5" customHeight="1">
      <c r="A150" s="36"/>
      <c r="B150" s="170"/>
      <c r="C150" s="210" t="s">
        <v>258</v>
      </c>
      <c r="D150" s="210" t="s">
        <v>238</v>
      </c>
      <c r="E150" s="211" t="s">
        <v>675</v>
      </c>
      <c r="F150" s="212" t="s">
        <v>676</v>
      </c>
      <c r="G150" s="213" t="s">
        <v>275</v>
      </c>
      <c r="H150" s="214">
        <v>1.35</v>
      </c>
      <c r="I150" s="215"/>
      <c r="J150" s="216">
        <f>ROUND(I150*H150,2)</f>
        <v>0</v>
      </c>
      <c r="K150" s="217"/>
      <c r="L150" s="218"/>
      <c r="M150" s="219" t="s">
        <v>1</v>
      </c>
      <c r="N150" s="220" t="s">
        <v>41</v>
      </c>
      <c r="O150" s="75"/>
      <c r="P150" s="181">
        <f>O150*H150</f>
        <v>0</v>
      </c>
      <c r="Q150" s="181">
        <v>1</v>
      </c>
      <c r="R150" s="181">
        <f>Q150*H150</f>
        <v>1.35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241</v>
      </c>
      <c r="AT150" s="183" t="s">
        <v>238</v>
      </c>
      <c r="AU150" s="183" t="s">
        <v>86</v>
      </c>
      <c r="AY150" s="17" t="s">
        <v>138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84</v>
      </c>
      <c r="BK150" s="184">
        <f>ROUND(I150*H150,2)</f>
        <v>0</v>
      </c>
      <c r="BL150" s="17" t="s">
        <v>145</v>
      </c>
      <c r="BM150" s="183" t="s">
        <v>677</v>
      </c>
    </row>
    <row r="151" spans="1:47" s="2" customFormat="1" ht="12">
      <c r="A151" s="36"/>
      <c r="B151" s="37"/>
      <c r="C151" s="36"/>
      <c r="D151" s="185" t="s">
        <v>147</v>
      </c>
      <c r="E151" s="36"/>
      <c r="F151" s="186" t="s">
        <v>678</v>
      </c>
      <c r="G151" s="36"/>
      <c r="H151" s="36"/>
      <c r="I151" s="187"/>
      <c r="J151" s="36"/>
      <c r="K151" s="36"/>
      <c r="L151" s="37"/>
      <c r="M151" s="188"/>
      <c r="N151" s="189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147</v>
      </c>
      <c r="AU151" s="17" t="s">
        <v>86</v>
      </c>
    </row>
    <row r="152" spans="1:51" s="13" customFormat="1" ht="12">
      <c r="A152" s="13"/>
      <c r="B152" s="191"/>
      <c r="C152" s="13"/>
      <c r="D152" s="185" t="s">
        <v>151</v>
      </c>
      <c r="E152" s="192" t="s">
        <v>1</v>
      </c>
      <c r="F152" s="193" t="s">
        <v>679</v>
      </c>
      <c r="G152" s="13"/>
      <c r="H152" s="194">
        <v>0.675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151</v>
      </c>
      <c r="AU152" s="192" t="s">
        <v>86</v>
      </c>
      <c r="AV152" s="13" t="s">
        <v>86</v>
      </c>
      <c r="AW152" s="13" t="s">
        <v>32</v>
      </c>
      <c r="AX152" s="13" t="s">
        <v>84</v>
      </c>
      <c r="AY152" s="192" t="s">
        <v>138</v>
      </c>
    </row>
    <row r="153" spans="1:51" s="13" customFormat="1" ht="12">
      <c r="A153" s="13"/>
      <c r="B153" s="191"/>
      <c r="C153" s="13"/>
      <c r="D153" s="185" t="s">
        <v>151</v>
      </c>
      <c r="E153" s="13"/>
      <c r="F153" s="193" t="s">
        <v>680</v>
      </c>
      <c r="G153" s="13"/>
      <c r="H153" s="194">
        <v>1.35</v>
      </c>
      <c r="I153" s="195"/>
      <c r="J153" s="13"/>
      <c r="K153" s="13"/>
      <c r="L153" s="191"/>
      <c r="M153" s="196"/>
      <c r="N153" s="197"/>
      <c r="O153" s="197"/>
      <c r="P153" s="197"/>
      <c r="Q153" s="197"/>
      <c r="R153" s="197"/>
      <c r="S153" s="197"/>
      <c r="T153" s="19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2" t="s">
        <v>151</v>
      </c>
      <c r="AU153" s="192" t="s">
        <v>86</v>
      </c>
      <c r="AV153" s="13" t="s">
        <v>86</v>
      </c>
      <c r="AW153" s="13" t="s">
        <v>3</v>
      </c>
      <c r="AX153" s="13" t="s">
        <v>84</v>
      </c>
      <c r="AY153" s="192" t="s">
        <v>138</v>
      </c>
    </row>
    <row r="154" spans="1:65" s="2" customFormat="1" ht="21.75" customHeight="1">
      <c r="A154" s="36"/>
      <c r="B154" s="170"/>
      <c r="C154" s="171" t="s">
        <v>264</v>
      </c>
      <c r="D154" s="171" t="s">
        <v>141</v>
      </c>
      <c r="E154" s="172" t="s">
        <v>681</v>
      </c>
      <c r="F154" s="173" t="s">
        <v>682</v>
      </c>
      <c r="G154" s="174" t="s">
        <v>202</v>
      </c>
      <c r="H154" s="175">
        <v>904</v>
      </c>
      <c r="I154" s="176"/>
      <c r="J154" s="177">
        <f>ROUND(I154*H154,2)</f>
        <v>0</v>
      </c>
      <c r="K154" s="178"/>
      <c r="L154" s="37"/>
      <c r="M154" s="179" t="s">
        <v>1</v>
      </c>
      <c r="N154" s="180" t="s">
        <v>41</v>
      </c>
      <c r="O154" s="75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3" t="s">
        <v>145</v>
      </c>
      <c r="AT154" s="183" t="s">
        <v>141</v>
      </c>
      <c r="AU154" s="183" t="s">
        <v>86</v>
      </c>
      <c r="AY154" s="17" t="s">
        <v>138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7" t="s">
        <v>84</v>
      </c>
      <c r="BK154" s="184">
        <f>ROUND(I154*H154,2)</f>
        <v>0</v>
      </c>
      <c r="BL154" s="17" t="s">
        <v>145</v>
      </c>
      <c r="BM154" s="183" t="s">
        <v>683</v>
      </c>
    </row>
    <row r="155" spans="1:47" s="2" customFormat="1" ht="12">
      <c r="A155" s="36"/>
      <c r="B155" s="37"/>
      <c r="C155" s="36"/>
      <c r="D155" s="185" t="s">
        <v>147</v>
      </c>
      <c r="E155" s="36"/>
      <c r="F155" s="186" t="s">
        <v>684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147</v>
      </c>
      <c r="AU155" s="17" t="s">
        <v>86</v>
      </c>
    </row>
    <row r="156" spans="1:51" s="13" customFormat="1" ht="12">
      <c r="A156" s="13"/>
      <c r="B156" s="191"/>
      <c r="C156" s="13"/>
      <c r="D156" s="185" t="s">
        <v>151</v>
      </c>
      <c r="E156" s="192" t="s">
        <v>1</v>
      </c>
      <c r="F156" s="193" t="s">
        <v>685</v>
      </c>
      <c r="G156" s="13"/>
      <c r="H156" s="194">
        <v>1198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151</v>
      </c>
      <c r="AU156" s="192" t="s">
        <v>86</v>
      </c>
      <c r="AV156" s="13" t="s">
        <v>86</v>
      </c>
      <c r="AW156" s="13" t="s">
        <v>32</v>
      </c>
      <c r="AX156" s="13" t="s">
        <v>76</v>
      </c>
      <c r="AY156" s="192" t="s">
        <v>138</v>
      </c>
    </row>
    <row r="157" spans="1:51" s="13" customFormat="1" ht="12">
      <c r="A157" s="13"/>
      <c r="B157" s="191"/>
      <c r="C157" s="13"/>
      <c r="D157" s="185" t="s">
        <v>151</v>
      </c>
      <c r="E157" s="192" t="s">
        <v>1</v>
      </c>
      <c r="F157" s="193" t="s">
        <v>686</v>
      </c>
      <c r="G157" s="13"/>
      <c r="H157" s="194">
        <v>-294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151</v>
      </c>
      <c r="AU157" s="192" t="s">
        <v>86</v>
      </c>
      <c r="AV157" s="13" t="s">
        <v>86</v>
      </c>
      <c r="AW157" s="13" t="s">
        <v>32</v>
      </c>
      <c r="AX157" s="13" t="s">
        <v>76</v>
      </c>
      <c r="AY157" s="192" t="s">
        <v>138</v>
      </c>
    </row>
    <row r="158" spans="1:51" s="14" customFormat="1" ht="12">
      <c r="A158" s="14"/>
      <c r="B158" s="202"/>
      <c r="C158" s="14"/>
      <c r="D158" s="185" t="s">
        <v>151</v>
      </c>
      <c r="E158" s="203" t="s">
        <v>1</v>
      </c>
      <c r="F158" s="204" t="s">
        <v>236</v>
      </c>
      <c r="G158" s="14"/>
      <c r="H158" s="205">
        <v>904</v>
      </c>
      <c r="I158" s="206"/>
      <c r="J158" s="14"/>
      <c r="K158" s="14"/>
      <c r="L158" s="202"/>
      <c r="M158" s="207"/>
      <c r="N158" s="208"/>
      <c r="O158" s="208"/>
      <c r="P158" s="208"/>
      <c r="Q158" s="208"/>
      <c r="R158" s="208"/>
      <c r="S158" s="208"/>
      <c r="T158" s="20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3" t="s">
        <v>151</v>
      </c>
      <c r="AU158" s="203" t="s">
        <v>86</v>
      </c>
      <c r="AV158" s="14" t="s">
        <v>145</v>
      </c>
      <c r="AW158" s="14" t="s">
        <v>32</v>
      </c>
      <c r="AX158" s="14" t="s">
        <v>84</v>
      </c>
      <c r="AY158" s="203" t="s">
        <v>138</v>
      </c>
    </row>
    <row r="159" spans="1:65" s="2" customFormat="1" ht="21.75" customHeight="1">
      <c r="A159" s="36"/>
      <c r="B159" s="170"/>
      <c r="C159" s="171" t="s">
        <v>272</v>
      </c>
      <c r="D159" s="171" t="s">
        <v>141</v>
      </c>
      <c r="E159" s="172" t="s">
        <v>687</v>
      </c>
      <c r="F159" s="173" t="s">
        <v>688</v>
      </c>
      <c r="G159" s="174" t="s">
        <v>202</v>
      </c>
      <c r="H159" s="175">
        <v>904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41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145</v>
      </c>
      <c r="AT159" s="183" t="s">
        <v>141</v>
      </c>
      <c r="AU159" s="183" t="s">
        <v>86</v>
      </c>
      <c r="AY159" s="17" t="s">
        <v>138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84</v>
      </c>
      <c r="BK159" s="184">
        <f>ROUND(I159*H159,2)</f>
        <v>0</v>
      </c>
      <c r="BL159" s="17" t="s">
        <v>145</v>
      </c>
      <c r="BM159" s="183" t="s">
        <v>689</v>
      </c>
    </row>
    <row r="160" spans="1:47" s="2" customFormat="1" ht="12">
      <c r="A160" s="36"/>
      <c r="B160" s="37"/>
      <c r="C160" s="36"/>
      <c r="D160" s="185" t="s">
        <v>147</v>
      </c>
      <c r="E160" s="36"/>
      <c r="F160" s="186" t="s">
        <v>690</v>
      </c>
      <c r="G160" s="36"/>
      <c r="H160" s="36"/>
      <c r="I160" s="187"/>
      <c r="J160" s="36"/>
      <c r="K160" s="36"/>
      <c r="L160" s="37"/>
      <c r="M160" s="188"/>
      <c r="N160" s="189"/>
      <c r="O160" s="75"/>
      <c r="P160" s="75"/>
      <c r="Q160" s="75"/>
      <c r="R160" s="75"/>
      <c r="S160" s="75"/>
      <c r="T160" s="7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7" t="s">
        <v>147</v>
      </c>
      <c r="AU160" s="17" t="s">
        <v>86</v>
      </c>
    </row>
    <row r="161" spans="1:51" s="13" customFormat="1" ht="12">
      <c r="A161" s="13"/>
      <c r="B161" s="191"/>
      <c r="C161" s="13"/>
      <c r="D161" s="185" t="s">
        <v>151</v>
      </c>
      <c r="E161" s="192" t="s">
        <v>1</v>
      </c>
      <c r="F161" s="193" t="s">
        <v>691</v>
      </c>
      <c r="G161" s="13"/>
      <c r="H161" s="194">
        <v>904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151</v>
      </c>
      <c r="AU161" s="192" t="s">
        <v>86</v>
      </c>
      <c r="AV161" s="13" t="s">
        <v>86</v>
      </c>
      <c r="AW161" s="13" t="s">
        <v>32</v>
      </c>
      <c r="AX161" s="13" t="s">
        <v>84</v>
      </c>
      <c r="AY161" s="192" t="s">
        <v>138</v>
      </c>
    </row>
    <row r="162" spans="1:65" s="2" customFormat="1" ht="16.5" customHeight="1">
      <c r="A162" s="36"/>
      <c r="B162" s="170"/>
      <c r="C162" s="210" t="s">
        <v>280</v>
      </c>
      <c r="D162" s="210" t="s">
        <v>238</v>
      </c>
      <c r="E162" s="211" t="s">
        <v>330</v>
      </c>
      <c r="F162" s="212" t="s">
        <v>331</v>
      </c>
      <c r="G162" s="213" t="s">
        <v>332</v>
      </c>
      <c r="H162" s="214">
        <v>58.76</v>
      </c>
      <c r="I162" s="215"/>
      <c r="J162" s="216">
        <f>ROUND(I162*H162,2)</f>
        <v>0</v>
      </c>
      <c r="K162" s="217"/>
      <c r="L162" s="218"/>
      <c r="M162" s="219" t="s">
        <v>1</v>
      </c>
      <c r="N162" s="220" t="s">
        <v>41</v>
      </c>
      <c r="O162" s="75"/>
      <c r="P162" s="181">
        <f>O162*H162</f>
        <v>0</v>
      </c>
      <c r="Q162" s="181">
        <v>0.001</v>
      </c>
      <c r="R162" s="181">
        <f>Q162*H162</f>
        <v>0.05876</v>
      </c>
      <c r="S162" s="181">
        <v>0</v>
      </c>
      <c r="T162" s="18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3" t="s">
        <v>241</v>
      </c>
      <c r="AT162" s="183" t="s">
        <v>238</v>
      </c>
      <c r="AU162" s="183" t="s">
        <v>86</v>
      </c>
      <c r="AY162" s="17" t="s">
        <v>138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7" t="s">
        <v>84</v>
      </c>
      <c r="BK162" s="184">
        <f>ROUND(I162*H162,2)</f>
        <v>0</v>
      </c>
      <c r="BL162" s="17" t="s">
        <v>145</v>
      </c>
      <c r="BM162" s="183" t="s">
        <v>692</v>
      </c>
    </row>
    <row r="163" spans="1:47" s="2" customFormat="1" ht="12">
      <c r="A163" s="36"/>
      <c r="B163" s="37"/>
      <c r="C163" s="36"/>
      <c r="D163" s="185" t="s">
        <v>147</v>
      </c>
      <c r="E163" s="36"/>
      <c r="F163" s="186" t="s">
        <v>331</v>
      </c>
      <c r="G163" s="36"/>
      <c r="H163" s="36"/>
      <c r="I163" s="187"/>
      <c r="J163" s="36"/>
      <c r="K163" s="36"/>
      <c r="L163" s="37"/>
      <c r="M163" s="188"/>
      <c r="N163" s="189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7" t="s">
        <v>147</v>
      </c>
      <c r="AU163" s="17" t="s">
        <v>86</v>
      </c>
    </row>
    <row r="164" spans="1:51" s="13" customFormat="1" ht="12">
      <c r="A164" s="13"/>
      <c r="B164" s="191"/>
      <c r="C164" s="13"/>
      <c r="D164" s="185" t="s">
        <v>151</v>
      </c>
      <c r="E164" s="192" t="s">
        <v>1</v>
      </c>
      <c r="F164" s="193" t="s">
        <v>693</v>
      </c>
      <c r="G164" s="13"/>
      <c r="H164" s="194">
        <v>58.76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151</v>
      </c>
      <c r="AU164" s="192" t="s">
        <v>86</v>
      </c>
      <c r="AV164" s="13" t="s">
        <v>86</v>
      </c>
      <c r="AW164" s="13" t="s">
        <v>32</v>
      </c>
      <c r="AX164" s="13" t="s">
        <v>84</v>
      </c>
      <c r="AY164" s="192" t="s">
        <v>138</v>
      </c>
    </row>
    <row r="165" spans="1:63" s="12" customFormat="1" ht="22.8" customHeight="1">
      <c r="A165" s="12"/>
      <c r="B165" s="157"/>
      <c r="C165" s="12"/>
      <c r="D165" s="158" t="s">
        <v>75</v>
      </c>
      <c r="E165" s="168" t="s">
        <v>158</v>
      </c>
      <c r="F165" s="168" t="s">
        <v>417</v>
      </c>
      <c r="G165" s="12"/>
      <c r="H165" s="12"/>
      <c r="I165" s="160"/>
      <c r="J165" s="169">
        <f>BK165</f>
        <v>0</v>
      </c>
      <c r="K165" s="12"/>
      <c r="L165" s="157"/>
      <c r="M165" s="162"/>
      <c r="N165" s="163"/>
      <c r="O165" s="163"/>
      <c r="P165" s="164">
        <f>SUM(P166:P168)</f>
        <v>0</v>
      </c>
      <c r="Q165" s="163"/>
      <c r="R165" s="164">
        <f>SUM(R166:R168)</f>
        <v>0.00819</v>
      </c>
      <c r="S165" s="163"/>
      <c r="T165" s="165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8" t="s">
        <v>84</v>
      </c>
      <c r="AT165" s="166" t="s">
        <v>75</v>
      </c>
      <c r="AU165" s="166" t="s">
        <v>84</v>
      </c>
      <c r="AY165" s="158" t="s">
        <v>138</v>
      </c>
      <c r="BK165" s="167">
        <f>SUM(BK166:BK168)</f>
        <v>0</v>
      </c>
    </row>
    <row r="166" spans="1:65" s="2" customFormat="1" ht="16.5" customHeight="1">
      <c r="A166" s="36"/>
      <c r="B166" s="170"/>
      <c r="C166" s="171" t="s">
        <v>287</v>
      </c>
      <c r="D166" s="171" t="s">
        <v>141</v>
      </c>
      <c r="E166" s="172" t="s">
        <v>694</v>
      </c>
      <c r="F166" s="173" t="s">
        <v>695</v>
      </c>
      <c r="G166" s="174" t="s">
        <v>213</v>
      </c>
      <c r="H166" s="175">
        <v>9</v>
      </c>
      <c r="I166" s="176"/>
      <c r="J166" s="177">
        <f>ROUND(I166*H166,2)</f>
        <v>0</v>
      </c>
      <c r="K166" s="178"/>
      <c r="L166" s="37"/>
      <c r="M166" s="179" t="s">
        <v>1</v>
      </c>
      <c r="N166" s="180" t="s">
        <v>41</v>
      </c>
      <c r="O166" s="75"/>
      <c r="P166" s="181">
        <f>O166*H166</f>
        <v>0</v>
      </c>
      <c r="Q166" s="181">
        <v>0.00091</v>
      </c>
      <c r="R166" s="181">
        <f>Q166*H166</f>
        <v>0.00819</v>
      </c>
      <c r="S166" s="181">
        <v>0</v>
      </c>
      <c r="T166" s="18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3" t="s">
        <v>145</v>
      </c>
      <c r="AT166" s="183" t="s">
        <v>141</v>
      </c>
      <c r="AU166" s="183" t="s">
        <v>86</v>
      </c>
      <c r="AY166" s="17" t="s">
        <v>138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84</v>
      </c>
      <c r="BK166" s="184">
        <f>ROUND(I166*H166,2)</f>
        <v>0</v>
      </c>
      <c r="BL166" s="17" t="s">
        <v>145</v>
      </c>
      <c r="BM166" s="183" t="s">
        <v>696</v>
      </c>
    </row>
    <row r="167" spans="1:47" s="2" customFormat="1" ht="12">
      <c r="A167" s="36"/>
      <c r="B167" s="37"/>
      <c r="C167" s="36"/>
      <c r="D167" s="185" t="s">
        <v>147</v>
      </c>
      <c r="E167" s="36"/>
      <c r="F167" s="186" t="s">
        <v>697</v>
      </c>
      <c r="G167" s="36"/>
      <c r="H167" s="36"/>
      <c r="I167" s="187"/>
      <c r="J167" s="36"/>
      <c r="K167" s="36"/>
      <c r="L167" s="37"/>
      <c r="M167" s="188"/>
      <c r="N167" s="189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147</v>
      </c>
      <c r="AU167" s="17" t="s">
        <v>86</v>
      </c>
    </row>
    <row r="168" spans="1:51" s="13" customFormat="1" ht="12">
      <c r="A168" s="13"/>
      <c r="B168" s="191"/>
      <c r="C168" s="13"/>
      <c r="D168" s="185" t="s">
        <v>151</v>
      </c>
      <c r="E168" s="192" t="s">
        <v>1</v>
      </c>
      <c r="F168" s="193" t="s">
        <v>698</v>
      </c>
      <c r="G168" s="13"/>
      <c r="H168" s="194">
        <v>9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151</v>
      </c>
      <c r="AU168" s="192" t="s">
        <v>86</v>
      </c>
      <c r="AV168" s="13" t="s">
        <v>86</v>
      </c>
      <c r="AW168" s="13" t="s">
        <v>32</v>
      </c>
      <c r="AX168" s="13" t="s">
        <v>84</v>
      </c>
      <c r="AY168" s="192" t="s">
        <v>138</v>
      </c>
    </row>
    <row r="169" spans="1:63" s="12" customFormat="1" ht="22.8" customHeight="1">
      <c r="A169" s="12"/>
      <c r="B169" s="157"/>
      <c r="C169" s="12"/>
      <c r="D169" s="158" t="s">
        <v>75</v>
      </c>
      <c r="E169" s="168" t="s">
        <v>223</v>
      </c>
      <c r="F169" s="168" t="s">
        <v>485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SUM(P170:P178)</f>
        <v>0</v>
      </c>
      <c r="Q169" s="163"/>
      <c r="R169" s="164">
        <f>SUM(R170:R178)</f>
        <v>0.0093</v>
      </c>
      <c r="S169" s="163"/>
      <c r="T169" s="165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84</v>
      </c>
      <c r="AT169" s="166" t="s">
        <v>75</v>
      </c>
      <c r="AU169" s="166" t="s">
        <v>84</v>
      </c>
      <c r="AY169" s="158" t="s">
        <v>138</v>
      </c>
      <c r="BK169" s="167">
        <f>SUM(BK170:BK178)</f>
        <v>0</v>
      </c>
    </row>
    <row r="170" spans="1:65" s="2" customFormat="1" ht="21.75" customHeight="1">
      <c r="A170" s="36"/>
      <c r="B170" s="170"/>
      <c r="C170" s="171" t="s">
        <v>8</v>
      </c>
      <c r="D170" s="171" t="s">
        <v>141</v>
      </c>
      <c r="E170" s="172" t="s">
        <v>699</v>
      </c>
      <c r="F170" s="173" t="s">
        <v>700</v>
      </c>
      <c r="G170" s="174" t="s">
        <v>267</v>
      </c>
      <c r="H170" s="175">
        <v>3</v>
      </c>
      <c r="I170" s="176"/>
      <c r="J170" s="177">
        <f>ROUND(I170*H170,2)</f>
        <v>0</v>
      </c>
      <c r="K170" s="178"/>
      <c r="L170" s="37"/>
      <c r="M170" s="179" t="s">
        <v>1</v>
      </c>
      <c r="N170" s="180" t="s">
        <v>41</v>
      </c>
      <c r="O170" s="75"/>
      <c r="P170" s="181">
        <f>O170*H170</f>
        <v>0</v>
      </c>
      <c r="Q170" s="181">
        <v>0.0007</v>
      </c>
      <c r="R170" s="181">
        <f>Q170*H170</f>
        <v>0.0021</v>
      </c>
      <c r="S170" s="181">
        <v>0</v>
      </c>
      <c r="T170" s="18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3" t="s">
        <v>145</v>
      </c>
      <c r="AT170" s="183" t="s">
        <v>141</v>
      </c>
      <c r="AU170" s="183" t="s">
        <v>86</v>
      </c>
      <c r="AY170" s="17" t="s">
        <v>138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84</v>
      </c>
      <c r="BK170" s="184">
        <f>ROUND(I170*H170,2)</f>
        <v>0</v>
      </c>
      <c r="BL170" s="17" t="s">
        <v>145</v>
      </c>
      <c r="BM170" s="183" t="s">
        <v>701</v>
      </c>
    </row>
    <row r="171" spans="1:47" s="2" customFormat="1" ht="12">
      <c r="A171" s="36"/>
      <c r="B171" s="37"/>
      <c r="C171" s="36"/>
      <c r="D171" s="185" t="s">
        <v>147</v>
      </c>
      <c r="E171" s="36"/>
      <c r="F171" s="186" t="s">
        <v>702</v>
      </c>
      <c r="G171" s="36"/>
      <c r="H171" s="36"/>
      <c r="I171" s="187"/>
      <c r="J171" s="36"/>
      <c r="K171" s="36"/>
      <c r="L171" s="37"/>
      <c r="M171" s="188"/>
      <c r="N171" s="189"/>
      <c r="O171" s="75"/>
      <c r="P171" s="75"/>
      <c r="Q171" s="75"/>
      <c r="R171" s="75"/>
      <c r="S171" s="75"/>
      <c r="T171" s="7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7" t="s">
        <v>147</v>
      </c>
      <c r="AU171" s="17" t="s">
        <v>86</v>
      </c>
    </row>
    <row r="172" spans="1:51" s="13" customFormat="1" ht="12">
      <c r="A172" s="13"/>
      <c r="B172" s="191"/>
      <c r="C172" s="13"/>
      <c r="D172" s="185" t="s">
        <v>151</v>
      </c>
      <c r="E172" s="192" t="s">
        <v>1</v>
      </c>
      <c r="F172" s="193" t="s">
        <v>703</v>
      </c>
      <c r="G172" s="13"/>
      <c r="H172" s="194">
        <v>3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151</v>
      </c>
      <c r="AU172" s="192" t="s">
        <v>86</v>
      </c>
      <c r="AV172" s="13" t="s">
        <v>86</v>
      </c>
      <c r="AW172" s="13" t="s">
        <v>32</v>
      </c>
      <c r="AX172" s="13" t="s">
        <v>76</v>
      </c>
      <c r="AY172" s="192" t="s">
        <v>138</v>
      </c>
    </row>
    <row r="173" spans="1:51" s="14" customFormat="1" ht="12">
      <c r="A173" s="14"/>
      <c r="B173" s="202"/>
      <c r="C173" s="14"/>
      <c r="D173" s="185" t="s">
        <v>151</v>
      </c>
      <c r="E173" s="203" t="s">
        <v>1</v>
      </c>
      <c r="F173" s="204" t="s">
        <v>236</v>
      </c>
      <c r="G173" s="14"/>
      <c r="H173" s="205">
        <v>3</v>
      </c>
      <c r="I173" s="206"/>
      <c r="J173" s="14"/>
      <c r="K173" s="14"/>
      <c r="L173" s="202"/>
      <c r="M173" s="207"/>
      <c r="N173" s="208"/>
      <c r="O173" s="208"/>
      <c r="P173" s="208"/>
      <c r="Q173" s="208"/>
      <c r="R173" s="208"/>
      <c r="S173" s="208"/>
      <c r="T173" s="20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3" t="s">
        <v>151</v>
      </c>
      <c r="AU173" s="203" t="s">
        <v>86</v>
      </c>
      <c r="AV173" s="14" t="s">
        <v>145</v>
      </c>
      <c r="AW173" s="14" t="s">
        <v>32</v>
      </c>
      <c r="AX173" s="14" t="s">
        <v>84</v>
      </c>
      <c r="AY173" s="203" t="s">
        <v>138</v>
      </c>
    </row>
    <row r="174" spans="1:65" s="2" customFormat="1" ht="21.75" customHeight="1">
      <c r="A174" s="36"/>
      <c r="B174" s="170"/>
      <c r="C174" s="210" t="s">
        <v>307</v>
      </c>
      <c r="D174" s="210" t="s">
        <v>238</v>
      </c>
      <c r="E174" s="211" t="s">
        <v>704</v>
      </c>
      <c r="F174" s="212" t="s">
        <v>705</v>
      </c>
      <c r="G174" s="213" t="s">
        <v>267</v>
      </c>
      <c r="H174" s="214">
        <v>3</v>
      </c>
      <c r="I174" s="215"/>
      <c r="J174" s="216">
        <f>ROUND(I174*H174,2)</f>
        <v>0</v>
      </c>
      <c r="K174" s="217"/>
      <c r="L174" s="218"/>
      <c r="M174" s="219" t="s">
        <v>1</v>
      </c>
      <c r="N174" s="220" t="s">
        <v>41</v>
      </c>
      <c r="O174" s="75"/>
      <c r="P174" s="181">
        <f>O174*H174</f>
        <v>0</v>
      </c>
      <c r="Q174" s="181">
        <v>0.0024</v>
      </c>
      <c r="R174" s="181">
        <f>Q174*H174</f>
        <v>0.0072</v>
      </c>
      <c r="S174" s="181">
        <v>0</v>
      </c>
      <c r="T174" s="18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3" t="s">
        <v>241</v>
      </c>
      <c r="AT174" s="183" t="s">
        <v>238</v>
      </c>
      <c r="AU174" s="183" t="s">
        <v>86</v>
      </c>
      <c r="AY174" s="17" t="s">
        <v>138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7" t="s">
        <v>84</v>
      </c>
      <c r="BK174" s="184">
        <f>ROUND(I174*H174,2)</f>
        <v>0</v>
      </c>
      <c r="BL174" s="17" t="s">
        <v>145</v>
      </c>
      <c r="BM174" s="183" t="s">
        <v>706</v>
      </c>
    </row>
    <row r="175" spans="1:47" s="2" customFormat="1" ht="12">
      <c r="A175" s="36"/>
      <c r="B175" s="37"/>
      <c r="C175" s="36"/>
      <c r="D175" s="185" t="s">
        <v>147</v>
      </c>
      <c r="E175" s="36"/>
      <c r="F175" s="186" t="s">
        <v>705</v>
      </c>
      <c r="G175" s="36"/>
      <c r="H175" s="36"/>
      <c r="I175" s="187"/>
      <c r="J175" s="36"/>
      <c r="K175" s="36"/>
      <c r="L175" s="37"/>
      <c r="M175" s="188"/>
      <c r="N175" s="189"/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7" t="s">
        <v>147</v>
      </c>
      <c r="AU175" s="17" t="s">
        <v>86</v>
      </c>
    </row>
    <row r="176" spans="1:51" s="13" customFormat="1" ht="12">
      <c r="A176" s="13"/>
      <c r="B176" s="191"/>
      <c r="C176" s="13"/>
      <c r="D176" s="185" t="s">
        <v>151</v>
      </c>
      <c r="E176" s="192" t="s">
        <v>1</v>
      </c>
      <c r="F176" s="193" t="s">
        <v>707</v>
      </c>
      <c r="G176" s="13"/>
      <c r="H176" s="194">
        <v>2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151</v>
      </c>
      <c r="AU176" s="192" t="s">
        <v>86</v>
      </c>
      <c r="AV176" s="13" t="s">
        <v>86</v>
      </c>
      <c r="AW176" s="13" t="s">
        <v>32</v>
      </c>
      <c r="AX176" s="13" t="s">
        <v>76</v>
      </c>
      <c r="AY176" s="192" t="s">
        <v>138</v>
      </c>
    </row>
    <row r="177" spans="1:51" s="13" customFormat="1" ht="12">
      <c r="A177" s="13"/>
      <c r="B177" s="191"/>
      <c r="C177" s="13"/>
      <c r="D177" s="185" t="s">
        <v>151</v>
      </c>
      <c r="E177" s="192" t="s">
        <v>1</v>
      </c>
      <c r="F177" s="193" t="s">
        <v>708</v>
      </c>
      <c r="G177" s="13"/>
      <c r="H177" s="194">
        <v>1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151</v>
      </c>
      <c r="AU177" s="192" t="s">
        <v>86</v>
      </c>
      <c r="AV177" s="13" t="s">
        <v>86</v>
      </c>
      <c r="AW177" s="13" t="s">
        <v>32</v>
      </c>
      <c r="AX177" s="13" t="s">
        <v>76</v>
      </c>
      <c r="AY177" s="192" t="s">
        <v>138</v>
      </c>
    </row>
    <row r="178" spans="1:51" s="14" customFormat="1" ht="12">
      <c r="A178" s="14"/>
      <c r="B178" s="202"/>
      <c r="C178" s="14"/>
      <c r="D178" s="185" t="s">
        <v>151</v>
      </c>
      <c r="E178" s="203" t="s">
        <v>1</v>
      </c>
      <c r="F178" s="204" t="s">
        <v>236</v>
      </c>
      <c r="G178" s="14"/>
      <c r="H178" s="205">
        <v>3</v>
      </c>
      <c r="I178" s="206"/>
      <c r="J178" s="14"/>
      <c r="K178" s="14"/>
      <c r="L178" s="202"/>
      <c r="M178" s="226"/>
      <c r="N178" s="227"/>
      <c r="O178" s="227"/>
      <c r="P178" s="227"/>
      <c r="Q178" s="227"/>
      <c r="R178" s="227"/>
      <c r="S178" s="227"/>
      <c r="T178" s="22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3" t="s">
        <v>151</v>
      </c>
      <c r="AU178" s="203" t="s">
        <v>86</v>
      </c>
      <c r="AV178" s="14" t="s">
        <v>145</v>
      </c>
      <c r="AW178" s="14" t="s">
        <v>32</v>
      </c>
      <c r="AX178" s="14" t="s">
        <v>84</v>
      </c>
      <c r="AY178" s="203" t="s">
        <v>138</v>
      </c>
    </row>
    <row r="179" spans="1:31" s="2" customFormat="1" ht="6.95" customHeight="1">
      <c r="A179" s="36"/>
      <c r="B179" s="58"/>
      <c r="C179" s="59"/>
      <c r="D179" s="59"/>
      <c r="E179" s="59"/>
      <c r="F179" s="59"/>
      <c r="G179" s="59"/>
      <c r="H179" s="59"/>
      <c r="I179" s="59"/>
      <c r="J179" s="59"/>
      <c r="K179" s="59"/>
      <c r="L179" s="37"/>
      <c r="M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</sheetData>
  <autoFilter ref="C119:K17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709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102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26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31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ROUND(J127,2)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ROUND((SUM(BE127:BE366)),2)</f>
        <v>0</v>
      </c>
      <c r="G33" s="36"/>
      <c r="H33" s="36"/>
      <c r="I33" s="126">
        <v>0.21</v>
      </c>
      <c r="J33" s="125">
        <f>ROUND(((SUM(BE127:BE366))*I33),2)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ROUND((SUM(BF127:BF366)),2)</f>
        <v>0</v>
      </c>
      <c r="G34" s="36"/>
      <c r="H34" s="36"/>
      <c r="I34" s="126">
        <v>0.15</v>
      </c>
      <c r="J34" s="125">
        <f>ROUND(((SUM(BF127:BF366))*I34),2)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ROUND((SUM(BG127:BG366)),2)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ROUND((SUM(BH127:BH366)),2)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ROUND((SUM(BI127:BI366)),2)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101U - Úprava cyklostezky (uznatelné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Frýdek-Místek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Frýdek-Místek</v>
      </c>
      <c r="G91" s="36"/>
      <c r="H91" s="36"/>
      <c r="I91" s="30" t="s">
        <v>30</v>
      </c>
      <c r="J91" s="34" t="str">
        <f>E21</f>
        <v>DOPRAPLAN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J127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190</v>
      </c>
      <c r="E97" s="140"/>
      <c r="F97" s="140"/>
      <c r="G97" s="140"/>
      <c r="H97" s="140"/>
      <c r="I97" s="140"/>
      <c r="J97" s="141">
        <f>J128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191</v>
      </c>
      <c r="E98" s="144"/>
      <c r="F98" s="144"/>
      <c r="G98" s="144"/>
      <c r="H98" s="144"/>
      <c r="I98" s="144"/>
      <c r="J98" s="145">
        <f>J129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340</v>
      </c>
      <c r="E99" s="144"/>
      <c r="F99" s="144"/>
      <c r="G99" s="144"/>
      <c r="H99" s="144"/>
      <c r="I99" s="144"/>
      <c r="J99" s="145">
        <f>J222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192</v>
      </c>
      <c r="E100" s="144"/>
      <c r="F100" s="144"/>
      <c r="G100" s="144"/>
      <c r="H100" s="144"/>
      <c r="I100" s="144"/>
      <c r="J100" s="145">
        <f>J234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710</v>
      </c>
      <c r="E101" s="144"/>
      <c r="F101" s="144"/>
      <c r="G101" s="144"/>
      <c r="H101" s="144"/>
      <c r="I101" s="144"/>
      <c r="J101" s="145">
        <f>J277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344</v>
      </c>
      <c r="E102" s="144"/>
      <c r="F102" s="144"/>
      <c r="G102" s="144"/>
      <c r="H102" s="144"/>
      <c r="I102" s="144"/>
      <c r="J102" s="145">
        <f>J278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194</v>
      </c>
      <c r="E103" s="144"/>
      <c r="F103" s="144"/>
      <c r="G103" s="144"/>
      <c r="H103" s="144"/>
      <c r="I103" s="144"/>
      <c r="J103" s="145">
        <f>J324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2"/>
      <c r="C104" s="10"/>
      <c r="D104" s="143" t="s">
        <v>195</v>
      </c>
      <c r="E104" s="144"/>
      <c r="F104" s="144"/>
      <c r="G104" s="144"/>
      <c r="H104" s="144"/>
      <c r="I104" s="144"/>
      <c r="J104" s="145">
        <f>J345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2"/>
      <c r="C105" s="10"/>
      <c r="D105" s="143" t="s">
        <v>196</v>
      </c>
      <c r="E105" s="144"/>
      <c r="F105" s="144"/>
      <c r="G105" s="144"/>
      <c r="H105" s="144"/>
      <c r="I105" s="144"/>
      <c r="J105" s="145">
        <f>J355</f>
        <v>0</v>
      </c>
      <c r="K105" s="10"/>
      <c r="L105" s="14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38"/>
      <c r="C106" s="9"/>
      <c r="D106" s="139" t="s">
        <v>345</v>
      </c>
      <c r="E106" s="140"/>
      <c r="F106" s="140"/>
      <c r="G106" s="140"/>
      <c r="H106" s="140"/>
      <c r="I106" s="140"/>
      <c r="J106" s="141">
        <f>J359</f>
        <v>0</v>
      </c>
      <c r="K106" s="9"/>
      <c r="L106" s="13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42"/>
      <c r="C107" s="10"/>
      <c r="D107" s="143" t="s">
        <v>347</v>
      </c>
      <c r="E107" s="144"/>
      <c r="F107" s="144"/>
      <c r="G107" s="144"/>
      <c r="H107" s="144"/>
      <c r="I107" s="144"/>
      <c r="J107" s="145">
        <f>J360</f>
        <v>0</v>
      </c>
      <c r="K107" s="10"/>
      <c r="L107" s="14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122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16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26.25" customHeight="1">
      <c r="A117" s="36"/>
      <c r="B117" s="37"/>
      <c r="C117" s="36"/>
      <c r="D117" s="36"/>
      <c r="E117" s="119" t="str">
        <f>E7</f>
        <v>Úprava cyklostezky v oblasti Olešná ul.Kvapilova, k.ú. Místek (aktualizace 01-2021)</v>
      </c>
      <c r="F117" s="30"/>
      <c r="G117" s="30"/>
      <c r="H117" s="30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113</v>
      </c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6"/>
      <c r="D119" s="36"/>
      <c r="E119" s="65" t="str">
        <f>E9</f>
        <v>SO 101U - Úprava cyklostezky (uznatelné náklady)</v>
      </c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20</v>
      </c>
      <c r="D121" s="36"/>
      <c r="E121" s="36"/>
      <c r="F121" s="25" t="str">
        <f>F12</f>
        <v>Frýdek-Místek</v>
      </c>
      <c r="G121" s="36"/>
      <c r="H121" s="36"/>
      <c r="I121" s="30" t="s">
        <v>22</v>
      </c>
      <c r="J121" s="67" t="str">
        <f>IF(J12="","",J12)</f>
        <v>25. 1. 2021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24</v>
      </c>
      <c r="D123" s="36"/>
      <c r="E123" s="36"/>
      <c r="F123" s="25" t="str">
        <f>E15</f>
        <v>Statutární město Frýdek-Místek</v>
      </c>
      <c r="G123" s="36"/>
      <c r="H123" s="36"/>
      <c r="I123" s="30" t="s">
        <v>30</v>
      </c>
      <c r="J123" s="34" t="str">
        <f>E21</f>
        <v>DOPRAPLAN s.r.o.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28</v>
      </c>
      <c r="D124" s="36"/>
      <c r="E124" s="36"/>
      <c r="F124" s="25" t="str">
        <f>IF(E18="","",E18)</f>
        <v>Vyplň údaj</v>
      </c>
      <c r="G124" s="36"/>
      <c r="H124" s="36"/>
      <c r="I124" s="30" t="s">
        <v>33</v>
      </c>
      <c r="J124" s="34" t="str">
        <f>E24</f>
        <v xml:space="preserve"> </v>
      </c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46"/>
      <c r="B126" s="147"/>
      <c r="C126" s="148" t="s">
        <v>123</v>
      </c>
      <c r="D126" s="149" t="s">
        <v>61</v>
      </c>
      <c r="E126" s="149" t="s">
        <v>57</v>
      </c>
      <c r="F126" s="149" t="s">
        <v>58</v>
      </c>
      <c r="G126" s="149" t="s">
        <v>124</v>
      </c>
      <c r="H126" s="149" t="s">
        <v>125</v>
      </c>
      <c r="I126" s="149" t="s">
        <v>126</v>
      </c>
      <c r="J126" s="150" t="s">
        <v>117</v>
      </c>
      <c r="K126" s="151" t="s">
        <v>127</v>
      </c>
      <c r="L126" s="152"/>
      <c r="M126" s="84" t="s">
        <v>1</v>
      </c>
      <c r="N126" s="85" t="s">
        <v>40</v>
      </c>
      <c r="O126" s="85" t="s">
        <v>128</v>
      </c>
      <c r="P126" s="85" t="s">
        <v>129</v>
      </c>
      <c r="Q126" s="85" t="s">
        <v>130</v>
      </c>
      <c r="R126" s="85" t="s">
        <v>131</v>
      </c>
      <c r="S126" s="85" t="s">
        <v>132</v>
      </c>
      <c r="T126" s="86" t="s">
        <v>133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2" customFormat="1" ht="22.8" customHeight="1">
      <c r="A127" s="36"/>
      <c r="B127" s="37"/>
      <c r="C127" s="91" t="s">
        <v>134</v>
      </c>
      <c r="D127" s="36"/>
      <c r="E127" s="36"/>
      <c r="F127" s="36"/>
      <c r="G127" s="36"/>
      <c r="H127" s="36"/>
      <c r="I127" s="36"/>
      <c r="J127" s="153">
        <f>BK127</f>
        <v>0</v>
      </c>
      <c r="K127" s="36"/>
      <c r="L127" s="37"/>
      <c r="M127" s="87"/>
      <c r="N127" s="71"/>
      <c r="O127" s="88"/>
      <c r="P127" s="154">
        <f>P128+P359</f>
        <v>0</v>
      </c>
      <c r="Q127" s="88"/>
      <c r="R127" s="154">
        <f>R128+R359</f>
        <v>582.0116800799999</v>
      </c>
      <c r="S127" s="88"/>
      <c r="T127" s="155">
        <f>T128+T359</f>
        <v>378.15080000000006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75</v>
      </c>
      <c r="AU127" s="17" t="s">
        <v>119</v>
      </c>
      <c r="BK127" s="156">
        <f>BK128+BK359</f>
        <v>0</v>
      </c>
    </row>
    <row r="128" spans="1:63" s="12" customFormat="1" ht="25.9" customHeight="1">
      <c r="A128" s="12"/>
      <c r="B128" s="157"/>
      <c r="C128" s="12"/>
      <c r="D128" s="158" t="s">
        <v>75</v>
      </c>
      <c r="E128" s="159" t="s">
        <v>197</v>
      </c>
      <c r="F128" s="159" t="s">
        <v>198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f>P129+P222+P234+P277+P278+P324+P345+P355</f>
        <v>0</v>
      </c>
      <c r="Q128" s="163"/>
      <c r="R128" s="164">
        <f>R129+R222+R234+R277+R278+R324+R345+R355</f>
        <v>581.9910880799999</v>
      </c>
      <c r="S128" s="163"/>
      <c r="T128" s="165">
        <f>T129+T222+T234+T277+T278+T324+T345+T355</f>
        <v>378.15080000000006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84</v>
      </c>
      <c r="AT128" s="166" t="s">
        <v>75</v>
      </c>
      <c r="AU128" s="166" t="s">
        <v>76</v>
      </c>
      <c r="AY128" s="158" t="s">
        <v>138</v>
      </c>
      <c r="BK128" s="167">
        <f>BK129+BK222+BK234+BK277+BK278+BK324+BK345+BK355</f>
        <v>0</v>
      </c>
    </row>
    <row r="129" spans="1:63" s="12" customFormat="1" ht="22.8" customHeight="1">
      <c r="A129" s="12"/>
      <c r="B129" s="157"/>
      <c r="C129" s="12"/>
      <c r="D129" s="158" t="s">
        <v>75</v>
      </c>
      <c r="E129" s="168" t="s">
        <v>84</v>
      </c>
      <c r="F129" s="168" t="s">
        <v>199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SUM(P130:P221)</f>
        <v>0</v>
      </c>
      <c r="Q129" s="163"/>
      <c r="R129" s="164">
        <f>SUM(R130:R221)</f>
        <v>359.5</v>
      </c>
      <c r="S129" s="163"/>
      <c r="T129" s="165">
        <f>SUM(T130:T221)</f>
        <v>355.1700000000001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84</v>
      </c>
      <c r="AT129" s="166" t="s">
        <v>75</v>
      </c>
      <c r="AU129" s="166" t="s">
        <v>84</v>
      </c>
      <c r="AY129" s="158" t="s">
        <v>138</v>
      </c>
      <c r="BK129" s="167">
        <f>SUM(BK130:BK221)</f>
        <v>0</v>
      </c>
    </row>
    <row r="130" spans="1:65" s="2" customFormat="1" ht="21.75" customHeight="1">
      <c r="A130" s="36"/>
      <c r="B130" s="170"/>
      <c r="C130" s="171" t="s">
        <v>84</v>
      </c>
      <c r="D130" s="171" t="s">
        <v>141</v>
      </c>
      <c r="E130" s="172" t="s">
        <v>200</v>
      </c>
      <c r="F130" s="173" t="s">
        <v>201</v>
      </c>
      <c r="G130" s="174" t="s">
        <v>202</v>
      </c>
      <c r="H130" s="175">
        <v>470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41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0.295</v>
      </c>
      <c r="T130" s="182">
        <f>S130*H130</f>
        <v>138.65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145</v>
      </c>
      <c r="AT130" s="183" t="s">
        <v>141</v>
      </c>
      <c r="AU130" s="183" t="s">
        <v>86</v>
      </c>
      <c r="AY130" s="17" t="s">
        <v>138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84</v>
      </c>
      <c r="BK130" s="184">
        <f>ROUND(I130*H130,2)</f>
        <v>0</v>
      </c>
      <c r="BL130" s="17" t="s">
        <v>145</v>
      </c>
      <c r="BM130" s="183" t="s">
        <v>711</v>
      </c>
    </row>
    <row r="131" spans="1:47" s="2" customFormat="1" ht="12">
      <c r="A131" s="36"/>
      <c r="B131" s="37"/>
      <c r="C131" s="36"/>
      <c r="D131" s="185" t="s">
        <v>147</v>
      </c>
      <c r="E131" s="36"/>
      <c r="F131" s="186" t="s">
        <v>204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147</v>
      </c>
      <c r="AU131" s="17" t="s">
        <v>86</v>
      </c>
    </row>
    <row r="132" spans="1:51" s="13" customFormat="1" ht="12">
      <c r="A132" s="13"/>
      <c r="B132" s="191"/>
      <c r="C132" s="13"/>
      <c r="D132" s="185" t="s">
        <v>151</v>
      </c>
      <c r="E132" s="192" t="s">
        <v>1</v>
      </c>
      <c r="F132" s="193" t="s">
        <v>712</v>
      </c>
      <c r="G132" s="13"/>
      <c r="H132" s="194">
        <v>470</v>
      </c>
      <c r="I132" s="195"/>
      <c r="J132" s="13"/>
      <c r="K132" s="13"/>
      <c r="L132" s="191"/>
      <c r="M132" s="196"/>
      <c r="N132" s="197"/>
      <c r="O132" s="197"/>
      <c r="P132" s="197"/>
      <c r="Q132" s="197"/>
      <c r="R132" s="197"/>
      <c r="S132" s="197"/>
      <c r="T132" s="19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2" t="s">
        <v>151</v>
      </c>
      <c r="AU132" s="192" t="s">
        <v>86</v>
      </c>
      <c r="AV132" s="13" t="s">
        <v>86</v>
      </c>
      <c r="AW132" s="13" t="s">
        <v>32</v>
      </c>
      <c r="AX132" s="13" t="s">
        <v>84</v>
      </c>
      <c r="AY132" s="192" t="s">
        <v>138</v>
      </c>
    </row>
    <row r="133" spans="1:65" s="2" customFormat="1" ht="21.75" customHeight="1">
      <c r="A133" s="36"/>
      <c r="B133" s="170"/>
      <c r="C133" s="171" t="s">
        <v>86</v>
      </c>
      <c r="D133" s="171" t="s">
        <v>141</v>
      </c>
      <c r="E133" s="172" t="s">
        <v>206</v>
      </c>
      <c r="F133" s="173" t="s">
        <v>207</v>
      </c>
      <c r="G133" s="174" t="s">
        <v>202</v>
      </c>
      <c r="H133" s="175">
        <v>470</v>
      </c>
      <c r="I133" s="176"/>
      <c r="J133" s="177">
        <f>ROUND(I133*H133,2)</f>
        <v>0</v>
      </c>
      <c r="K133" s="178"/>
      <c r="L133" s="37"/>
      <c r="M133" s="179" t="s">
        <v>1</v>
      </c>
      <c r="N133" s="180" t="s">
        <v>41</v>
      </c>
      <c r="O133" s="75"/>
      <c r="P133" s="181">
        <f>O133*H133</f>
        <v>0</v>
      </c>
      <c r="Q133" s="181">
        <v>0</v>
      </c>
      <c r="R133" s="181">
        <f>Q133*H133</f>
        <v>0</v>
      </c>
      <c r="S133" s="181">
        <v>0.44</v>
      </c>
      <c r="T133" s="182">
        <f>S133*H133</f>
        <v>206.8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3" t="s">
        <v>145</v>
      </c>
      <c r="AT133" s="183" t="s">
        <v>141</v>
      </c>
      <c r="AU133" s="183" t="s">
        <v>86</v>
      </c>
      <c r="AY133" s="17" t="s">
        <v>138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7" t="s">
        <v>84</v>
      </c>
      <c r="BK133" s="184">
        <f>ROUND(I133*H133,2)</f>
        <v>0</v>
      </c>
      <c r="BL133" s="17" t="s">
        <v>145</v>
      </c>
      <c r="BM133" s="183" t="s">
        <v>713</v>
      </c>
    </row>
    <row r="134" spans="1:47" s="2" customFormat="1" ht="12">
      <c r="A134" s="36"/>
      <c r="B134" s="37"/>
      <c r="C134" s="36"/>
      <c r="D134" s="185" t="s">
        <v>147</v>
      </c>
      <c r="E134" s="36"/>
      <c r="F134" s="186" t="s">
        <v>209</v>
      </c>
      <c r="G134" s="36"/>
      <c r="H134" s="36"/>
      <c r="I134" s="187"/>
      <c r="J134" s="36"/>
      <c r="K134" s="36"/>
      <c r="L134" s="37"/>
      <c r="M134" s="188"/>
      <c r="N134" s="189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147</v>
      </c>
      <c r="AU134" s="17" t="s">
        <v>86</v>
      </c>
    </row>
    <row r="135" spans="1:51" s="13" customFormat="1" ht="12">
      <c r="A135" s="13"/>
      <c r="B135" s="191"/>
      <c r="C135" s="13"/>
      <c r="D135" s="185" t="s">
        <v>151</v>
      </c>
      <c r="E135" s="192" t="s">
        <v>1</v>
      </c>
      <c r="F135" s="193" t="s">
        <v>714</v>
      </c>
      <c r="G135" s="13"/>
      <c r="H135" s="194">
        <v>470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151</v>
      </c>
      <c r="AU135" s="192" t="s">
        <v>86</v>
      </c>
      <c r="AV135" s="13" t="s">
        <v>86</v>
      </c>
      <c r="AW135" s="13" t="s">
        <v>32</v>
      </c>
      <c r="AX135" s="13" t="s">
        <v>84</v>
      </c>
      <c r="AY135" s="192" t="s">
        <v>138</v>
      </c>
    </row>
    <row r="136" spans="1:65" s="2" customFormat="1" ht="16.5" customHeight="1">
      <c r="A136" s="36"/>
      <c r="B136" s="170"/>
      <c r="C136" s="171" t="s">
        <v>158</v>
      </c>
      <c r="D136" s="171" t="s">
        <v>141</v>
      </c>
      <c r="E136" s="172" t="s">
        <v>211</v>
      </c>
      <c r="F136" s="173" t="s">
        <v>212</v>
      </c>
      <c r="G136" s="174" t="s">
        <v>213</v>
      </c>
      <c r="H136" s="175">
        <v>243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41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0.04</v>
      </c>
      <c r="T136" s="182">
        <f>S136*H136</f>
        <v>9.72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145</v>
      </c>
      <c r="AT136" s="183" t="s">
        <v>141</v>
      </c>
      <c r="AU136" s="183" t="s">
        <v>86</v>
      </c>
      <c r="AY136" s="17" t="s">
        <v>138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84</v>
      </c>
      <c r="BK136" s="184">
        <f>ROUND(I136*H136,2)</f>
        <v>0</v>
      </c>
      <c r="BL136" s="17" t="s">
        <v>145</v>
      </c>
      <c r="BM136" s="183" t="s">
        <v>715</v>
      </c>
    </row>
    <row r="137" spans="1:47" s="2" customFormat="1" ht="12">
      <c r="A137" s="36"/>
      <c r="B137" s="37"/>
      <c r="C137" s="36"/>
      <c r="D137" s="185" t="s">
        <v>147</v>
      </c>
      <c r="E137" s="36"/>
      <c r="F137" s="186" t="s">
        <v>215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147</v>
      </c>
      <c r="AU137" s="17" t="s">
        <v>86</v>
      </c>
    </row>
    <row r="138" spans="1:51" s="13" customFormat="1" ht="12">
      <c r="A138" s="13"/>
      <c r="B138" s="191"/>
      <c r="C138" s="13"/>
      <c r="D138" s="185" t="s">
        <v>151</v>
      </c>
      <c r="E138" s="192" t="s">
        <v>1</v>
      </c>
      <c r="F138" s="193" t="s">
        <v>716</v>
      </c>
      <c r="G138" s="13"/>
      <c r="H138" s="194">
        <v>243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151</v>
      </c>
      <c r="AU138" s="192" t="s">
        <v>86</v>
      </c>
      <c r="AV138" s="13" t="s">
        <v>86</v>
      </c>
      <c r="AW138" s="13" t="s">
        <v>32</v>
      </c>
      <c r="AX138" s="13" t="s">
        <v>84</v>
      </c>
      <c r="AY138" s="192" t="s">
        <v>138</v>
      </c>
    </row>
    <row r="139" spans="1:65" s="2" customFormat="1" ht="21.75" customHeight="1">
      <c r="A139" s="36"/>
      <c r="B139" s="170"/>
      <c r="C139" s="171" t="s">
        <v>145</v>
      </c>
      <c r="D139" s="171" t="s">
        <v>141</v>
      </c>
      <c r="E139" s="172" t="s">
        <v>717</v>
      </c>
      <c r="F139" s="173" t="s">
        <v>718</v>
      </c>
      <c r="G139" s="174" t="s">
        <v>358</v>
      </c>
      <c r="H139" s="175">
        <v>211.8</v>
      </c>
      <c r="I139" s="176"/>
      <c r="J139" s="177">
        <f>ROUND(I139*H139,2)</f>
        <v>0</v>
      </c>
      <c r="K139" s="178"/>
      <c r="L139" s="37"/>
      <c r="M139" s="179" t="s">
        <v>1</v>
      </c>
      <c r="N139" s="180" t="s">
        <v>41</v>
      </c>
      <c r="O139" s="75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3" t="s">
        <v>145</v>
      </c>
      <c r="AT139" s="183" t="s">
        <v>141</v>
      </c>
      <c r="AU139" s="183" t="s">
        <v>86</v>
      </c>
      <c r="AY139" s="17" t="s">
        <v>138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84</v>
      </c>
      <c r="BK139" s="184">
        <f>ROUND(I139*H139,2)</f>
        <v>0</v>
      </c>
      <c r="BL139" s="17" t="s">
        <v>145</v>
      </c>
      <c r="BM139" s="183" t="s">
        <v>719</v>
      </c>
    </row>
    <row r="140" spans="1:47" s="2" customFormat="1" ht="12">
      <c r="A140" s="36"/>
      <c r="B140" s="37"/>
      <c r="C140" s="36"/>
      <c r="D140" s="185" t="s">
        <v>147</v>
      </c>
      <c r="E140" s="36"/>
      <c r="F140" s="186" t="s">
        <v>720</v>
      </c>
      <c r="G140" s="36"/>
      <c r="H140" s="36"/>
      <c r="I140" s="187"/>
      <c r="J140" s="36"/>
      <c r="K140" s="36"/>
      <c r="L140" s="37"/>
      <c r="M140" s="188"/>
      <c r="N140" s="189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147</v>
      </c>
      <c r="AU140" s="17" t="s">
        <v>86</v>
      </c>
    </row>
    <row r="141" spans="1:51" s="13" customFormat="1" ht="12">
      <c r="A141" s="13"/>
      <c r="B141" s="191"/>
      <c r="C141" s="13"/>
      <c r="D141" s="185" t="s">
        <v>151</v>
      </c>
      <c r="E141" s="192" t="s">
        <v>1</v>
      </c>
      <c r="F141" s="193" t="s">
        <v>721</v>
      </c>
      <c r="G141" s="13"/>
      <c r="H141" s="194">
        <v>211.8</v>
      </c>
      <c r="I141" s="195"/>
      <c r="J141" s="13"/>
      <c r="K141" s="13"/>
      <c r="L141" s="191"/>
      <c r="M141" s="196"/>
      <c r="N141" s="197"/>
      <c r="O141" s="197"/>
      <c r="P141" s="197"/>
      <c r="Q141" s="197"/>
      <c r="R141" s="197"/>
      <c r="S141" s="197"/>
      <c r="T141" s="19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2" t="s">
        <v>151</v>
      </c>
      <c r="AU141" s="192" t="s">
        <v>86</v>
      </c>
      <c r="AV141" s="13" t="s">
        <v>86</v>
      </c>
      <c r="AW141" s="13" t="s">
        <v>32</v>
      </c>
      <c r="AX141" s="13" t="s">
        <v>84</v>
      </c>
      <c r="AY141" s="192" t="s">
        <v>138</v>
      </c>
    </row>
    <row r="142" spans="1:65" s="2" customFormat="1" ht="21.75" customHeight="1">
      <c r="A142" s="36"/>
      <c r="B142" s="170"/>
      <c r="C142" s="171" t="s">
        <v>137</v>
      </c>
      <c r="D142" s="171" t="s">
        <v>141</v>
      </c>
      <c r="E142" s="172" t="s">
        <v>722</v>
      </c>
      <c r="F142" s="173" t="s">
        <v>723</v>
      </c>
      <c r="G142" s="174" t="s">
        <v>358</v>
      </c>
      <c r="H142" s="175">
        <v>686.04</v>
      </c>
      <c r="I142" s="176"/>
      <c r="J142" s="177">
        <f>ROUND(I142*H142,2)</f>
        <v>0</v>
      </c>
      <c r="K142" s="178"/>
      <c r="L142" s="37"/>
      <c r="M142" s="179" t="s">
        <v>1</v>
      </c>
      <c r="N142" s="180" t="s">
        <v>41</v>
      </c>
      <c r="O142" s="7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145</v>
      </c>
      <c r="AT142" s="183" t="s">
        <v>141</v>
      </c>
      <c r="AU142" s="183" t="s">
        <v>86</v>
      </c>
      <c r="AY142" s="17" t="s">
        <v>138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84</v>
      </c>
      <c r="BK142" s="184">
        <f>ROUND(I142*H142,2)</f>
        <v>0</v>
      </c>
      <c r="BL142" s="17" t="s">
        <v>145</v>
      </c>
      <c r="BM142" s="183" t="s">
        <v>724</v>
      </c>
    </row>
    <row r="143" spans="1:47" s="2" customFormat="1" ht="12">
      <c r="A143" s="36"/>
      <c r="B143" s="37"/>
      <c r="C143" s="36"/>
      <c r="D143" s="185" t="s">
        <v>147</v>
      </c>
      <c r="E143" s="36"/>
      <c r="F143" s="186" t="s">
        <v>725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147</v>
      </c>
      <c r="AU143" s="17" t="s">
        <v>86</v>
      </c>
    </row>
    <row r="144" spans="1:51" s="13" customFormat="1" ht="12">
      <c r="A144" s="13"/>
      <c r="B144" s="191"/>
      <c r="C144" s="13"/>
      <c r="D144" s="185" t="s">
        <v>151</v>
      </c>
      <c r="E144" s="192" t="s">
        <v>1</v>
      </c>
      <c r="F144" s="193" t="s">
        <v>726</v>
      </c>
      <c r="G144" s="13"/>
      <c r="H144" s="194">
        <v>679.14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151</v>
      </c>
      <c r="AU144" s="192" t="s">
        <v>86</v>
      </c>
      <c r="AV144" s="13" t="s">
        <v>86</v>
      </c>
      <c r="AW144" s="13" t="s">
        <v>32</v>
      </c>
      <c r="AX144" s="13" t="s">
        <v>76</v>
      </c>
      <c r="AY144" s="192" t="s">
        <v>138</v>
      </c>
    </row>
    <row r="145" spans="1:51" s="13" customFormat="1" ht="12">
      <c r="A145" s="13"/>
      <c r="B145" s="191"/>
      <c r="C145" s="13"/>
      <c r="D145" s="185" t="s">
        <v>151</v>
      </c>
      <c r="E145" s="192" t="s">
        <v>1</v>
      </c>
      <c r="F145" s="193" t="s">
        <v>727</v>
      </c>
      <c r="G145" s="13"/>
      <c r="H145" s="194">
        <v>6.9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151</v>
      </c>
      <c r="AU145" s="192" t="s">
        <v>86</v>
      </c>
      <c r="AV145" s="13" t="s">
        <v>86</v>
      </c>
      <c r="AW145" s="13" t="s">
        <v>32</v>
      </c>
      <c r="AX145" s="13" t="s">
        <v>76</v>
      </c>
      <c r="AY145" s="192" t="s">
        <v>138</v>
      </c>
    </row>
    <row r="146" spans="1:51" s="14" customFormat="1" ht="12">
      <c r="A146" s="14"/>
      <c r="B146" s="202"/>
      <c r="C146" s="14"/>
      <c r="D146" s="185" t="s">
        <v>151</v>
      </c>
      <c r="E146" s="203" t="s">
        <v>1</v>
      </c>
      <c r="F146" s="204" t="s">
        <v>236</v>
      </c>
      <c r="G146" s="14"/>
      <c r="H146" s="205">
        <v>686.04</v>
      </c>
      <c r="I146" s="206"/>
      <c r="J146" s="14"/>
      <c r="K146" s="14"/>
      <c r="L146" s="202"/>
      <c r="M146" s="207"/>
      <c r="N146" s="208"/>
      <c r="O146" s="208"/>
      <c r="P146" s="208"/>
      <c r="Q146" s="208"/>
      <c r="R146" s="208"/>
      <c r="S146" s="208"/>
      <c r="T146" s="20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03" t="s">
        <v>151</v>
      </c>
      <c r="AU146" s="203" t="s">
        <v>86</v>
      </c>
      <c r="AV146" s="14" t="s">
        <v>145</v>
      </c>
      <c r="AW146" s="14" t="s">
        <v>32</v>
      </c>
      <c r="AX146" s="14" t="s">
        <v>84</v>
      </c>
      <c r="AY146" s="203" t="s">
        <v>138</v>
      </c>
    </row>
    <row r="147" spans="1:65" s="2" customFormat="1" ht="21.75" customHeight="1">
      <c r="A147" s="36"/>
      <c r="B147" s="170"/>
      <c r="C147" s="171" t="s">
        <v>237</v>
      </c>
      <c r="D147" s="171" t="s">
        <v>141</v>
      </c>
      <c r="E147" s="172" t="s">
        <v>728</v>
      </c>
      <c r="F147" s="173" t="s">
        <v>729</v>
      </c>
      <c r="G147" s="174" t="s">
        <v>358</v>
      </c>
      <c r="H147" s="175">
        <v>679.14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41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145</v>
      </c>
      <c r="AT147" s="183" t="s">
        <v>141</v>
      </c>
      <c r="AU147" s="183" t="s">
        <v>86</v>
      </c>
      <c r="AY147" s="17" t="s">
        <v>138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84</v>
      </c>
      <c r="BK147" s="184">
        <f>ROUND(I147*H147,2)</f>
        <v>0</v>
      </c>
      <c r="BL147" s="17" t="s">
        <v>145</v>
      </c>
      <c r="BM147" s="183" t="s">
        <v>730</v>
      </c>
    </row>
    <row r="148" spans="1:47" s="2" customFormat="1" ht="12">
      <c r="A148" s="36"/>
      <c r="B148" s="37"/>
      <c r="C148" s="36"/>
      <c r="D148" s="185" t="s">
        <v>147</v>
      </c>
      <c r="E148" s="36"/>
      <c r="F148" s="186" t="s">
        <v>731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147</v>
      </c>
      <c r="AU148" s="17" t="s">
        <v>86</v>
      </c>
    </row>
    <row r="149" spans="1:51" s="13" customFormat="1" ht="12">
      <c r="A149" s="13"/>
      <c r="B149" s="191"/>
      <c r="C149" s="13"/>
      <c r="D149" s="185" t="s">
        <v>151</v>
      </c>
      <c r="E149" s="192" t="s">
        <v>1</v>
      </c>
      <c r="F149" s="193" t="s">
        <v>732</v>
      </c>
      <c r="G149" s="13"/>
      <c r="H149" s="194">
        <v>679.14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151</v>
      </c>
      <c r="AU149" s="192" t="s">
        <v>86</v>
      </c>
      <c r="AV149" s="13" t="s">
        <v>86</v>
      </c>
      <c r="AW149" s="13" t="s">
        <v>32</v>
      </c>
      <c r="AX149" s="13" t="s">
        <v>84</v>
      </c>
      <c r="AY149" s="192" t="s">
        <v>138</v>
      </c>
    </row>
    <row r="150" spans="1:65" s="2" customFormat="1" ht="21.75" customHeight="1">
      <c r="A150" s="36"/>
      <c r="B150" s="170"/>
      <c r="C150" s="171" t="s">
        <v>246</v>
      </c>
      <c r="D150" s="171" t="s">
        <v>141</v>
      </c>
      <c r="E150" s="172" t="s">
        <v>733</v>
      </c>
      <c r="F150" s="173" t="s">
        <v>734</v>
      </c>
      <c r="G150" s="174" t="s">
        <v>358</v>
      </c>
      <c r="H150" s="175">
        <v>1.792</v>
      </c>
      <c r="I150" s="176"/>
      <c r="J150" s="177">
        <f>ROUND(I150*H150,2)</f>
        <v>0</v>
      </c>
      <c r="K150" s="178"/>
      <c r="L150" s="37"/>
      <c r="M150" s="179" t="s">
        <v>1</v>
      </c>
      <c r="N150" s="180" t="s">
        <v>41</v>
      </c>
      <c r="O150" s="7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145</v>
      </c>
      <c r="AT150" s="183" t="s">
        <v>141</v>
      </c>
      <c r="AU150" s="183" t="s">
        <v>86</v>
      </c>
      <c r="AY150" s="17" t="s">
        <v>138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84</v>
      </c>
      <c r="BK150" s="184">
        <f>ROUND(I150*H150,2)</f>
        <v>0</v>
      </c>
      <c r="BL150" s="17" t="s">
        <v>145</v>
      </c>
      <c r="BM150" s="183" t="s">
        <v>735</v>
      </c>
    </row>
    <row r="151" spans="1:47" s="2" customFormat="1" ht="12">
      <c r="A151" s="36"/>
      <c r="B151" s="37"/>
      <c r="C151" s="36"/>
      <c r="D151" s="185" t="s">
        <v>147</v>
      </c>
      <c r="E151" s="36"/>
      <c r="F151" s="186" t="s">
        <v>736</v>
      </c>
      <c r="G151" s="36"/>
      <c r="H151" s="36"/>
      <c r="I151" s="187"/>
      <c r="J151" s="36"/>
      <c r="K151" s="36"/>
      <c r="L151" s="37"/>
      <c r="M151" s="188"/>
      <c r="N151" s="189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147</v>
      </c>
      <c r="AU151" s="17" t="s">
        <v>86</v>
      </c>
    </row>
    <row r="152" spans="1:51" s="13" customFormat="1" ht="12">
      <c r="A152" s="13"/>
      <c r="B152" s="191"/>
      <c r="C152" s="13"/>
      <c r="D152" s="185" t="s">
        <v>151</v>
      </c>
      <c r="E152" s="192" t="s">
        <v>1</v>
      </c>
      <c r="F152" s="193" t="s">
        <v>737</v>
      </c>
      <c r="G152" s="13"/>
      <c r="H152" s="194">
        <v>1.792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151</v>
      </c>
      <c r="AU152" s="192" t="s">
        <v>86</v>
      </c>
      <c r="AV152" s="13" t="s">
        <v>86</v>
      </c>
      <c r="AW152" s="13" t="s">
        <v>32</v>
      </c>
      <c r="AX152" s="13" t="s">
        <v>84</v>
      </c>
      <c r="AY152" s="192" t="s">
        <v>138</v>
      </c>
    </row>
    <row r="153" spans="1:65" s="2" customFormat="1" ht="21.75" customHeight="1">
      <c r="A153" s="36"/>
      <c r="B153" s="170"/>
      <c r="C153" s="171" t="s">
        <v>241</v>
      </c>
      <c r="D153" s="171" t="s">
        <v>141</v>
      </c>
      <c r="E153" s="172" t="s">
        <v>738</v>
      </c>
      <c r="F153" s="173" t="s">
        <v>739</v>
      </c>
      <c r="G153" s="174" t="s">
        <v>358</v>
      </c>
      <c r="H153" s="175">
        <v>1.792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41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145</v>
      </c>
      <c r="AT153" s="183" t="s">
        <v>141</v>
      </c>
      <c r="AU153" s="183" t="s">
        <v>86</v>
      </c>
      <c r="AY153" s="17" t="s">
        <v>138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84</v>
      </c>
      <c r="BK153" s="184">
        <f>ROUND(I153*H153,2)</f>
        <v>0</v>
      </c>
      <c r="BL153" s="17" t="s">
        <v>145</v>
      </c>
      <c r="BM153" s="183" t="s">
        <v>740</v>
      </c>
    </row>
    <row r="154" spans="1:47" s="2" customFormat="1" ht="12">
      <c r="A154" s="36"/>
      <c r="B154" s="37"/>
      <c r="C154" s="36"/>
      <c r="D154" s="185" t="s">
        <v>147</v>
      </c>
      <c r="E154" s="36"/>
      <c r="F154" s="186" t="s">
        <v>741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147</v>
      </c>
      <c r="AU154" s="17" t="s">
        <v>86</v>
      </c>
    </row>
    <row r="155" spans="1:51" s="13" customFormat="1" ht="12">
      <c r="A155" s="13"/>
      <c r="B155" s="191"/>
      <c r="C155" s="13"/>
      <c r="D155" s="185" t="s">
        <v>151</v>
      </c>
      <c r="E155" s="192" t="s">
        <v>1</v>
      </c>
      <c r="F155" s="193" t="s">
        <v>737</v>
      </c>
      <c r="G155" s="13"/>
      <c r="H155" s="194">
        <v>1.792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151</v>
      </c>
      <c r="AU155" s="192" t="s">
        <v>86</v>
      </c>
      <c r="AV155" s="13" t="s">
        <v>86</v>
      </c>
      <c r="AW155" s="13" t="s">
        <v>32</v>
      </c>
      <c r="AX155" s="13" t="s">
        <v>84</v>
      </c>
      <c r="AY155" s="192" t="s">
        <v>138</v>
      </c>
    </row>
    <row r="156" spans="1:65" s="2" customFormat="1" ht="21.75" customHeight="1">
      <c r="A156" s="36"/>
      <c r="B156" s="170"/>
      <c r="C156" s="171" t="s">
        <v>223</v>
      </c>
      <c r="D156" s="171" t="s">
        <v>141</v>
      </c>
      <c r="E156" s="172" t="s">
        <v>742</v>
      </c>
      <c r="F156" s="173" t="s">
        <v>743</v>
      </c>
      <c r="G156" s="174" t="s">
        <v>358</v>
      </c>
      <c r="H156" s="175">
        <v>4.95</v>
      </c>
      <c r="I156" s="176"/>
      <c r="J156" s="177">
        <f>ROUND(I156*H156,2)</f>
        <v>0</v>
      </c>
      <c r="K156" s="178"/>
      <c r="L156" s="37"/>
      <c r="M156" s="179" t="s">
        <v>1</v>
      </c>
      <c r="N156" s="180" t="s">
        <v>41</v>
      </c>
      <c r="O156" s="75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145</v>
      </c>
      <c r="AT156" s="183" t="s">
        <v>141</v>
      </c>
      <c r="AU156" s="183" t="s">
        <v>86</v>
      </c>
      <c r="AY156" s="17" t="s">
        <v>138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84</v>
      </c>
      <c r="BK156" s="184">
        <f>ROUND(I156*H156,2)</f>
        <v>0</v>
      </c>
      <c r="BL156" s="17" t="s">
        <v>145</v>
      </c>
      <c r="BM156" s="183" t="s">
        <v>744</v>
      </c>
    </row>
    <row r="157" spans="1:47" s="2" customFormat="1" ht="12">
      <c r="A157" s="36"/>
      <c r="B157" s="37"/>
      <c r="C157" s="36"/>
      <c r="D157" s="185" t="s">
        <v>147</v>
      </c>
      <c r="E157" s="36"/>
      <c r="F157" s="186" t="s">
        <v>745</v>
      </c>
      <c r="G157" s="36"/>
      <c r="H157" s="36"/>
      <c r="I157" s="187"/>
      <c r="J157" s="36"/>
      <c r="K157" s="36"/>
      <c r="L157" s="37"/>
      <c r="M157" s="188"/>
      <c r="N157" s="189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147</v>
      </c>
      <c r="AU157" s="17" t="s">
        <v>86</v>
      </c>
    </row>
    <row r="158" spans="1:51" s="13" customFormat="1" ht="12">
      <c r="A158" s="13"/>
      <c r="B158" s="191"/>
      <c r="C158" s="13"/>
      <c r="D158" s="185" t="s">
        <v>151</v>
      </c>
      <c r="E158" s="192" t="s">
        <v>1</v>
      </c>
      <c r="F158" s="193" t="s">
        <v>746</v>
      </c>
      <c r="G158" s="13"/>
      <c r="H158" s="194">
        <v>4.95</v>
      </c>
      <c r="I158" s="195"/>
      <c r="J158" s="13"/>
      <c r="K158" s="13"/>
      <c r="L158" s="191"/>
      <c r="M158" s="196"/>
      <c r="N158" s="197"/>
      <c r="O158" s="197"/>
      <c r="P158" s="197"/>
      <c r="Q158" s="197"/>
      <c r="R158" s="197"/>
      <c r="S158" s="197"/>
      <c r="T158" s="19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2" t="s">
        <v>151</v>
      </c>
      <c r="AU158" s="192" t="s">
        <v>86</v>
      </c>
      <c r="AV158" s="13" t="s">
        <v>86</v>
      </c>
      <c r="AW158" s="13" t="s">
        <v>32</v>
      </c>
      <c r="AX158" s="13" t="s">
        <v>84</v>
      </c>
      <c r="AY158" s="192" t="s">
        <v>138</v>
      </c>
    </row>
    <row r="159" spans="1:65" s="2" customFormat="1" ht="21.75" customHeight="1">
      <c r="A159" s="36"/>
      <c r="B159" s="170"/>
      <c r="C159" s="171" t="s">
        <v>258</v>
      </c>
      <c r="D159" s="171" t="s">
        <v>141</v>
      </c>
      <c r="E159" s="172" t="s">
        <v>747</v>
      </c>
      <c r="F159" s="173" t="s">
        <v>748</v>
      </c>
      <c r="G159" s="174" t="s">
        <v>358</v>
      </c>
      <c r="H159" s="175">
        <v>4.95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41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145</v>
      </c>
      <c r="AT159" s="183" t="s">
        <v>141</v>
      </c>
      <c r="AU159" s="183" t="s">
        <v>86</v>
      </c>
      <c r="AY159" s="17" t="s">
        <v>138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84</v>
      </c>
      <c r="BK159" s="184">
        <f>ROUND(I159*H159,2)</f>
        <v>0</v>
      </c>
      <c r="BL159" s="17" t="s">
        <v>145</v>
      </c>
      <c r="BM159" s="183" t="s">
        <v>749</v>
      </c>
    </row>
    <row r="160" spans="1:47" s="2" customFormat="1" ht="12">
      <c r="A160" s="36"/>
      <c r="B160" s="37"/>
      <c r="C160" s="36"/>
      <c r="D160" s="185" t="s">
        <v>147</v>
      </c>
      <c r="E160" s="36"/>
      <c r="F160" s="186" t="s">
        <v>750</v>
      </c>
      <c r="G160" s="36"/>
      <c r="H160" s="36"/>
      <c r="I160" s="187"/>
      <c r="J160" s="36"/>
      <c r="K160" s="36"/>
      <c r="L160" s="37"/>
      <c r="M160" s="188"/>
      <c r="N160" s="189"/>
      <c r="O160" s="75"/>
      <c r="P160" s="75"/>
      <c r="Q160" s="75"/>
      <c r="R160" s="75"/>
      <c r="S160" s="75"/>
      <c r="T160" s="7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7" t="s">
        <v>147</v>
      </c>
      <c r="AU160" s="17" t="s">
        <v>86</v>
      </c>
    </row>
    <row r="161" spans="1:51" s="13" customFormat="1" ht="12">
      <c r="A161" s="13"/>
      <c r="B161" s="191"/>
      <c r="C161" s="13"/>
      <c r="D161" s="185" t="s">
        <v>151</v>
      </c>
      <c r="E161" s="192" t="s">
        <v>1</v>
      </c>
      <c r="F161" s="193" t="s">
        <v>746</v>
      </c>
      <c r="G161" s="13"/>
      <c r="H161" s="194">
        <v>4.95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151</v>
      </c>
      <c r="AU161" s="192" t="s">
        <v>86</v>
      </c>
      <c r="AV161" s="13" t="s">
        <v>86</v>
      </c>
      <c r="AW161" s="13" t="s">
        <v>32</v>
      </c>
      <c r="AX161" s="13" t="s">
        <v>76</v>
      </c>
      <c r="AY161" s="192" t="s">
        <v>138</v>
      </c>
    </row>
    <row r="162" spans="1:65" s="2" customFormat="1" ht="21.75" customHeight="1">
      <c r="A162" s="36"/>
      <c r="B162" s="170"/>
      <c r="C162" s="171" t="s">
        <v>264</v>
      </c>
      <c r="D162" s="171" t="s">
        <v>141</v>
      </c>
      <c r="E162" s="172" t="s">
        <v>751</v>
      </c>
      <c r="F162" s="173" t="s">
        <v>752</v>
      </c>
      <c r="G162" s="174" t="s">
        <v>358</v>
      </c>
      <c r="H162" s="175">
        <v>121.6</v>
      </c>
      <c r="I162" s="176"/>
      <c r="J162" s="177">
        <f>ROUND(I162*H162,2)</f>
        <v>0</v>
      </c>
      <c r="K162" s="178"/>
      <c r="L162" s="37"/>
      <c r="M162" s="179" t="s">
        <v>1</v>
      </c>
      <c r="N162" s="180" t="s">
        <v>41</v>
      </c>
      <c r="O162" s="75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3" t="s">
        <v>145</v>
      </c>
      <c r="AT162" s="183" t="s">
        <v>141</v>
      </c>
      <c r="AU162" s="183" t="s">
        <v>86</v>
      </c>
      <c r="AY162" s="17" t="s">
        <v>138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7" t="s">
        <v>84</v>
      </c>
      <c r="BK162" s="184">
        <f>ROUND(I162*H162,2)</f>
        <v>0</v>
      </c>
      <c r="BL162" s="17" t="s">
        <v>145</v>
      </c>
      <c r="BM162" s="183" t="s">
        <v>753</v>
      </c>
    </row>
    <row r="163" spans="1:47" s="2" customFormat="1" ht="12">
      <c r="A163" s="36"/>
      <c r="B163" s="37"/>
      <c r="C163" s="36"/>
      <c r="D163" s="185" t="s">
        <v>147</v>
      </c>
      <c r="E163" s="36"/>
      <c r="F163" s="186" t="s">
        <v>754</v>
      </c>
      <c r="G163" s="36"/>
      <c r="H163" s="36"/>
      <c r="I163" s="187"/>
      <c r="J163" s="36"/>
      <c r="K163" s="36"/>
      <c r="L163" s="37"/>
      <c r="M163" s="188"/>
      <c r="N163" s="189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7" t="s">
        <v>147</v>
      </c>
      <c r="AU163" s="17" t="s">
        <v>86</v>
      </c>
    </row>
    <row r="164" spans="1:51" s="13" customFormat="1" ht="12">
      <c r="A164" s="13"/>
      <c r="B164" s="191"/>
      <c r="C164" s="13"/>
      <c r="D164" s="185" t="s">
        <v>151</v>
      </c>
      <c r="E164" s="192" t="s">
        <v>1</v>
      </c>
      <c r="F164" s="193" t="s">
        <v>755</v>
      </c>
      <c r="G164" s="13"/>
      <c r="H164" s="194">
        <v>121.6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151</v>
      </c>
      <c r="AU164" s="192" t="s">
        <v>86</v>
      </c>
      <c r="AV164" s="13" t="s">
        <v>86</v>
      </c>
      <c r="AW164" s="13" t="s">
        <v>32</v>
      </c>
      <c r="AX164" s="13" t="s">
        <v>84</v>
      </c>
      <c r="AY164" s="192" t="s">
        <v>138</v>
      </c>
    </row>
    <row r="165" spans="1:65" s="2" customFormat="1" ht="21.75" customHeight="1">
      <c r="A165" s="36"/>
      <c r="B165" s="170"/>
      <c r="C165" s="171" t="s">
        <v>272</v>
      </c>
      <c r="D165" s="171" t="s">
        <v>141</v>
      </c>
      <c r="E165" s="172" t="s">
        <v>363</v>
      </c>
      <c r="F165" s="173" t="s">
        <v>756</v>
      </c>
      <c r="G165" s="174" t="s">
        <v>358</v>
      </c>
      <c r="H165" s="175">
        <v>551.482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41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145</v>
      </c>
      <c r="AT165" s="183" t="s">
        <v>141</v>
      </c>
      <c r="AU165" s="183" t="s">
        <v>86</v>
      </c>
      <c r="AY165" s="17" t="s">
        <v>138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84</v>
      </c>
      <c r="BK165" s="184">
        <f>ROUND(I165*H165,2)</f>
        <v>0</v>
      </c>
      <c r="BL165" s="17" t="s">
        <v>145</v>
      </c>
      <c r="BM165" s="183" t="s">
        <v>757</v>
      </c>
    </row>
    <row r="166" spans="1:47" s="2" customFormat="1" ht="12">
      <c r="A166" s="36"/>
      <c r="B166" s="37"/>
      <c r="C166" s="36"/>
      <c r="D166" s="185" t="s">
        <v>147</v>
      </c>
      <c r="E166" s="36"/>
      <c r="F166" s="186" t="s">
        <v>365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147</v>
      </c>
      <c r="AU166" s="17" t="s">
        <v>86</v>
      </c>
    </row>
    <row r="167" spans="1:51" s="13" customFormat="1" ht="12">
      <c r="A167" s="13"/>
      <c r="B167" s="191"/>
      <c r="C167" s="13"/>
      <c r="D167" s="185" t="s">
        <v>151</v>
      </c>
      <c r="E167" s="192" t="s">
        <v>1</v>
      </c>
      <c r="F167" s="193" t="s">
        <v>726</v>
      </c>
      <c r="G167" s="13"/>
      <c r="H167" s="194">
        <v>679.14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151</v>
      </c>
      <c r="AU167" s="192" t="s">
        <v>86</v>
      </c>
      <c r="AV167" s="13" t="s">
        <v>86</v>
      </c>
      <c r="AW167" s="13" t="s">
        <v>32</v>
      </c>
      <c r="AX167" s="13" t="s">
        <v>76</v>
      </c>
      <c r="AY167" s="192" t="s">
        <v>138</v>
      </c>
    </row>
    <row r="168" spans="1:51" s="13" customFormat="1" ht="12">
      <c r="A168" s="13"/>
      <c r="B168" s="191"/>
      <c r="C168" s="13"/>
      <c r="D168" s="185" t="s">
        <v>151</v>
      </c>
      <c r="E168" s="192" t="s">
        <v>1</v>
      </c>
      <c r="F168" s="193" t="s">
        <v>727</v>
      </c>
      <c r="G168" s="13"/>
      <c r="H168" s="194">
        <v>6.9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151</v>
      </c>
      <c r="AU168" s="192" t="s">
        <v>86</v>
      </c>
      <c r="AV168" s="13" t="s">
        <v>86</v>
      </c>
      <c r="AW168" s="13" t="s">
        <v>32</v>
      </c>
      <c r="AX168" s="13" t="s">
        <v>76</v>
      </c>
      <c r="AY168" s="192" t="s">
        <v>138</v>
      </c>
    </row>
    <row r="169" spans="1:51" s="13" customFormat="1" ht="12">
      <c r="A169" s="13"/>
      <c r="B169" s="191"/>
      <c r="C169" s="13"/>
      <c r="D169" s="185" t="s">
        <v>151</v>
      </c>
      <c r="E169" s="192" t="s">
        <v>1</v>
      </c>
      <c r="F169" s="193" t="s">
        <v>746</v>
      </c>
      <c r="G169" s="13"/>
      <c r="H169" s="194">
        <v>4.95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151</v>
      </c>
      <c r="AU169" s="192" t="s">
        <v>86</v>
      </c>
      <c r="AV169" s="13" t="s">
        <v>86</v>
      </c>
      <c r="AW169" s="13" t="s">
        <v>32</v>
      </c>
      <c r="AX169" s="13" t="s">
        <v>76</v>
      </c>
      <c r="AY169" s="192" t="s">
        <v>138</v>
      </c>
    </row>
    <row r="170" spans="1:51" s="13" customFormat="1" ht="12">
      <c r="A170" s="13"/>
      <c r="B170" s="191"/>
      <c r="C170" s="13"/>
      <c r="D170" s="185" t="s">
        <v>151</v>
      </c>
      <c r="E170" s="192" t="s">
        <v>1</v>
      </c>
      <c r="F170" s="193" t="s">
        <v>758</v>
      </c>
      <c r="G170" s="13"/>
      <c r="H170" s="194">
        <v>-3.15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151</v>
      </c>
      <c r="AU170" s="192" t="s">
        <v>86</v>
      </c>
      <c r="AV170" s="13" t="s">
        <v>86</v>
      </c>
      <c r="AW170" s="13" t="s">
        <v>32</v>
      </c>
      <c r="AX170" s="13" t="s">
        <v>76</v>
      </c>
      <c r="AY170" s="192" t="s">
        <v>138</v>
      </c>
    </row>
    <row r="171" spans="1:51" s="13" customFormat="1" ht="12">
      <c r="A171" s="13"/>
      <c r="B171" s="191"/>
      <c r="C171" s="13"/>
      <c r="D171" s="185" t="s">
        <v>151</v>
      </c>
      <c r="E171" s="192" t="s">
        <v>1</v>
      </c>
      <c r="F171" s="193" t="s">
        <v>759</v>
      </c>
      <c r="G171" s="13"/>
      <c r="H171" s="194">
        <v>1.792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151</v>
      </c>
      <c r="AU171" s="192" t="s">
        <v>86</v>
      </c>
      <c r="AV171" s="13" t="s">
        <v>86</v>
      </c>
      <c r="AW171" s="13" t="s">
        <v>32</v>
      </c>
      <c r="AX171" s="13" t="s">
        <v>76</v>
      </c>
      <c r="AY171" s="192" t="s">
        <v>138</v>
      </c>
    </row>
    <row r="172" spans="1:51" s="13" customFormat="1" ht="12">
      <c r="A172" s="13"/>
      <c r="B172" s="191"/>
      <c r="C172" s="13"/>
      <c r="D172" s="185" t="s">
        <v>151</v>
      </c>
      <c r="E172" s="192" t="s">
        <v>1</v>
      </c>
      <c r="F172" s="193" t="s">
        <v>760</v>
      </c>
      <c r="G172" s="13"/>
      <c r="H172" s="194">
        <v>-102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151</v>
      </c>
      <c r="AU172" s="192" t="s">
        <v>86</v>
      </c>
      <c r="AV172" s="13" t="s">
        <v>86</v>
      </c>
      <c r="AW172" s="13" t="s">
        <v>32</v>
      </c>
      <c r="AX172" s="13" t="s">
        <v>76</v>
      </c>
      <c r="AY172" s="192" t="s">
        <v>138</v>
      </c>
    </row>
    <row r="173" spans="1:51" s="13" customFormat="1" ht="12">
      <c r="A173" s="13"/>
      <c r="B173" s="191"/>
      <c r="C173" s="13"/>
      <c r="D173" s="185" t="s">
        <v>151</v>
      </c>
      <c r="E173" s="192" t="s">
        <v>1</v>
      </c>
      <c r="F173" s="193" t="s">
        <v>761</v>
      </c>
      <c r="G173" s="13"/>
      <c r="H173" s="194">
        <v>-36.15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151</v>
      </c>
      <c r="AU173" s="192" t="s">
        <v>86</v>
      </c>
      <c r="AV173" s="13" t="s">
        <v>86</v>
      </c>
      <c r="AW173" s="13" t="s">
        <v>32</v>
      </c>
      <c r="AX173" s="13" t="s">
        <v>76</v>
      </c>
      <c r="AY173" s="192" t="s">
        <v>138</v>
      </c>
    </row>
    <row r="174" spans="1:51" s="14" customFormat="1" ht="12">
      <c r="A174" s="14"/>
      <c r="B174" s="202"/>
      <c r="C174" s="14"/>
      <c r="D174" s="185" t="s">
        <v>151</v>
      </c>
      <c r="E174" s="203" t="s">
        <v>1</v>
      </c>
      <c r="F174" s="204" t="s">
        <v>236</v>
      </c>
      <c r="G174" s="14"/>
      <c r="H174" s="205">
        <v>551.4820000000001</v>
      </c>
      <c r="I174" s="206"/>
      <c r="J174" s="14"/>
      <c r="K174" s="14"/>
      <c r="L174" s="202"/>
      <c r="M174" s="207"/>
      <c r="N174" s="208"/>
      <c r="O174" s="208"/>
      <c r="P174" s="208"/>
      <c r="Q174" s="208"/>
      <c r="R174" s="208"/>
      <c r="S174" s="208"/>
      <c r="T174" s="20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03" t="s">
        <v>151</v>
      </c>
      <c r="AU174" s="203" t="s">
        <v>86</v>
      </c>
      <c r="AV174" s="14" t="s">
        <v>145</v>
      </c>
      <c r="AW174" s="14" t="s">
        <v>32</v>
      </c>
      <c r="AX174" s="14" t="s">
        <v>84</v>
      </c>
      <c r="AY174" s="203" t="s">
        <v>138</v>
      </c>
    </row>
    <row r="175" spans="1:65" s="2" customFormat="1" ht="21.75" customHeight="1">
      <c r="A175" s="36"/>
      <c r="B175" s="170"/>
      <c r="C175" s="171" t="s">
        <v>280</v>
      </c>
      <c r="D175" s="171" t="s">
        <v>141</v>
      </c>
      <c r="E175" s="172" t="s">
        <v>762</v>
      </c>
      <c r="F175" s="173" t="s">
        <v>763</v>
      </c>
      <c r="G175" s="174" t="s">
        <v>358</v>
      </c>
      <c r="H175" s="175">
        <v>102</v>
      </c>
      <c r="I175" s="176"/>
      <c r="J175" s="177">
        <f>ROUND(I175*H175,2)</f>
        <v>0</v>
      </c>
      <c r="K175" s="178"/>
      <c r="L175" s="37"/>
      <c r="M175" s="179" t="s">
        <v>1</v>
      </c>
      <c r="N175" s="180" t="s">
        <v>41</v>
      </c>
      <c r="O175" s="75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3" t="s">
        <v>145</v>
      </c>
      <c r="AT175" s="183" t="s">
        <v>141</v>
      </c>
      <c r="AU175" s="183" t="s">
        <v>86</v>
      </c>
      <c r="AY175" s="17" t="s">
        <v>138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7" t="s">
        <v>84</v>
      </c>
      <c r="BK175" s="184">
        <f>ROUND(I175*H175,2)</f>
        <v>0</v>
      </c>
      <c r="BL175" s="17" t="s">
        <v>145</v>
      </c>
      <c r="BM175" s="183" t="s">
        <v>764</v>
      </c>
    </row>
    <row r="176" spans="1:47" s="2" customFormat="1" ht="12">
      <c r="A176" s="36"/>
      <c r="B176" s="37"/>
      <c r="C176" s="36"/>
      <c r="D176" s="185" t="s">
        <v>147</v>
      </c>
      <c r="E176" s="36"/>
      <c r="F176" s="186" t="s">
        <v>765</v>
      </c>
      <c r="G176" s="36"/>
      <c r="H176" s="36"/>
      <c r="I176" s="187"/>
      <c r="J176" s="36"/>
      <c r="K176" s="36"/>
      <c r="L176" s="37"/>
      <c r="M176" s="188"/>
      <c r="N176" s="189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147</v>
      </c>
      <c r="AU176" s="17" t="s">
        <v>86</v>
      </c>
    </row>
    <row r="177" spans="1:51" s="13" customFormat="1" ht="12">
      <c r="A177" s="13"/>
      <c r="B177" s="191"/>
      <c r="C177" s="13"/>
      <c r="D177" s="185" t="s">
        <v>151</v>
      </c>
      <c r="E177" s="192" t="s">
        <v>1</v>
      </c>
      <c r="F177" s="193" t="s">
        <v>766</v>
      </c>
      <c r="G177" s="13"/>
      <c r="H177" s="194">
        <v>102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151</v>
      </c>
      <c r="AU177" s="192" t="s">
        <v>86</v>
      </c>
      <c r="AV177" s="13" t="s">
        <v>86</v>
      </c>
      <c r="AW177" s="13" t="s">
        <v>32</v>
      </c>
      <c r="AX177" s="13" t="s">
        <v>84</v>
      </c>
      <c r="AY177" s="192" t="s">
        <v>138</v>
      </c>
    </row>
    <row r="178" spans="1:65" s="2" customFormat="1" ht="21.75" customHeight="1">
      <c r="A178" s="36"/>
      <c r="B178" s="170"/>
      <c r="C178" s="171" t="s">
        <v>287</v>
      </c>
      <c r="D178" s="171" t="s">
        <v>141</v>
      </c>
      <c r="E178" s="172" t="s">
        <v>767</v>
      </c>
      <c r="F178" s="173" t="s">
        <v>768</v>
      </c>
      <c r="G178" s="174" t="s">
        <v>358</v>
      </c>
      <c r="H178" s="175">
        <v>223</v>
      </c>
      <c r="I178" s="176"/>
      <c r="J178" s="177">
        <f>ROUND(I178*H178,2)</f>
        <v>0</v>
      </c>
      <c r="K178" s="178"/>
      <c r="L178" s="37"/>
      <c r="M178" s="179" t="s">
        <v>1</v>
      </c>
      <c r="N178" s="180" t="s">
        <v>41</v>
      </c>
      <c r="O178" s="75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3" t="s">
        <v>145</v>
      </c>
      <c r="AT178" s="183" t="s">
        <v>141</v>
      </c>
      <c r="AU178" s="183" t="s">
        <v>86</v>
      </c>
      <c r="AY178" s="17" t="s">
        <v>138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7" t="s">
        <v>84</v>
      </c>
      <c r="BK178" s="184">
        <f>ROUND(I178*H178,2)</f>
        <v>0</v>
      </c>
      <c r="BL178" s="17" t="s">
        <v>145</v>
      </c>
      <c r="BM178" s="183" t="s">
        <v>769</v>
      </c>
    </row>
    <row r="179" spans="1:47" s="2" customFormat="1" ht="12">
      <c r="A179" s="36"/>
      <c r="B179" s="37"/>
      <c r="C179" s="36"/>
      <c r="D179" s="185" t="s">
        <v>147</v>
      </c>
      <c r="E179" s="36"/>
      <c r="F179" s="186" t="s">
        <v>770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147</v>
      </c>
      <c r="AU179" s="17" t="s">
        <v>86</v>
      </c>
    </row>
    <row r="180" spans="1:51" s="13" customFormat="1" ht="12">
      <c r="A180" s="13"/>
      <c r="B180" s="191"/>
      <c r="C180" s="13"/>
      <c r="D180" s="185" t="s">
        <v>151</v>
      </c>
      <c r="E180" s="192" t="s">
        <v>1</v>
      </c>
      <c r="F180" s="193" t="s">
        <v>771</v>
      </c>
      <c r="G180" s="13"/>
      <c r="H180" s="194">
        <v>223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151</v>
      </c>
      <c r="AU180" s="192" t="s">
        <v>86</v>
      </c>
      <c r="AV180" s="13" t="s">
        <v>86</v>
      </c>
      <c r="AW180" s="13" t="s">
        <v>32</v>
      </c>
      <c r="AX180" s="13" t="s">
        <v>76</v>
      </c>
      <c r="AY180" s="192" t="s">
        <v>138</v>
      </c>
    </row>
    <row r="181" spans="1:65" s="2" customFormat="1" ht="16.5" customHeight="1">
      <c r="A181" s="36"/>
      <c r="B181" s="170"/>
      <c r="C181" s="210" t="s">
        <v>8</v>
      </c>
      <c r="D181" s="210" t="s">
        <v>238</v>
      </c>
      <c r="E181" s="211" t="s">
        <v>772</v>
      </c>
      <c r="F181" s="212" t="s">
        <v>773</v>
      </c>
      <c r="G181" s="213" t="s">
        <v>275</v>
      </c>
      <c r="H181" s="214">
        <v>356.8</v>
      </c>
      <c r="I181" s="215"/>
      <c r="J181" s="216">
        <f>ROUND(I181*H181,2)</f>
        <v>0</v>
      </c>
      <c r="K181" s="217"/>
      <c r="L181" s="218"/>
      <c r="M181" s="219" t="s">
        <v>1</v>
      </c>
      <c r="N181" s="220" t="s">
        <v>41</v>
      </c>
      <c r="O181" s="75"/>
      <c r="P181" s="181">
        <f>O181*H181</f>
        <v>0</v>
      </c>
      <c r="Q181" s="181">
        <v>1</v>
      </c>
      <c r="R181" s="181">
        <f>Q181*H181</f>
        <v>356.8</v>
      </c>
      <c r="S181" s="181">
        <v>0</v>
      </c>
      <c r="T181" s="18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3" t="s">
        <v>241</v>
      </c>
      <c r="AT181" s="183" t="s">
        <v>238</v>
      </c>
      <c r="AU181" s="183" t="s">
        <v>86</v>
      </c>
      <c r="AY181" s="17" t="s">
        <v>138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84</v>
      </c>
      <c r="BK181" s="184">
        <f>ROUND(I181*H181,2)</f>
        <v>0</v>
      </c>
      <c r="BL181" s="17" t="s">
        <v>145</v>
      </c>
      <c r="BM181" s="183" t="s">
        <v>774</v>
      </c>
    </row>
    <row r="182" spans="1:47" s="2" customFormat="1" ht="12">
      <c r="A182" s="36"/>
      <c r="B182" s="37"/>
      <c r="C182" s="36"/>
      <c r="D182" s="185" t="s">
        <v>147</v>
      </c>
      <c r="E182" s="36"/>
      <c r="F182" s="186" t="s">
        <v>775</v>
      </c>
      <c r="G182" s="36"/>
      <c r="H182" s="36"/>
      <c r="I182" s="187"/>
      <c r="J182" s="36"/>
      <c r="K182" s="36"/>
      <c r="L182" s="37"/>
      <c r="M182" s="188"/>
      <c r="N182" s="189"/>
      <c r="O182" s="75"/>
      <c r="P182" s="75"/>
      <c r="Q182" s="75"/>
      <c r="R182" s="75"/>
      <c r="S182" s="75"/>
      <c r="T182" s="7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7" t="s">
        <v>147</v>
      </c>
      <c r="AU182" s="17" t="s">
        <v>86</v>
      </c>
    </row>
    <row r="183" spans="1:47" s="2" customFormat="1" ht="12">
      <c r="A183" s="36"/>
      <c r="B183" s="37"/>
      <c r="C183" s="36"/>
      <c r="D183" s="185" t="s">
        <v>149</v>
      </c>
      <c r="E183" s="36"/>
      <c r="F183" s="190" t="s">
        <v>776</v>
      </c>
      <c r="G183" s="36"/>
      <c r="H183" s="36"/>
      <c r="I183" s="187"/>
      <c r="J183" s="36"/>
      <c r="K183" s="36"/>
      <c r="L183" s="37"/>
      <c r="M183" s="188"/>
      <c r="N183" s="189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149</v>
      </c>
      <c r="AU183" s="17" t="s">
        <v>86</v>
      </c>
    </row>
    <row r="184" spans="1:51" s="13" customFormat="1" ht="12">
      <c r="A184" s="13"/>
      <c r="B184" s="191"/>
      <c r="C184" s="13"/>
      <c r="D184" s="185" t="s">
        <v>151</v>
      </c>
      <c r="E184" s="192" t="s">
        <v>1</v>
      </c>
      <c r="F184" s="193" t="s">
        <v>777</v>
      </c>
      <c r="G184" s="13"/>
      <c r="H184" s="194">
        <v>356.8</v>
      </c>
      <c r="I184" s="195"/>
      <c r="J184" s="13"/>
      <c r="K184" s="13"/>
      <c r="L184" s="191"/>
      <c r="M184" s="196"/>
      <c r="N184" s="197"/>
      <c r="O184" s="197"/>
      <c r="P184" s="197"/>
      <c r="Q184" s="197"/>
      <c r="R184" s="197"/>
      <c r="S184" s="197"/>
      <c r="T184" s="19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2" t="s">
        <v>151</v>
      </c>
      <c r="AU184" s="192" t="s">
        <v>86</v>
      </c>
      <c r="AV184" s="13" t="s">
        <v>86</v>
      </c>
      <c r="AW184" s="13" t="s">
        <v>32</v>
      </c>
      <c r="AX184" s="13" t="s">
        <v>84</v>
      </c>
      <c r="AY184" s="192" t="s">
        <v>138</v>
      </c>
    </row>
    <row r="185" spans="1:65" s="2" customFormat="1" ht="16.5" customHeight="1">
      <c r="A185" s="36"/>
      <c r="B185" s="170"/>
      <c r="C185" s="171" t="s">
        <v>307</v>
      </c>
      <c r="D185" s="171" t="s">
        <v>141</v>
      </c>
      <c r="E185" s="172" t="s">
        <v>371</v>
      </c>
      <c r="F185" s="173" t="s">
        <v>372</v>
      </c>
      <c r="G185" s="174" t="s">
        <v>358</v>
      </c>
      <c r="H185" s="175">
        <v>551.482</v>
      </c>
      <c r="I185" s="176"/>
      <c r="J185" s="177">
        <f>ROUND(I185*H185,2)</f>
        <v>0</v>
      </c>
      <c r="K185" s="178"/>
      <c r="L185" s="37"/>
      <c r="M185" s="179" t="s">
        <v>1</v>
      </c>
      <c r="N185" s="180" t="s">
        <v>41</v>
      </c>
      <c r="O185" s="75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3" t="s">
        <v>145</v>
      </c>
      <c r="AT185" s="183" t="s">
        <v>141</v>
      </c>
      <c r="AU185" s="183" t="s">
        <v>86</v>
      </c>
      <c r="AY185" s="17" t="s">
        <v>138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7" t="s">
        <v>84</v>
      </c>
      <c r="BK185" s="184">
        <f>ROUND(I185*H185,2)</f>
        <v>0</v>
      </c>
      <c r="BL185" s="17" t="s">
        <v>145</v>
      </c>
      <c r="BM185" s="183" t="s">
        <v>778</v>
      </c>
    </row>
    <row r="186" spans="1:47" s="2" customFormat="1" ht="12">
      <c r="A186" s="36"/>
      <c r="B186" s="37"/>
      <c r="C186" s="36"/>
      <c r="D186" s="185" t="s">
        <v>147</v>
      </c>
      <c r="E186" s="36"/>
      <c r="F186" s="186" t="s">
        <v>372</v>
      </c>
      <c r="G186" s="36"/>
      <c r="H186" s="36"/>
      <c r="I186" s="187"/>
      <c r="J186" s="36"/>
      <c r="K186" s="36"/>
      <c r="L186" s="37"/>
      <c r="M186" s="188"/>
      <c r="N186" s="189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147</v>
      </c>
      <c r="AU186" s="17" t="s">
        <v>86</v>
      </c>
    </row>
    <row r="187" spans="1:51" s="13" customFormat="1" ht="12">
      <c r="A187" s="13"/>
      <c r="B187" s="191"/>
      <c r="C187" s="13"/>
      <c r="D187" s="185" t="s">
        <v>151</v>
      </c>
      <c r="E187" s="192" t="s">
        <v>1</v>
      </c>
      <c r="F187" s="193" t="s">
        <v>726</v>
      </c>
      <c r="G187" s="13"/>
      <c r="H187" s="194">
        <v>679.14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151</v>
      </c>
      <c r="AU187" s="192" t="s">
        <v>86</v>
      </c>
      <c r="AV187" s="13" t="s">
        <v>86</v>
      </c>
      <c r="AW187" s="13" t="s">
        <v>32</v>
      </c>
      <c r="AX187" s="13" t="s">
        <v>76</v>
      </c>
      <c r="AY187" s="192" t="s">
        <v>138</v>
      </c>
    </row>
    <row r="188" spans="1:51" s="13" customFormat="1" ht="12">
      <c r="A188" s="13"/>
      <c r="B188" s="191"/>
      <c r="C188" s="13"/>
      <c r="D188" s="185" t="s">
        <v>151</v>
      </c>
      <c r="E188" s="192" t="s">
        <v>1</v>
      </c>
      <c r="F188" s="193" t="s">
        <v>727</v>
      </c>
      <c r="G188" s="13"/>
      <c r="H188" s="194">
        <v>6.9</v>
      </c>
      <c r="I188" s="195"/>
      <c r="J188" s="13"/>
      <c r="K188" s="13"/>
      <c r="L188" s="191"/>
      <c r="M188" s="196"/>
      <c r="N188" s="197"/>
      <c r="O188" s="197"/>
      <c r="P188" s="197"/>
      <c r="Q188" s="197"/>
      <c r="R188" s="197"/>
      <c r="S188" s="197"/>
      <c r="T188" s="19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2" t="s">
        <v>151</v>
      </c>
      <c r="AU188" s="192" t="s">
        <v>86</v>
      </c>
      <c r="AV188" s="13" t="s">
        <v>86</v>
      </c>
      <c r="AW188" s="13" t="s">
        <v>32</v>
      </c>
      <c r="AX188" s="13" t="s">
        <v>76</v>
      </c>
      <c r="AY188" s="192" t="s">
        <v>138</v>
      </c>
    </row>
    <row r="189" spans="1:51" s="13" customFormat="1" ht="12">
      <c r="A189" s="13"/>
      <c r="B189" s="191"/>
      <c r="C189" s="13"/>
      <c r="D189" s="185" t="s">
        <v>151</v>
      </c>
      <c r="E189" s="192" t="s">
        <v>1</v>
      </c>
      <c r="F189" s="193" t="s">
        <v>746</v>
      </c>
      <c r="G189" s="13"/>
      <c r="H189" s="194">
        <v>4.95</v>
      </c>
      <c r="I189" s="195"/>
      <c r="J189" s="13"/>
      <c r="K189" s="13"/>
      <c r="L189" s="191"/>
      <c r="M189" s="196"/>
      <c r="N189" s="197"/>
      <c r="O189" s="197"/>
      <c r="P189" s="197"/>
      <c r="Q189" s="197"/>
      <c r="R189" s="197"/>
      <c r="S189" s="197"/>
      <c r="T189" s="19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2" t="s">
        <v>151</v>
      </c>
      <c r="AU189" s="192" t="s">
        <v>86</v>
      </c>
      <c r="AV189" s="13" t="s">
        <v>86</v>
      </c>
      <c r="AW189" s="13" t="s">
        <v>32</v>
      </c>
      <c r="AX189" s="13" t="s">
        <v>76</v>
      </c>
      <c r="AY189" s="192" t="s">
        <v>138</v>
      </c>
    </row>
    <row r="190" spans="1:51" s="13" customFormat="1" ht="12">
      <c r="A190" s="13"/>
      <c r="B190" s="191"/>
      <c r="C190" s="13"/>
      <c r="D190" s="185" t="s">
        <v>151</v>
      </c>
      <c r="E190" s="192" t="s">
        <v>1</v>
      </c>
      <c r="F190" s="193" t="s">
        <v>758</v>
      </c>
      <c r="G190" s="13"/>
      <c r="H190" s="194">
        <v>-3.15</v>
      </c>
      <c r="I190" s="195"/>
      <c r="J190" s="13"/>
      <c r="K190" s="13"/>
      <c r="L190" s="191"/>
      <c r="M190" s="196"/>
      <c r="N190" s="197"/>
      <c r="O190" s="197"/>
      <c r="P190" s="197"/>
      <c r="Q190" s="197"/>
      <c r="R190" s="197"/>
      <c r="S190" s="197"/>
      <c r="T190" s="19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2" t="s">
        <v>151</v>
      </c>
      <c r="AU190" s="192" t="s">
        <v>86</v>
      </c>
      <c r="AV190" s="13" t="s">
        <v>86</v>
      </c>
      <c r="AW190" s="13" t="s">
        <v>32</v>
      </c>
      <c r="AX190" s="13" t="s">
        <v>76</v>
      </c>
      <c r="AY190" s="192" t="s">
        <v>138</v>
      </c>
    </row>
    <row r="191" spans="1:51" s="13" customFormat="1" ht="12">
      <c r="A191" s="13"/>
      <c r="B191" s="191"/>
      <c r="C191" s="13"/>
      <c r="D191" s="185" t="s">
        <v>151</v>
      </c>
      <c r="E191" s="192" t="s">
        <v>1</v>
      </c>
      <c r="F191" s="193" t="s">
        <v>759</v>
      </c>
      <c r="G191" s="13"/>
      <c r="H191" s="194">
        <v>1.792</v>
      </c>
      <c r="I191" s="195"/>
      <c r="J191" s="13"/>
      <c r="K191" s="13"/>
      <c r="L191" s="191"/>
      <c r="M191" s="196"/>
      <c r="N191" s="197"/>
      <c r="O191" s="197"/>
      <c r="P191" s="197"/>
      <c r="Q191" s="197"/>
      <c r="R191" s="197"/>
      <c r="S191" s="197"/>
      <c r="T191" s="19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2" t="s">
        <v>151</v>
      </c>
      <c r="AU191" s="192" t="s">
        <v>86</v>
      </c>
      <c r="AV191" s="13" t="s">
        <v>86</v>
      </c>
      <c r="AW191" s="13" t="s">
        <v>32</v>
      </c>
      <c r="AX191" s="13" t="s">
        <v>76</v>
      </c>
      <c r="AY191" s="192" t="s">
        <v>138</v>
      </c>
    </row>
    <row r="192" spans="1:51" s="13" customFormat="1" ht="12">
      <c r="A192" s="13"/>
      <c r="B192" s="191"/>
      <c r="C192" s="13"/>
      <c r="D192" s="185" t="s">
        <v>151</v>
      </c>
      <c r="E192" s="192" t="s">
        <v>1</v>
      </c>
      <c r="F192" s="193" t="s">
        <v>760</v>
      </c>
      <c r="G192" s="13"/>
      <c r="H192" s="194">
        <v>-102</v>
      </c>
      <c r="I192" s="195"/>
      <c r="J192" s="13"/>
      <c r="K192" s="13"/>
      <c r="L192" s="191"/>
      <c r="M192" s="196"/>
      <c r="N192" s="197"/>
      <c r="O192" s="197"/>
      <c r="P192" s="197"/>
      <c r="Q192" s="197"/>
      <c r="R192" s="197"/>
      <c r="S192" s="197"/>
      <c r="T192" s="19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2" t="s">
        <v>151</v>
      </c>
      <c r="AU192" s="192" t="s">
        <v>86</v>
      </c>
      <c r="AV192" s="13" t="s">
        <v>86</v>
      </c>
      <c r="AW192" s="13" t="s">
        <v>32</v>
      </c>
      <c r="AX192" s="13" t="s">
        <v>76</v>
      </c>
      <c r="AY192" s="192" t="s">
        <v>138</v>
      </c>
    </row>
    <row r="193" spans="1:51" s="13" customFormat="1" ht="12">
      <c r="A193" s="13"/>
      <c r="B193" s="191"/>
      <c r="C193" s="13"/>
      <c r="D193" s="185" t="s">
        <v>151</v>
      </c>
      <c r="E193" s="192" t="s">
        <v>1</v>
      </c>
      <c r="F193" s="193" t="s">
        <v>761</v>
      </c>
      <c r="G193" s="13"/>
      <c r="H193" s="194">
        <v>-36.15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151</v>
      </c>
      <c r="AU193" s="192" t="s">
        <v>86</v>
      </c>
      <c r="AV193" s="13" t="s">
        <v>86</v>
      </c>
      <c r="AW193" s="13" t="s">
        <v>32</v>
      </c>
      <c r="AX193" s="13" t="s">
        <v>76</v>
      </c>
      <c r="AY193" s="192" t="s">
        <v>138</v>
      </c>
    </row>
    <row r="194" spans="1:51" s="14" customFormat="1" ht="12">
      <c r="A194" s="14"/>
      <c r="B194" s="202"/>
      <c r="C194" s="14"/>
      <c r="D194" s="185" t="s">
        <v>151</v>
      </c>
      <c r="E194" s="203" t="s">
        <v>1</v>
      </c>
      <c r="F194" s="204" t="s">
        <v>236</v>
      </c>
      <c r="G194" s="14"/>
      <c r="H194" s="205">
        <v>551.4820000000001</v>
      </c>
      <c r="I194" s="206"/>
      <c r="J194" s="14"/>
      <c r="K194" s="14"/>
      <c r="L194" s="202"/>
      <c r="M194" s="207"/>
      <c r="N194" s="208"/>
      <c r="O194" s="208"/>
      <c r="P194" s="208"/>
      <c r="Q194" s="208"/>
      <c r="R194" s="208"/>
      <c r="S194" s="208"/>
      <c r="T194" s="20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03" t="s">
        <v>151</v>
      </c>
      <c r="AU194" s="203" t="s">
        <v>86</v>
      </c>
      <c r="AV194" s="14" t="s">
        <v>145</v>
      </c>
      <c r="AW194" s="14" t="s">
        <v>32</v>
      </c>
      <c r="AX194" s="14" t="s">
        <v>84</v>
      </c>
      <c r="AY194" s="203" t="s">
        <v>138</v>
      </c>
    </row>
    <row r="195" spans="1:65" s="2" customFormat="1" ht="21.75" customHeight="1">
      <c r="A195" s="36"/>
      <c r="B195" s="170"/>
      <c r="C195" s="171" t="s">
        <v>301</v>
      </c>
      <c r="D195" s="171" t="s">
        <v>141</v>
      </c>
      <c r="E195" s="172" t="s">
        <v>373</v>
      </c>
      <c r="F195" s="173" t="s">
        <v>779</v>
      </c>
      <c r="G195" s="174" t="s">
        <v>275</v>
      </c>
      <c r="H195" s="175">
        <v>992.668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41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145</v>
      </c>
      <c r="AT195" s="183" t="s">
        <v>141</v>
      </c>
      <c r="AU195" s="183" t="s">
        <v>86</v>
      </c>
      <c r="AY195" s="17" t="s">
        <v>138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84</v>
      </c>
      <c r="BK195" s="184">
        <f>ROUND(I195*H195,2)</f>
        <v>0</v>
      </c>
      <c r="BL195" s="17" t="s">
        <v>145</v>
      </c>
      <c r="BM195" s="183" t="s">
        <v>780</v>
      </c>
    </row>
    <row r="196" spans="1:47" s="2" customFormat="1" ht="12">
      <c r="A196" s="36"/>
      <c r="B196" s="37"/>
      <c r="C196" s="36"/>
      <c r="D196" s="185" t="s">
        <v>147</v>
      </c>
      <c r="E196" s="36"/>
      <c r="F196" s="186" t="s">
        <v>375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147</v>
      </c>
      <c r="AU196" s="17" t="s">
        <v>86</v>
      </c>
    </row>
    <row r="197" spans="1:51" s="13" customFormat="1" ht="12">
      <c r="A197" s="13"/>
      <c r="B197" s="191"/>
      <c r="C197" s="13"/>
      <c r="D197" s="185" t="s">
        <v>151</v>
      </c>
      <c r="E197" s="192" t="s">
        <v>1</v>
      </c>
      <c r="F197" s="193" t="s">
        <v>781</v>
      </c>
      <c r="G197" s="13"/>
      <c r="H197" s="194">
        <v>992.668</v>
      </c>
      <c r="I197" s="195"/>
      <c r="J197" s="13"/>
      <c r="K197" s="13"/>
      <c r="L197" s="191"/>
      <c r="M197" s="196"/>
      <c r="N197" s="197"/>
      <c r="O197" s="197"/>
      <c r="P197" s="197"/>
      <c r="Q197" s="197"/>
      <c r="R197" s="197"/>
      <c r="S197" s="197"/>
      <c r="T197" s="19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2" t="s">
        <v>151</v>
      </c>
      <c r="AU197" s="192" t="s">
        <v>86</v>
      </c>
      <c r="AV197" s="13" t="s">
        <v>86</v>
      </c>
      <c r="AW197" s="13" t="s">
        <v>32</v>
      </c>
      <c r="AX197" s="13" t="s">
        <v>84</v>
      </c>
      <c r="AY197" s="192" t="s">
        <v>138</v>
      </c>
    </row>
    <row r="198" spans="1:65" s="2" customFormat="1" ht="21.75" customHeight="1">
      <c r="A198" s="36"/>
      <c r="B198" s="170"/>
      <c r="C198" s="171" t="s">
        <v>313</v>
      </c>
      <c r="D198" s="171" t="s">
        <v>141</v>
      </c>
      <c r="E198" s="172" t="s">
        <v>782</v>
      </c>
      <c r="F198" s="173" t="s">
        <v>783</v>
      </c>
      <c r="G198" s="174" t="s">
        <v>358</v>
      </c>
      <c r="H198" s="175">
        <v>121.6</v>
      </c>
      <c r="I198" s="176"/>
      <c r="J198" s="177">
        <f>ROUND(I198*H198,2)</f>
        <v>0</v>
      </c>
      <c r="K198" s="178"/>
      <c r="L198" s="37"/>
      <c r="M198" s="179" t="s">
        <v>1</v>
      </c>
      <c r="N198" s="180" t="s">
        <v>41</v>
      </c>
      <c r="O198" s="75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3" t="s">
        <v>145</v>
      </c>
      <c r="AT198" s="183" t="s">
        <v>141</v>
      </c>
      <c r="AU198" s="183" t="s">
        <v>86</v>
      </c>
      <c r="AY198" s="17" t="s">
        <v>138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7" t="s">
        <v>84</v>
      </c>
      <c r="BK198" s="184">
        <f>ROUND(I198*H198,2)</f>
        <v>0</v>
      </c>
      <c r="BL198" s="17" t="s">
        <v>145</v>
      </c>
      <c r="BM198" s="183" t="s">
        <v>784</v>
      </c>
    </row>
    <row r="199" spans="1:47" s="2" customFormat="1" ht="12">
      <c r="A199" s="36"/>
      <c r="B199" s="37"/>
      <c r="C199" s="36"/>
      <c r="D199" s="185" t="s">
        <v>147</v>
      </c>
      <c r="E199" s="36"/>
      <c r="F199" s="186" t="s">
        <v>785</v>
      </c>
      <c r="G199" s="36"/>
      <c r="H199" s="36"/>
      <c r="I199" s="187"/>
      <c r="J199" s="36"/>
      <c r="K199" s="36"/>
      <c r="L199" s="37"/>
      <c r="M199" s="188"/>
      <c r="N199" s="189"/>
      <c r="O199" s="75"/>
      <c r="P199" s="75"/>
      <c r="Q199" s="75"/>
      <c r="R199" s="75"/>
      <c r="S199" s="75"/>
      <c r="T199" s="7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7" t="s">
        <v>147</v>
      </c>
      <c r="AU199" s="17" t="s">
        <v>86</v>
      </c>
    </row>
    <row r="200" spans="1:51" s="13" customFormat="1" ht="12">
      <c r="A200" s="13"/>
      <c r="B200" s="191"/>
      <c r="C200" s="13"/>
      <c r="D200" s="185" t="s">
        <v>151</v>
      </c>
      <c r="E200" s="192" t="s">
        <v>1</v>
      </c>
      <c r="F200" s="193" t="s">
        <v>755</v>
      </c>
      <c r="G200" s="13"/>
      <c r="H200" s="194">
        <v>121.6</v>
      </c>
      <c r="I200" s="195"/>
      <c r="J200" s="13"/>
      <c r="K200" s="13"/>
      <c r="L200" s="191"/>
      <c r="M200" s="196"/>
      <c r="N200" s="197"/>
      <c r="O200" s="197"/>
      <c r="P200" s="197"/>
      <c r="Q200" s="197"/>
      <c r="R200" s="197"/>
      <c r="S200" s="197"/>
      <c r="T200" s="19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2" t="s">
        <v>151</v>
      </c>
      <c r="AU200" s="192" t="s">
        <v>86</v>
      </c>
      <c r="AV200" s="13" t="s">
        <v>86</v>
      </c>
      <c r="AW200" s="13" t="s">
        <v>32</v>
      </c>
      <c r="AX200" s="13" t="s">
        <v>84</v>
      </c>
      <c r="AY200" s="192" t="s">
        <v>138</v>
      </c>
    </row>
    <row r="201" spans="1:65" s="2" customFormat="1" ht="21.75" customHeight="1">
      <c r="A201" s="36"/>
      <c r="B201" s="170"/>
      <c r="C201" s="171" t="s">
        <v>396</v>
      </c>
      <c r="D201" s="171" t="s">
        <v>141</v>
      </c>
      <c r="E201" s="172" t="s">
        <v>376</v>
      </c>
      <c r="F201" s="173" t="s">
        <v>377</v>
      </c>
      <c r="G201" s="174" t="s">
        <v>358</v>
      </c>
      <c r="H201" s="175">
        <v>3.15</v>
      </c>
      <c r="I201" s="176"/>
      <c r="J201" s="177">
        <f>ROUND(I201*H201,2)</f>
        <v>0</v>
      </c>
      <c r="K201" s="178"/>
      <c r="L201" s="37"/>
      <c r="M201" s="179" t="s">
        <v>1</v>
      </c>
      <c r="N201" s="180" t="s">
        <v>41</v>
      </c>
      <c r="O201" s="75"/>
      <c r="P201" s="181">
        <f>O201*H201</f>
        <v>0</v>
      </c>
      <c r="Q201" s="181">
        <v>0</v>
      </c>
      <c r="R201" s="181">
        <f>Q201*H201</f>
        <v>0</v>
      </c>
      <c r="S201" s="181">
        <v>0</v>
      </c>
      <c r="T201" s="18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3" t="s">
        <v>145</v>
      </c>
      <c r="AT201" s="183" t="s">
        <v>141</v>
      </c>
      <c r="AU201" s="183" t="s">
        <v>86</v>
      </c>
      <c r="AY201" s="17" t="s">
        <v>138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7" t="s">
        <v>84</v>
      </c>
      <c r="BK201" s="184">
        <f>ROUND(I201*H201,2)</f>
        <v>0</v>
      </c>
      <c r="BL201" s="17" t="s">
        <v>145</v>
      </c>
      <c r="BM201" s="183" t="s">
        <v>786</v>
      </c>
    </row>
    <row r="202" spans="1:47" s="2" customFormat="1" ht="12">
      <c r="A202" s="36"/>
      <c r="B202" s="37"/>
      <c r="C202" s="36"/>
      <c r="D202" s="185" t="s">
        <v>147</v>
      </c>
      <c r="E202" s="36"/>
      <c r="F202" s="186" t="s">
        <v>378</v>
      </c>
      <c r="G202" s="36"/>
      <c r="H202" s="36"/>
      <c r="I202" s="187"/>
      <c r="J202" s="36"/>
      <c r="K202" s="36"/>
      <c r="L202" s="37"/>
      <c r="M202" s="188"/>
      <c r="N202" s="189"/>
      <c r="O202" s="75"/>
      <c r="P202" s="75"/>
      <c r="Q202" s="75"/>
      <c r="R202" s="75"/>
      <c r="S202" s="75"/>
      <c r="T202" s="7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7" t="s">
        <v>147</v>
      </c>
      <c r="AU202" s="17" t="s">
        <v>86</v>
      </c>
    </row>
    <row r="203" spans="1:51" s="13" customFormat="1" ht="12">
      <c r="A203" s="13"/>
      <c r="B203" s="191"/>
      <c r="C203" s="13"/>
      <c r="D203" s="185" t="s">
        <v>151</v>
      </c>
      <c r="E203" s="192" t="s">
        <v>1</v>
      </c>
      <c r="F203" s="193" t="s">
        <v>787</v>
      </c>
      <c r="G203" s="13"/>
      <c r="H203" s="194">
        <v>3.15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151</v>
      </c>
      <c r="AU203" s="192" t="s">
        <v>86</v>
      </c>
      <c r="AV203" s="13" t="s">
        <v>86</v>
      </c>
      <c r="AW203" s="13" t="s">
        <v>32</v>
      </c>
      <c r="AX203" s="13" t="s">
        <v>84</v>
      </c>
      <c r="AY203" s="192" t="s">
        <v>138</v>
      </c>
    </row>
    <row r="204" spans="1:65" s="2" customFormat="1" ht="33" customHeight="1">
      <c r="A204" s="36"/>
      <c r="B204" s="170"/>
      <c r="C204" s="171" t="s">
        <v>400</v>
      </c>
      <c r="D204" s="171" t="s">
        <v>141</v>
      </c>
      <c r="E204" s="172" t="s">
        <v>788</v>
      </c>
      <c r="F204" s="173" t="s">
        <v>789</v>
      </c>
      <c r="G204" s="174" t="s">
        <v>358</v>
      </c>
      <c r="H204" s="175">
        <v>1.35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41</v>
      </c>
      <c r="O204" s="75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145</v>
      </c>
      <c r="AT204" s="183" t="s">
        <v>141</v>
      </c>
      <c r="AU204" s="183" t="s">
        <v>86</v>
      </c>
      <c r="AY204" s="17" t="s">
        <v>138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84</v>
      </c>
      <c r="BK204" s="184">
        <f>ROUND(I204*H204,2)</f>
        <v>0</v>
      </c>
      <c r="BL204" s="17" t="s">
        <v>145</v>
      </c>
      <c r="BM204" s="183" t="s">
        <v>790</v>
      </c>
    </row>
    <row r="205" spans="1:47" s="2" customFormat="1" ht="12">
      <c r="A205" s="36"/>
      <c r="B205" s="37"/>
      <c r="C205" s="36"/>
      <c r="D205" s="185" t="s">
        <v>147</v>
      </c>
      <c r="E205" s="36"/>
      <c r="F205" s="186" t="s">
        <v>791</v>
      </c>
      <c r="G205" s="36"/>
      <c r="H205" s="36"/>
      <c r="I205" s="187"/>
      <c r="J205" s="36"/>
      <c r="K205" s="36"/>
      <c r="L205" s="37"/>
      <c r="M205" s="188"/>
      <c r="N205" s="189"/>
      <c r="O205" s="75"/>
      <c r="P205" s="75"/>
      <c r="Q205" s="75"/>
      <c r="R205" s="75"/>
      <c r="S205" s="75"/>
      <c r="T205" s="7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7" t="s">
        <v>147</v>
      </c>
      <c r="AU205" s="17" t="s">
        <v>86</v>
      </c>
    </row>
    <row r="206" spans="1:51" s="13" customFormat="1" ht="12">
      <c r="A206" s="13"/>
      <c r="B206" s="191"/>
      <c r="C206" s="13"/>
      <c r="D206" s="185" t="s">
        <v>151</v>
      </c>
      <c r="E206" s="192" t="s">
        <v>1</v>
      </c>
      <c r="F206" s="193" t="s">
        <v>792</v>
      </c>
      <c r="G206" s="13"/>
      <c r="H206" s="194">
        <v>1.35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151</v>
      </c>
      <c r="AU206" s="192" t="s">
        <v>86</v>
      </c>
      <c r="AV206" s="13" t="s">
        <v>86</v>
      </c>
      <c r="AW206" s="13" t="s">
        <v>32</v>
      </c>
      <c r="AX206" s="13" t="s">
        <v>84</v>
      </c>
      <c r="AY206" s="192" t="s">
        <v>138</v>
      </c>
    </row>
    <row r="207" spans="1:65" s="2" customFormat="1" ht="16.5" customHeight="1">
      <c r="A207" s="36"/>
      <c r="B207" s="170"/>
      <c r="C207" s="210" t="s">
        <v>7</v>
      </c>
      <c r="D207" s="210" t="s">
        <v>238</v>
      </c>
      <c r="E207" s="211" t="s">
        <v>793</v>
      </c>
      <c r="F207" s="212" t="s">
        <v>794</v>
      </c>
      <c r="G207" s="213" t="s">
        <v>275</v>
      </c>
      <c r="H207" s="214">
        <v>2.7</v>
      </c>
      <c r="I207" s="215"/>
      <c r="J207" s="216">
        <f>ROUND(I207*H207,2)</f>
        <v>0</v>
      </c>
      <c r="K207" s="217"/>
      <c r="L207" s="218"/>
      <c r="M207" s="219" t="s">
        <v>1</v>
      </c>
      <c r="N207" s="220" t="s">
        <v>41</v>
      </c>
      <c r="O207" s="75"/>
      <c r="P207" s="181">
        <f>O207*H207</f>
        <v>0</v>
      </c>
      <c r="Q207" s="181">
        <v>1</v>
      </c>
      <c r="R207" s="181">
        <f>Q207*H207</f>
        <v>2.7</v>
      </c>
      <c r="S207" s="181">
        <v>0</v>
      </c>
      <c r="T207" s="18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3" t="s">
        <v>241</v>
      </c>
      <c r="AT207" s="183" t="s">
        <v>238</v>
      </c>
      <c r="AU207" s="183" t="s">
        <v>86</v>
      </c>
      <c r="AY207" s="17" t="s">
        <v>138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7" t="s">
        <v>84</v>
      </c>
      <c r="BK207" s="184">
        <f>ROUND(I207*H207,2)</f>
        <v>0</v>
      </c>
      <c r="BL207" s="17" t="s">
        <v>145</v>
      </c>
      <c r="BM207" s="183" t="s">
        <v>795</v>
      </c>
    </row>
    <row r="208" spans="1:47" s="2" customFormat="1" ht="12">
      <c r="A208" s="36"/>
      <c r="B208" s="37"/>
      <c r="C208" s="36"/>
      <c r="D208" s="185" t="s">
        <v>147</v>
      </c>
      <c r="E208" s="36"/>
      <c r="F208" s="186" t="s">
        <v>794</v>
      </c>
      <c r="G208" s="36"/>
      <c r="H208" s="36"/>
      <c r="I208" s="187"/>
      <c r="J208" s="36"/>
      <c r="K208" s="36"/>
      <c r="L208" s="37"/>
      <c r="M208" s="188"/>
      <c r="N208" s="189"/>
      <c r="O208" s="75"/>
      <c r="P208" s="75"/>
      <c r="Q208" s="75"/>
      <c r="R208" s="75"/>
      <c r="S208" s="75"/>
      <c r="T208" s="7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7" t="s">
        <v>147</v>
      </c>
      <c r="AU208" s="17" t="s">
        <v>86</v>
      </c>
    </row>
    <row r="209" spans="1:51" s="13" customFormat="1" ht="12">
      <c r="A209" s="13"/>
      <c r="B209" s="191"/>
      <c r="C209" s="13"/>
      <c r="D209" s="185" t="s">
        <v>151</v>
      </c>
      <c r="E209" s="192" t="s">
        <v>1</v>
      </c>
      <c r="F209" s="193" t="s">
        <v>796</v>
      </c>
      <c r="G209" s="13"/>
      <c r="H209" s="194">
        <v>1.35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151</v>
      </c>
      <c r="AU209" s="192" t="s">
        <v>86</v>
      </c>
      <c r="AV209" s="13" t="s">
        <v>86</v>
      </c>
      <c r="AW209" s="13" t="s">
        <v>32</v>
      </c>
      <c r="AX209" s="13" t="s">
        <v>84</v>
      </c>
      <c r="AY209" s="192" t="s">
        <v>138</v>
      </c>
    </row>
    <row r="210" spans="1:51" s="13" customFormat="1" ht="12">
      <c r="A210" s="13"/>
      <c r="B210" s="191"/>
      <c r="C210" s="13"/>
      <c r="D210" s="185" t="s">
        <v>151</v>
      </c>
      <c r="E210" s="13"/>
      <c r="F210" s="193" t="s">
        <v>797</v>
      </c>
      <c r="G210" s="13"/>
      <c r="H210" s="194">
        <v>2.7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151</v>
      </c>
      <c r="AU210" s="192" t="s">
        <v>86</v>
      </c>
      <c r="AV210" s="13" t="s">
        <v>86</v>
      </c>
      <c r="AW210" s="13" t="s">
        <v>3</v>
      </c>
      <c r="AX210" s="13" t="s">
        <v>84</v>
      </c>
      <c r="AY210" s="192" t="s">
        <v>138</v>
      </c>
    </row>
    <row r="211" spans="1:65" s="2" customFormat="1" ht="21.75" customHeight="1">
      <c r="A211" s="36"/>
      <c r="B211" s="170"/>
      <c r="C211" s="171" t="s">
        <v>407</v>
      </c>
      <c r="D211" s="171" t="s">
        <v>141</v>
      </c>
      <c r="E211" s="172" t="s">
        <v>382</v>
      </c>
      <c r="F211" s="173" t="s">
        <v>383</v>
      </c>
      <c r="G211" s="174" t="s">
        <v>202</v>
      </c>
      <c r="H211" s="175">
        <v>713</v>
      </c>
      <c r="I211" s="176"/>
      <c r="J211" s="177">
        <f>ROUND(I211*H211,2)</f>
        <v>0</v>
      </c>
      <c r="K211" s="178"/>
      <c r="L211" s="37"/>
      <c r="M211" s="179" t="s">
        <v>1</v>
      </c>
      <c r="N211" s="180" t="s">
        <v>41</v>
      </c>
      <c r="O211" s="75"/>
      <c r="P211" s="181">
        <f>O211*H211</f>
        <v>0</v>
      </c>
      <c r="Q211" s="181">
        <v>0</v>
      </c>
      <c r="R211" s="181">
        <f>Q211*H211</f>
        <v>0</v>
      </c>
      <c r="S211" s="181">
        <v>0</v>
      </c>
      <c r="T211" s="18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3" t="s">
        <v>145</v>
      </c>
      <c r="AT211" s="183" t="s">
        <v>141</v>
      </c>
      <c r="AU211" s="183" t="s">
        <v>86</v>
      </c>
      <c r="AY211" s="17" t="s">
        <v>138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7" t="s">
        <v>84</v>
      </c>
      <c r="BK211" s="184">
        <f>ROUND(I211*H211,2)</f>
        <v>0</v>
      </c>
      <c r="BL211" s="17" t="s">
        <v>145</v>
      </c>
      <c r="BM211" s="183" t="s">
        <v>798</v>
      </c>
    </row>
    <row r="212" spans="1:47" s="2" customFormat="1" ht="12">
      <c r="A212" s="36"/>
      <c r="B212" s="37"/>
      <c r="C212" s="36"/>
      <c r="D212" s="185" t="s">
        <v>147</v>
      </c>
      <c r="E212" s="36"/>
      <c r="F212" s="186" t="s">
        <v>384</v>
      </c>
      <c r="G212" s="36"/>
      <c r="H212" s="36"/>
      <c r="I212" s="187"/>
      <c r="J212" s="36"/>
      <c r="K212" s="36"/>
      <c r="L212" s="37"/>
      <c r="M212" s="188"/>
      <c r="N212" s="189"/>
      <c r="O212" s="75"/>
      <c r="P212" s="75"/>
      <c r="Q212" s="75"/>
      <c r="R212" s="75"/>
      <c r="S212" s="75"/>
      <c r="T212" s="7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7" t="s">
        <v>147</v>
      </c>
      <c r="AU212" s="17" t="s">
        <v>86</v>
      </c>
    </row>
    <row r="213" spans="1:51" s="13" customFormat="1" ht="12">
      <c r="A213" s="13"/>
      <c r="B213" s="191"/>
      <c r="C213" s="13"/>
      <c r="D213" s="185" t="s">
        <v>151</v>
      </c>
      <c r="E213" s="192" t="s">
        <v>1</v>
      </c>
      <c r="F213" s="193" t="s">
        <v>799</v>
      </c>
      <c r="G213" s="13"/>
      <c r="H213" s="194">
        <v>690</v>
      </c>
      <c r="I213" s="195"/>
      <c r="J213" s="13"/>
      <c r="K213" s="13"/>
      <c r="L213" s="191"/>
      <c r="M213" s="196"/>
      <c r="N213" s="197"/>
      <c r="O213" s="197"/>
      <c r="P213" s="197"/>
      <c r="Q213" s="197"/>
      <c r="R213" s="197"/>
      <c r="S213" s="197"/>
      <c r="T213" s="19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2" t="s">
        <v>151</v>
      </c>
      <c r="AU213" s="192" t="s">
        <v>86</v>
      </c>
      <c r="AV213" s="13" t="s">
        <v>86</v>
      </c>
      <c r="AW213" s="13" t="s">
        <v>32</v>
      </c>
      <c r="AX213" s="13" t="s">
        <v>76</v>
      </c>
      <c r="AY213" s="192" t="s">
        <v>138</v>
      </c>
    </row>
    <row r="214" spans="1:51" s="13" customFormat="1" ht="12">
      <c r="A214" s="13"/>
      <c r="B214" s="191"/>
      <c r="C214" s="13"/>
      <c r="D214" s="185" t="s">
        <v>151</v>
      </c>
      <c r="E214" s="192" t="s">
        <v>1</v>
      </c>
      <c r="F214" s="193" t="s">
        <v>800</v>
      </c>
      <c r="G214" s="13"/>
      <c r="H214" s="194">
        <v>23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151</v>
      </c>
      <c r="AU214" s="192" t="s">
        <v>86</v>
      </c>
      <c r="AV214" s="13" t="s">
        <v>86</v>
      </c>
      <c r="AW214" s="13" t="s">
        <v>32</v>
      </c>
      <c r="AX214" s="13" t="s">
        <v>76</v>
      </c>
      <c r="AY214" s="192" t="s">
        <v>138</v>
      </c>
    </row>
    <row r="215" spans="1:51" s="14" customFormat="1" ht="12">
      <c r="A215" s="14"/>
      <c r="B215" s="202"/>
      <c r="C215" s="14"/>
      <c r="D215" s="185" t="s">
        <v>151</v>
      </c>
      <c r="E215" s="203" t="s">
        <v>1</v>
      </c>
      <c r="F215" s="204" t="s">
        <v>236</v>
      </c>
      <c r="G215" s="14"/>
      <c r="H215" s="205">
        <v>713</v>
      </c>
      <c r="I215" s="206"/>
      <c r="J215" s="14"/>
      <c r="K215" s="14"/>
      <c r="L215" s="202"/>
      <c r="M215" s="207"/>
      <c r="N215" s="208"/>
      <c r="O215" s="208"/>
      <c r="P215" s="208"/>
      <c r="Q215" s="208"/>
      <c r="R215" s="208"/>
      <c r="S215" s="208"/>
      <c r="T215" s="20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3" t="s">
        <v>151</v>
      </c>
      <c r="AU215" s="203" t="s">
        <v>86</v>
      </c>
      <c r="AV215" s="14" t="s">
        <v>145</v>
      </c>
      <c r="AW215" s="14" t="s">
        <v>32</v>
      </c>
      <c r="AX215" s="14" t="s">
        <v>84</v>
      </c>
      <c r="AY215" s="203" t="s">
        <v>138</v>
      </c>
    </row>
    <row r="216" spans="1:65" s="2" customFormat="1" ht="16.5" customHeight="1">
      <c r="A216" s="36"/>
      <c r="B216" s="170"/>
      <c r="C216" s="171" t="s">
        <v>411</v>
      </c>
      <c r="D216" s="171" t="s">
        <v>141</v>
      </c>
      <c r="E216" s="172" t="s">
        <v>801</v>
      </c>
      <c r="F216" s="173" t="s">
        <v>802</v>
      </c>
      <c r="G216" s="174" t="s">
        <v>202</v>
      </c>
      <c r="H216" s="175">
        <v>630</v>
      </c>
      <c r="I216" s="176"/>
      <c r="J216" s="177">
        <f>ROUND(I216*H216,2)</f>
        <v>0</v>
      </c>
      <c r="K216" s="178"/>
      <c r="L216" s="37"/>
      <c r="M216" s="179" t="s">
        <v>1</v>
      </c>
      <c r="N216" s="180" t="s">
        <v>41</v>
      </c>
      <c r="O216" s="75"/>
      <c r="P216" s="181">
        <f>O216*H216</f>
        <v>0</v>
      </c>
      <c r="Q216" s="181">
        <v>0</v>
      </c>
      <c r="R216" s="181">
        <f>Q216*H216</f>
        <v>0</v>
      </c>
      <c r="S216" s="181">
        <v>0</v>
      </c>
      <c r="T216" s="18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3" t="s">
        <v>145</v>
      </c>
      <c r="AT216" s="183" t="s">
        <v>141</v>
      </c>
      <c r="AU216" s="183" t="s">
        <v>86</v>
      </c>
      <c r="AY216" s="17" t="s">
        <v>138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7" t="s">
        <v>84</v>
      </c>
      <c r="BK216" s="184">
        <f>ROUND(I216*H216,2)</f>
        <v>0</v>
      </c>
      <c r="BL216" s="17" t="s">
        <v>145</v>
      </c>
      <c r="BM216" s="183" t="s">
        <v>803</v>
      </c>
    </row>
    <row r="217" spans="1:47" s="2" customFormat="1" ht="12">
      <c r="A217" s="36"/>
      <c r="B217" s="37"/>
      <c r="C217" s="36"/>
      <c r="D217" s="185" t="s">
        <v>147</v>
      </c>
      <c r="E217" s="36"/>
      <c r="F217" s="186" t="s">
        <v>804</v>
      </c>
      <c r="G217" s="36"/>
      <c r="H217" s="36"/>
      <c r="I217" s="187"/>
      <c r="J217" s="36"/>
      <c r="K217" s="36"/>
      <c r="L217" s="37"/>
      <c r="M217" s="188"/>
      <c r="N217" s="189"/>
      <c r="O217" s="75"/>
      <c r="P217" s="75"/>
      <c r="Q217" s="75"/>
      <c r="R217" s="75"/>
      <c r="S217" s="75"/>
      <c r="T217" s="7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7" t="s">
        <v>147</v>
      </c>
      <c r="AU217" s="17" t="s">
        <v>86</v>
      </c>
    </row>
    <row r="218" spans="1:51" s="13" customFormat="1" ht="12">
      <c r="A218" s="13"/>
      <c r="B218" s="191"/>
      <c r="C218" s="13"/>
      <c r="D218" s="185" t="s">
        <v>151</v>
      </c>
      <c r="E218" s="192" t="s">
        <v>1</v>
      </c>
      <c r="F218" s="193" t="s">
        <v>805</v>
      </c>
      <c r="G218" s="13"/>
      <c r="H218" s="194">
        <v>630</v>
      </c>
      <c r="I218" s="195"/>
      <c r="J218" s="13"/>
      <c r="K218" s="13"/>
      <c r="L218" s="191"/>
      <c r="M218" s="196"/>
      <c r="N218" s="197"/>
      <c r="O218" s="197"/>
      <c r="P218" s="197"/>
      <c r="Q218" s="197"/>
      <c r="R218" s="197"/>
      <c r="S218" s="197"/>
      <c r="T218" s="19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2" t="s">
        <v>151</v>
      </c>
      <c r="AU218" s="192" t="s">
        <v>86</v>
      </c>
      <c r="AV218" s="13" t="s">
        <v>86</v>
      </c>
      <c r="AW218" s="13" t="s">
        <v>32</v>
      </c>
      <c r="AX218" s="13" t="s">
        <v>84</v>
      </c>
      <c r="AY218" s="192" t="s">
        <v>138</v>
      </c>
    </row>
    <row r="219" spans="1:65" s="2" customFormat="1" ht="16.5" customHeight="1">
      <c r="A219" s="36"/>
      <c r="B219" s="170"/>
      <c r="C219" s="171" t="s">
        <v>415</v>
      </c>
      <c r="D219" s="171" t="s">
        <v>141</v>
      </c>
      <c r="E219" s="172" t="s">
        <v>806</v>
      </c>
      <c r="F219" s="173" t="s">
        <v>807</v>
      </c>
      <c r="G219" s="174" t="s">
        <v>202</v>
      </c>
      <c r="H219" s="175">
        <v>423</v>
      </c>
      <c r="I219" s="176"/>
      <c r="J219" s="177">
        <f>ROUND(I219*H219,2)</f>
        <v>0</v>
      </c>
      <c r="K219" s="178"/>
      <c r="L219" s="37"/>
      <c r="M219" s="179" t="s">
        <v>1</v>
      </c>
      <c r="N219" s="180" t="s">
        <v>41</v>
      </c>
      <c r="O219" s="75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3" t="s">
        <v>145</v>
      </c>
      <c r="AT219" s="183" t="s">
        <v>141</v>
      </c>
      <c r="AU219" s="183" t="s">
        <v>86</v>
      </c>
      <c r="AY219" s="17" t="s">
        <v>138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7" t="s">
        <v>84</v>
      </c>
      <c r="BK219" s="184">
        <f>ROUND(I219*H219,2)</f>
        <v>0</v>
      </c>
      <c r="BL219" s="17" t="s">
        <v>145</v>
      </c>
      <c r="BM219" s="183" t="s">
        <v>808</v>
      </c>
    </row>
    <row r="220" spans="1:47" s="2" customFormat="1" ht="12">
      <c r="A220" s="36"/>
      <c r="B220" s="37"/>
      <c r="C220" s="36"/>
      <c r="D220" s="185" t="s">
        <v>147</v>
      </c>
      <c r="E220" s="36"/>
      <c r="F220" s="186" t="s">
        <v>809</v>
      </c>
      <c r="G220" s="36"/>
      <c r="H220" s="36"/>
      <c r="I220" s="187"/>
      <c r="J220" s="36"/>
      <c r="K220" s="36"/>
      <c r="L220" s="37"/>
      <c r="M220" s="188"/>
      <c r="N220" s="189"/>
      <c r="O220" s="75"/>
      <c r="P220" s="75"/>
      <c r="Q220" s="75"/>
      <c r="R220" s="75"/>
      <c r="S220" s="75"/>
      <c r="T220" s="7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7" t="s">
        <v>147</v>
      </c>
      <c r="AU220" s="17" t="s">
        <v>86</v>
      </c>
    </row>
    <row r="221" spans="1:51" s="13" customFormat="1" ht="12">
      <c r="A221" s="13"/>
      <c r="B221" s="191"/>
      <c r="C221" s="13"/>
      <c r="D221" s="185" t="s">
        <v>151</v>
      </c>
      <c r="E221" s="192" t="s">
        <v>1</v>
      </c>
      <c r="F221" s="193" t="s">
        <v>810</v>
      </c>
      <c r="G221" s="13"/>
      <c r="H221" s="194">
        <v>423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151</v>
      </c>
      <c r="AU221" s="192" t="s">
        <v>86</v>
      </c>
      <c r="AV221" s="13" t="s">
        <v>86</v>
      </c>
      <c r="AW221" s="13" t="s">
        <v>32</v>
      </c>
      <c r="AX221" s="13" t="s">
        <v>84</v>
      </c>
      <c r="AY221" s="192" t="s">
        <v>138</v>
      </c>
    </row>
    <row r="222" spans="1:63" s="12" customFormat="1" ht="22.8" customHeight="1">
      <c r="A222" s="12"/>
      <c r="B222" s="157"/>
      <c r="C222" s="12"/>
      <c r="D222" s="158" t="s">
        <v>75</v>
      </c>
      <c r="E222" s="168" t="s">
        <v>86</v>
      </c>
      <c r="F222" s="168" t="s">
        <v>385</v>
      </c>
      <c r="G222" s="12"/>
      <c r="H222" s="12"/>
      <c r="I222" s="160"/>
      <c r="J222" s="169">
        <f>BK222</f>
        <v>0</v>
      </c>
      <c r="K222" s="12"/>
      <c r="L222" s="157"/>
      <c r="M222" s="162"/>
      <c r="N222" s="163"/>
      <c r="O222" s="163"/>
      <c r="P222" s="164">
        <f>SUM(P223:P233)</f>
        <v>0</v>
      </c>
      <c r="Q222" s="163"/>
      <c r="R222" s="164">
        <f>SUM(R223:R233)</f>
        <v>4.493315679999999</v>
      </c>
      <c r="S222" s="163"/>
      <c r="T222" s="165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58" t="s">
        <v>84</v>
      </c>
      <c r="AT222" s="166" t="s">
        <v>75</v>
      </c>
      <c r="AU222" s="166" t="s">
        <v>84</v>
      </c>
      <c r="AY222" s="158" t="s">
        <v>138</v>
      </c>
      <c r="BK222" s="167">
        <f>SUM(BK223:BK233)</f>
        <v>0</v>
      </c>
    </row>
    <row r="223" spans="1:65" s="2" customFormat="1" ht="21.75" customHeight="1">
      <c r="A223" s="36"/>
      <c r="B223" s="170"/>
      <c r="C223" s="171" t="s">
        <v>420</v>
      </c>
      <c r="D223" s="171" t="s">
        <v>141</v>
      </c>
      <c r="E223" s="172" t="s">
        <v>811</v>
      </c>
      <c r="F223" s="173" t="s">
        <v>812</v>
      </c>
      <c r="G223" s="174" t="s">
        <v>202</v>
      </c>
      <c r="H223" s="175">
        <v>294</v>
      </c>
      <c r="I223" s="176"/>
      <c r="J223" s="177">
        <f>ROUND(I223*H223,2)</f>
        <v>0</v>
      </c>
      <c r="K223" s="178"/>
      <c r="L223" s="37"/>
      <c r="M223" s="179" t="s">
        <v>1</v>
      </c>
      <c r="N223" s="180" t="s">
        <v>41</v>
      </c>
      <c r="O223" s="75"/>
      <c r="P223" s="181">
        <f>O223*H223</f>
        <v>0</v>
      </c>
      <c r="Q223" s="181">
        <v>0.0001</v>
      </c>
      <c r="R223" s="181">
        <f>Q223*H223</f>
        <v>0.029400000000000003</v>
      </c>
      <c r="S223" s="181">
        <v>0</v>
      </c>
      <c r="T223" s="18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3" t="s">
        <v>145</v>
      </c>
      <c r="AT223" s="183" t="s">
        <v>141</v>
      </c>
      <c r="AU223" s="183" t="s">
        <v>86</v>
      </c>
      <c r="AY223" s="17" t="s">
        <v>138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84</v>
      </c>
      <c r="BK223" s="184">
        <f>ROUND(I223*H223,2)</f>
        <v>0</v>
      </c>
      <c r="BL223" s="17" t="s">
        <v>145</v>
      </c>
      <c r="BM223" s="183" t="s">
        <v>813</v>
      </c>
    </row>
    <row r="224" spans="1:47" s="2" customFormat="1" ht="12">
      <c r="A224" s="36"/>
      <c r="B224" s="37"/>
      <c r="C224" s="36"/>
      <c r="D224" s="185" t="s">
        <v>147</v>
      </c>
      <c r="E224" s="36"/>
      <c r="F224" s="186" t="s">
        <v>814</v>
      </c>
      <c r="G224" s="36"/>
      <c r="H224" s="36"/>
      <c r="I224" s="187"/>
      <c r="J224" s="36"/>
      <c r="K224" s="36"/>
      <c r="L224" s="37"/>
      <c r="M224" s="188"/>
      <c r="N224" s="189"/>
      <c r="O224" s="75"/>
      <c r="P224" s="75"/>
      <c r="Q224" s="75"/>
      <c r="R224" s="75"/>
      <c r="S224" s="75"/>
      <c r="T224" s="7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7" t="s">
        <v>147</v>
      </c>
      <c r="AU224" s="17" t="s">
        <v>86</v>
      </c>
    </row>
    <row r="225" spans="1:51" s="13" customFormat="1" ht="12">
      <c r="A225" s="13"/>
      <c r="B225" s="191"/>
      <c r="C225" s="13"/>
      <c r="D225" s="185" t="s">
        <v>151</v>
      </c>
      <c r="E225" s="192" t="s">
        <v>1</v>
      </c>
      <c r="F225" s="193" t="s">
        <v>815</v>
      </c>
      <c r="G225" s="13"/>
      <c r="H225" s="194">
        <v>294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151</v>
      </c>
      <c r="AU225" s="192" t="s">
        <v>86</v>
      </c>
      <c r="AV225" s="13" t="s">
        <v>86</v>
      </c>
      <c r="AW225" s="13" t="s">
        <v>32</v>
      </c>
      <c r="AX225" s="13" t="s">
        <v>84</v>
      </c>
      <c r="AY225" s="192" t="s">
        <v>138</v>
      </c>
    </row>
    <row r="226" spans="1:65" s="2" customFormat="1" ht="21.75" customHeight="1">
      <c r="A226" s="36"/>
      <c r="B226" s="170"/>
      <c r="C226" s="210" t="s">
        <v>424</v>
      </c>
      <c r="D226" s="210" t="s">
        <v>238</v>
      </c>
      <c r="E226" s="211" t="s">
        <v>816</v>
      </c>
      <c r="F226" s="212" t="s">
        <v>817</v>
      </c>
      <c r="G226" s="213" t="s">
        <v>202</v>
      </c>
      <c r="H226" s="214">
        <v>338.1</v>
      </c>
      <c r="I226" s="215"/>
      <c r="J226" s="216">
        <f>ROUND(I226*H226,2)</f>
        <v>0</v>
      </c>
      <c r="K226" s="217"/>
      <c r="L226" s="218"/>
      <c r="M226" s="219" t="s">
        <v>1</v>
      </c>
      <c r="N226" s="220" t="s">
        <v>41</v>
      </c>
      <c r="O226" s="75"/>
      <c r="P226" s="181">
        <f>O226*H226</f>
        <v>0</v>
      </c>
      <c r="Q226" s="181">
        <v>0.0002</v>
      </c>
      <c r="R226" s="181">
        <f>Q226*H226</f>
        <v>0.06762000000000001</v>
      </c>
      <c r="S226" s="181">
        <v>0</v>
      </c>
      <c r="T226" s="18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3" t="s">
        <v>241</v>
      </c>
      <c r="AT226" s="183" t="s">
        <v>238</v>
      </c>
      <c r="AU226" s="183" t="s">
        <v>86</v>
      </c>
      <c r="AY226" s="17" t="s">
        <v>138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7" t="s">
        <v>84</v>
      </c>
      <c r="BK226" s="184">
        <f>ROUND(I226*H226,2)</f>
        <v>0</v>
      </c>
      <c r="BL226" s="17" t="s">
        <v>145</v>
      </c>
      <c r="BM226" s="183" t="s">
        <v>818</v>
      </c>
    </row>
    <row r="227" spans="1:47" s="2" customFormat="1" ht="12">
      <c r="A227" s="36"/>
      <c r="B227" s="37"/>
      <c r="C227" s="36"/>
      <c r="D227" s="185" t="s">
        <v>147</v>
      </c>
      <c r="E227" s="36"/>
      <c r="F227" s="186" t="s">
        <v>819</v>
      </c>
      <c r="G227" s="36"/>
      <c r="H227" s="36"/>
      <c r="I227" s="187"/>
      <c r="J227" s="36"/>
      <c r="K227" s="36"/>
      <c r="L227" s="37"/>
      <c r="M227" s="188"/>
      <c r="N227" s="189"/>
      <c r="O227" s="75"/>
      <c r="P227" s="75"/>
      <c r="Q227" s="75"/>
      <c r="R227" s="75"/>
      <c r="S227" s="75"/>
      <c r="T227" s="7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7" t="s">
        <v>147</v>
      </c>
      <c r="AU227" s="17" t="s">
        <v>86</v>
      </c>
    </row>
    <row r="228" spans="1:47" s="2" customFormat="1" ht="12">
      <c r="A228" s="36"/>
      <c r="B228" s="37"/>
      <c r="C228" s="36"/>
      <c r="D228" s="185" t="s">
        <v>149</v>
      </c>
      <c r="E228" s="36"/>
      <c r="F228" s="190" t="s">
        <v>820</v>
      </c>
      <c r="G228" s="36"/>
      <c r="H228" s="36"/>
      <c r="I228" s="187"/>
      <c r="J228" s="36"/>
      <c r="K228" s="36"/>
      <c r="L228" s="37"/>
      <c r="M228" s="188"/>
      <c r="N228" s="189"/>
      <c r="O228" s="75"/>
      <c r="P228" s="75"/>
      <c r="Q228" s="75"/>
      <c r="R228" s="75"/>
      <c r="S228" s="75"/>
      <c r="T228" s="7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7" t="s">
        <v>149</v>
      </c>
      <c r="AU228" s="17" t="s">
        <v>86</v>
      </c>
    </row>
    <row r="229" spans="1:51" s="13" customFormat="1" ht="12">
      <c r="A229" s="13"/>
      <c r="B229" s="191"/>
      <c r="C229" s="13"/>
      <c r="D229" s="185" t="s">
        <v>151</v>
      </c>
      <c r="E229" s="192" t="s">
        <v>1</v>
      </c>
      <c r="F229" s="193" t="s">
        <v>815</v>
      </c>
      <c r="G229" s="13"/>
      <c r="H229" s="194">
        <v>294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151</v>
      </c>
      <c r="AU229" s="192" t="s">
        <v>86</v>
      </c>
      <c r="AV229" s="13" t="s">
        <v>86</v>
      </c>
      <c r="AW229" s="13" t="s">
        <v>32</v>
      </c>
      <c r="AX229" s="13" t="s">
        <v>84</v>
      </c>
      <c r="AY229" s="192" t="s">
        <v>138</v>
      </c>
    </row>
    <row r="230" spans="1:51" s="13" customFormat="1" ht="12">
      <c r="A230" s="13"/>
      <c r="B230" s="191"/>
      <c r="C230" s="13"/>
      <c r="D230" s="185" t="s">
        <v>151</v>
      </c>
      <c r="E230" s="13"/>
      <c r="F230" s="193" t="s">
        <v>821</v>
      </c>
      <c r="G230" s="13"/>
      <c r="H230" s="194">
        <v>338.1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151</v>
      </c>
      <c r="AU230" s="192" t="s">
        <v>86</v>
      </c>
      <c r="AV230" s="13" t="s">
        <v>86</v>
      </c>
      <c r="AW230" s="13" t="s">
        <v>3</v>
      </c>
      <c r="AX230" s="13" t="s">
        <v>84</v>
      </c>
      <c r="AY230" s="192" t="s">
        <v>138</v>
      </c>
    </row>
    <row r="231" spans="1:65" s="2" customFormat="1" ht="16.5" customHeight="1">
      <c r="A231" s="36"/>
      <c r="B231" s="170"/>
      <c r="C231" s="171" t="s">
        <v>428</v>
      </c>
      <c r="D231" s="171" t="s">
        <v>141</v>
      </c>
      <c r="E231" s="172" t="s">
        <v>822</v>
      </c>
      <c r="F231" s="173" t="s">
        <v>823</v>
      </c>
      <c r="G231" s="174" t="s">
        <v>358</v>
      </c>
      <c r="H231" s="175">
        <v>1.792</v>
      </c>
      <c r="I231" s="176"/>
      <c r="J231" s="177">
        <f>ROUND(I231*H231,2)</f>
        <v>0</v>
      </c>
      <c r="K231" s="178"/>
      <c r="L231" s="37"/>
      <c r="M231" s="179" t="s">
        <v>1</v>
      </c>
      <c r="N231" s="180" t="s">
        <v>41</v>
      </c>
      <c r="O231" s="75"/>
      <c r="P231" s="181">
        <f>O231*H231</f>
        <v>0</v>
      </c>
      <c r="Q231" s="181">
        <v>2.45329</v>
      </c>
      <c r="R231" s="181">
        <f>Q231*H231</f>
        <v>4.39629568</v>
      </c>
      <c r="S231" s="181">
        <v>0</v>
      </c>
      <c r="T231" s="18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3" t="s">
        <v>145</v>
      </c>
      <c r="AT231" s="183" t="s">
        <v>141</v>
      </c>
      <c r="AU231" s="183" t="s">
        <v>86</v>
      </c>
      <c r="AY231" s="17" t="s">
        <v>138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7" t="s">
        <v>84</v>
      </c>
      <c r="BK231" s="184">
        <f>ROUND(I231*H231,2)</f>
        <v>0</v>
      </c>
      <c r="BL231" s="17" t="s">
        <v>145</v>
      </c>
      <c r="BM231" s="183" t="s">
        <v>824</v>
      </c>
    </row>
    <row r="232" spans="1:47" s="2" customFormat="1" ht="12">
      <c r="A232" s="36"/>
      <c r="B232" s="37"/>
      <c r="C232" s="36"/>
      <c r="D232" s="185" t="s">
        <v>147</v>
      </c>
      <c r="E232" s="36"/>
      <c r="F232" s="186" t="s">
        <v>825</v>
      </c>
      <c r="G232" s="36"/>
      <c r="H232" s="36"/>
      <c r="I232" s="187"/>
      <c r="J232" s="36"/>
      <c r="K232" s="36"/>
      <c r="L232" s="37"/>
      <c r="M232" s="188"/>
      <c r="N232" s="189"/>
      <c r="O232" s="75"/>
      <c r="P232" s="75"/>
      <c r="Q232" s="75"/>
      <c r="R232" s="75"/>
      <c r="S232" s="75"/>
      <c r="T232" s="7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7" t="s">
        <v>147</v>
      </c>
      <c r="AU232" s="17" t="s">
        <v>86</v>
      </c>
    </row>
    <row r="233" spans="1:51" s="13" customFormat="1" ht="12">
      <c r="A233" s="13"/>
      <c r="B233" s="191"/>
      <c r="C233" s="13"/>
      <c r="D233" s="185" t="s">
        <v>151</v>
      </c>
      <c r="E233" s="192" t="s">
        <v>1</v>
      </c>
      <c r="F233" s="193" t="s">
        <v>737</v>
      </c>
      <c r="G233" s="13"/>
      <c r="H233" s="194">
        <v>1.792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151</v>
      </c>
      <c r="AU233" s="192" t="s">
        <v>86</v>
      </c>
      <c r="AV233" s="13" t="s">
        <v>86</v>
      </c>
      <c r="AW233" s="13" t="s">
        <v>32</v>
      </c>
      <c r="AX233" s="13" t="s">
        <v>84</v>
      </c>
      <c r="AY233" s="192" t="s">
        <v>138</v>
      </c>
    </row>
    <row r="234" spans="1:63" s="12" customFormat="1" ht="22.8" customHeight="1">
      <c r="A234" s="12"/>
      <c r="B234" s="157"/>
      <c r="C234" s="12"/>
      <c r="D234" s="158" t="s">
        <v>75</v>
      </c>
      <c r="E234" s="168" t="s">
        <v>137</v>
      </c>
      <c r="F234" s="168" t="s">
        <v>217</v>
      </c>
      <c r="G234" s="12"/>
      <c r="H234" s="12"/>
      <c r="I234" s="160"/>
      <c r="J234" s="169">
        <f>BK234</f>
        <v>0</v>
      </c>
      <c r="K234" s="12"/>
      <c r="L234" s="157"/>
      <c r="M234" s="162"/>
      <c r="N234" s="163"/>
      <c r="O234" s="163"/>
      <c r="P234" s="164">
        <f>SUM(P235:P276)</f>
        <v>0</v>
      </c>
      <c r="Q234" s="163"/>
      <c r="R234" s="164">
        <f>SUM(R235:R276)</f>
        <v>148.69120239999998</v>
      </c>
      <c r="S234" s="163"/>
      <c r="T234" s="165">
        <f>SUM(T235:T276)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58" t="s">
        <v>84</v>
      </c>
      <c r="AT234" s="166" t="s">
        <v>75</v>
      </c>
      <c r="AU234" s="166" t="s">
        <v>84</v>
      </c>
      <c r="AY234" s="158" t="s">
        <v>138</v>
      </c>
      <c r="BK234" s="167">
        <f>SUM(BK235:BK276)</f>
        <v>0</v>
      </c>
    </row>
    <row r="235" spans="1:65" s="2" customFormat="1" ht="16.5" customHeight="1">
      <c r="A235" s="36"/>
      <c r="B235" s="170"/>
      <c r="C235" s="171" t="s">
        <v>432</v>
      </c>
      <c r="D235" s="171" t="s">
        <v>141</v>
      </c>
      <c r="E235" s="172" t="s">
        <v>826</v>
      </c>
      <c r="F235" s="173" t="s">
        <v>827</v>
      </c>
      <c r="G235" s="174" t="s">
        <v>202</v>
      </c>
      <c r="H235" s="175">
        <v>294</v>
      </c>
      <c r="I235" s="176"/>
      <c r="J235" s="177">
        <f>ROUND(I235*H235,2)</f>
        <v>0</v>
      </c>
      <c r="K235" s="178"/>
      <c r="L235" s="37"/>
      <c r="M235" s="179" t="s">
        <v>1</v>
      </c>
      <c r="N235" s="180" t="s">
        <v>41</v>
      </c>
      <c r="O235" s="75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3" t="s">
        <v>145</v>
      </c>
      <c r="AT235" s="183" t="s">
        <v>141</v>
      </c>
      <c r="AU235" s="183" t="s">
        <v>86</v>
      </c>
      <c r="AY235" s="17" t="s">
        <v>138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7" t="s">
        <v>84</v>
      </c>
      <c r="BK235" s="184">
        <f>ROUND(I235*H235,2)</f>
        <v>0</v>
      </c>
      <c r="BL235" s="17" t="s">
        <v>145</v>
      </c>
      <c r="BM235" s="183" t="s">
        <v>828</v>
      </c>
    </row>
    <row r="236" spans="1:47" s="2" customFormat="1" ht="12">
      <c r="A236" s="36"/>
      <c r="B236" s="37"/>
      <c r="C236" s="36"/>
      <c r="D236" s="185" t="s">
        <v>147</v>
      </c>
      <c r="E236" s="36"/>
      <c r="F236" s="186" t="s">
        <v>829</v>
      </c>
      <c r="G236" s="36"/>
      <c r="H236" s="36"/>
      <c r="I236" s="187"/>
      <c r="J236" s="36"/>
      <c r="K236" s="36"/>
      <c r="L236" s="37"/>
      <c r="M236" s="188"/>
      <c r="N236" s="189"/>
      <c r="O236" s="75"/>
      <c r="P236" s="75"/>
      <c r="Q236" s="75"/>
      <c r="R236" s="75"/>
      <c r="S236" s="75"/>
      <c r="T236" s="7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7" t="s">
        <v>147</v>
      </c>
      <c r="AU236" s="17" t="s">
        <v>86</v>
      </c>
    </row>
    <row r="237" spans="1:51" s="13" customFormat="1" ht="12">
      <c r="A237" s="13"/>
      <c r="B237" s="191"/>
      <c r="C237" s="13"/>
      <c r="D237" s="185" t="s">
        <v>151</v>
      </c>
      <c r="E237" s="192" t="s">
        <v>1</v>
      </c>
      <c r="F237" s="193" t="s">
        <v>815</v>
      </c>
      <c r="G237" s="13"/>
      <c r="H237" s="194">
        <v>294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151</v>
      </c>
      <c r="AU237" s="192" t="s">
        <v>86</v>
      </c>
      <c r="AV237" s="13" t="s">
        <v>86</v>
      </c>
      <c r="AW237" s="13" t="s">
        <v>32</v>
      </c>
      <c r="AX237" s="13" t="s">
        <v>84</v>
      </c>
      <c r="AY237" s="192" t="s">
        <v>138</v>
      </c>
    </row>
    <row r="238" spans="1:65" s="2" customFormat="1" ht="16.5" customHeight="1">
      <c r="A238" s="36"/>
      <c r="B238" s="170"/>
      <c r="C238" s="171" t="s">
        <v>436</v>
      </c>
      <c r="D238" s="171" t="s">
        <v>141</v>
      </c>
      <c r="E238" s="172" t="s">
        <v>830</v>
      </c>
      <c r="F238" s="173" t="s">
        <v>831</v>
      </c>
      <c r="G238" s="174" t="s">
        <v>202</v>
      </c>
      <c r="H238" s="175">
        <v>23</v>
      </c>
      <c r="I238" s="176"/>
      <c r="J238" s="177">
        <f>ROUND(I238*H238,2)</f>
        <v>0</v>
      </c>
      <c r="K238" s="178"/>
      <c r="L238" s="37"/>
      <c r="M238" s="179" t="s">
        <v>1</v>
      </c>
      <c r="N238" s="180" t="s">
        <v>41</v>
      </c>
      <c r="O238" s="75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3" t="s">
        <v>145</v>
      </c>
      <c r="AT238" s="183" t="s">
        <v>141</v>
      </c>
      <c r="AU238" s="183" t="s">
        <v>86</v>
      </c>
      <c r="AY238" s="17" t="s">
        <v>138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7" t="s">
        <v>84</v>
      </c>
      <c r="BK238" s="184">
        <f>ROUND(I238*H238,2)</f>
        <v>0</v>
      </c>
      <c r="BL238" s="17" t="s">
        <v>145</v>
      </c>
      <c r="BM238" s="183" t="s">
        <v>832</v>
      </c>
    </row>
    <row r="239" spans="1:47" s="2" customFormat="1" ht="12">
      <c r="A239" s="36"/>
      <c r="B239" s="37"/>
      <c r="C239" s="36"/>
      <c r="D239" s="185" t="s">
        <v>147</v>
      </c>
      <c r="E239" s="36"/>
      <c r="F239" s="186" t="s">
        <v>833</v>
      </c>
      <c r="G239" s="36"/>
      <c r="H239" s="36"/>
      <c r="I239" s="187"/>
      <c r="J239" s="36"/>
      <c r="K239" s="36"/>
      <c r="L239" s="37"/>
      <c r="M239" s="188"/>
      <c r="N239" s="189"/>
      <c r="O239" s="75"/>
      <c r="P239" s="75"/>
      <c r="Q239" s="75"/>
      <c r="R239" s="75"/>
      <c r="S239" s="75"/>
      <c r="T239" s="7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7" t="s">
        <v>147</v>
      </c>
      <c r="AU239" s="17" t="s">
        <v>86</v>
      </c>
    </row>
    <row r="240" spans="1:51" s="13" customFormat="1" ht="12">
      <c r="A240" s="13"/>
      <c r="B240" s="191"/>
      <c r="C240" s="13"/>
      <c r="D240" s="185" t="s">
        <v>151</v>
      </c>
      <c r="E240" s="192" t="s">
        <v>1</v>
      </c>
      <c r="F240" s="193" t="s">
        <v>834</v>
      </c>
      <c r="G240" s="13"/>
      <c r="H240" s="194">
        <v>23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151</v>
      </c>
      <c r="AU240" s="192" t="s">
        <v>86</v>
      </c>
      <c r="AV240" s="13" t="s">
        <v>86</v>
      </c>
      <c r="AW240" s="13" t="s">
        <v>32</v>
      </c>
      <c r="AX240" s="13" t="s">
        <v>84</v>
      </c>
      <c r="AY240" s="192" t="s">
        <v>138</v>
      </c>
    </row>
    <row r="241" spans="1:65" s="2" customFormat="1" ht="16.5" customHeight="1">
      <c r="A241" s="36"/>
      <c r="B241" s="170"/>
      <c r="C241" s="171" t="s">
        <v>439</v>
      </c>
      <c r="D241" s="171" t="s">
        <v>141</v>
      </c>
      <c r="E241" s="172" t="s">
        <v>218</v>
      </c>
      <c r="F241" s="173" t="s">
        <v>219</v>
      </c>
      <c r="G241" s="174" t="s">
        <v>202</v>
      </c>
      <c r="H241" s="175">
        <v>500.5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41</v>
      </c>
      <c r="O241" s="75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145</v>
      </c>
      <c r="AT241" s="183" t="s">
        <v>141</v>
      </c>
      <c r="AU241" s="183" t="s">
        <v>86</v>
      </c>
      <c r="AY241" s="17" t="s">
        <v>138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84</v>
      </c>
      <c r="BK241" s="184">
        <f>ROUND(I241*H241,2)</f>
        <v>0</v>
      </c>
      <c r="BL241" s="17" t="s">
        <v>145</v>
      </c>
      <c r="BM241" s="183" t="s">
        <v>835</v>
      </c>
    </row>
    <row r="242" spans="1:47" s="2" customFormat="1" ht="12">
      <c r="A242" s="36"/>
      <c r="B242" s="37"/>
      <c r="C242" s="36"/>
      <c r="D242" s="185" t="s">
        <v>147</v>
      </c>
      <c r="E242" s="36"/>
      <c r="F242" s="186" t="s">
        <v>221</v>
      </c>
      <c r="G242" s="36"/>
      <c r="H242" s="36"/>
      <c r="I242" s="187"/>
      <c r="J242" s="36"/>
      <c r="K242" s="36"/>
      <c r="L242" s="37"/>
      <c r="M242" s="188"/>
      <c r="N242" s="189"/>
      <c r="O242" s="75"/>
      <c r="P242" s="75"/>
      <c r="Q242" s="75"/>
      <c r="R242" s="75"/>
      <c r="S242" s="75"/>
      <c r="T242" s="7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7" t="s">
        <v>147</v>
      </c>
      <c r="AU242" s="17" t="s">
        <v>86</v>
      </c>
    </row>
    <row r="243" spans="1:51" s="13" customFormat="1" ht="12">
      <c r="A243" s="13"/>
      <c r="B243" s="191"/>
      <c r="C243" s="13"/>
      <c r="D243" s="185" t="s">
        <v>151</v>
      </c>
      <c r="E243" s="192" t="s">
        <v>1</v>
      </c>
      <c r="F243" s="193" t="s">
        <v>836</v>
      </c>
      <c r="G243" s="13"/>
      <c r="H243" s="194">
        <v>500.5</v>
      </c>
      <c r="I243" s="195"/>
      <c r="J243" s="13"/>
      <c r="K243" s="13"/>
      <c r="L243" s="191"/>
      <c r="M243" s="196"/>
      <c r="N243" s="197"/>
      <c r="O243" s="197"/>
      <c r="P243" s="197"/>
      <c r="Q243" s="197"/>
      <c r="R243" s="197"/>
      <c r="S243" s="197"/>
      <c r="T243" s="19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2" t="s">
        <v>151</v>
      </c>
      <c r="AU243" s="192" t="s">
        <v>86</v>
      </c>
      <c r="AV243" s="13" t="s">
        <v>86</v>
      </c>
      <c r="AW243" s="13" t="s">
        <v>32</v>
      </c>
      <c r="AX243" s="13" t="s">
        <v>84</v>
      </c>
      <c r="AY243" s="192" t="s">
        <v>138</v>
      </c>
    </row>
    <row r="244" spans="1:65" s="2" customFormat="1" ht="16.5" customHeight="1">
      <c r="A244" s="36"/>
      <c r="B244" s="170"/>
      <c r="C244" s="171" t="s">
        <v>442</v>
      </c>
      <c r="D244" s="171" t="s">
        <v>141</v>
      </c>
      <c r="E244" s="172" t="s">
        <v>837</v>
      </c>
      <c r="F244" s="173" t="s">
        <v>838</v>
      </c>
      <c r="G244" s="174" t="s">
        <v>202</v>
      </c>
      <c r="H244" s="175">
        <v>23</v>
      </c>
      <c r="I244" s="176"/>
      <c r="J244" s="177">
        <f>ROUND(I244*H244,2)</f>
        <v>0</v>
      </c>
      <c r="K244" s="178"/>
      <c r="L244" s="37"/>
      <c r="M244" s="179" t="s">
        <v>1</v>
      </c>
      <c r="N244" s="180" t="s">
        <v>41</v>
      </c>
      <c r="O244" s="75"/>
      <c r="P244" s="181">
        <f>O244*H244</f>
        <v>0</v>
      </c>
      <c r="Q244" s="181">
        <v>0</v>
      </c>
      <c r="R244" s="181">
        <f>Q244*H244</f>
        <v>0</v>
      </c>
      <c r="S244" s="181">
        <v>0</v>
      </c>
      <c r="T244" s="18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3" t="s">
        <v>145</v>
      </c>
      <c r="AT244" s="183" t="s">
        <v>141</v>
      </c>
      <c r="AU244" s="183" t="s">
        <v>86</v>
      </c>
      <c r="AY244" s="17" t="s">
        <v>138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7" t="s">
        <v>84</v>
      </c>
      <c r="BK244" s="184">
        <f>ROUND(I244*H244,2)</f>
        <v>0</v>
      </c>
      <c r="BL244" s="17" t="s">
        <v>145</v>
      </c>
      <c r="BM244" s="183" t="s">
        <v>839</v>
      </c>
    </row>
    <row r="245" spans="1:47" s="2" customFormat="1" ht="12">
      <c r="A245" s="36"/>
      <c r="B245" s="37"/>
      <c r="C245" s="36"/>
      <c r="D245" s="185" t="s">
        <v>147</v>
      </c>
      <c r="E245" s="36"/>
      <c r="F245" s="186" t="s">
        <v>840</v>
      </c>
      <c r="G245" s="36"/>
      <c r="H245" s="36"/>
      <c r="I245" s="187"/>
      <c r="J245" s="36"/>
      <c r="K245" s="36"/>
      <c r="L245" s="37"/>
      <c r="M245" s="188"/>
      <c r="N245" s="189"/>
      <c r="O245" s="75"/>
      <c r="P245" s="75"/>
      <c r="Q245" s="75"/>
      <c r="R245" s="75"/>
      <c r="S245" s="75"/>
      <c r="T245" s="7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7" t="s">
        <v>147</v>
      </c>
      <c r="AU245" s="17" t="s">
        <v>86</v>
      </c>
    </row>
    <row r="246" spans="1:51" s="13" customFormat="1" ht="12">
      <c r="A246" s="13"/>
      <c r="B246" s="191"/>
      <c r="C246" s="13"/>
      <c r="D246" s="185" t="s">
        <v>151</v>
      </c>
      <c r="E246" s="192" t="s">
        <v>1</v>
      </c>
      <c r="F246" s="193" t="s">
        <v>841</v>
      </c>
      <c r="G246" s="13"/>
      <c r="H246" s="194">
        <v>23</v>
      </c>
      <c r="I246" s="195"/>
      <c r="J246" s="13"/>
      <c r="K246" s="13"/>
      <c r="L246" s="191"/>
      <c r="M246" s="196"/>
      <c r="N246" s="197"/>
      <c r="O246" s="197"/>
      <c r="P246" s="197"/>
      <c r="Q246" s="197"/>
      <c r="R246" s="197"/>
      <c r="S246" s="197"/>
      <c r="T246" s="19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2" t="s">
        <v>151</v>
      </c>
      <c r="AU246" s="192" t="s">
        <v>86</v>
      </c>
      <c r="AV246" s="13" t="s">
        <v>86</v>
      </c>
      <c r="AW246" s="13" t="s">
        <v>32</v>
      </c>
      <c r="AX246" s="13" t="s">
        <v>84</v>
      </c>
      <c r="AY246" s="192" t="s">
        <v>138</v>
      </c>
    </row>
    <row r="247" spans="1:65" s="2" customFormat="1" ht="16.5" customHeight="1">
      <c r="A247" s="36"/>
      <c r="B247" s="170"/>
      <c r="C247" s="171" t="s">
        <v>446</v>
      </c>
      <c r="D247" s="171" t="s">
        <v>141</v>
      </c>
      <c r="E247" s="172" t="s">
        <v>842</v>
      </c>
      <c r="F247" s="173" t="s">
        <v>843</v>
      </c>
      <c r="G247" s="174" t="s">
        <v>358</v>
      </c>
      <c r="H247" s="175">
        <v>36.15</v>
      </c>
      <c r="I247" s="176"/>
      <c r="J247" s="177">
        <f>ROUND(I247*H247,2)</f>
        <v>0</v>
      </c>
      <c r="K247" s="178"/>
      <c r="L247" s="37"/>
      <c r="M247" s="179" t="s">
        <v>1</v>
      </c>
      <c r="N247" s="180" t="s">
        <v>41</v>
      </c>
      <c r="O247" s="75"/>
      <c r="P247" s="181">
        <f>O247*H247</f>
        <v>0</v>
      </c>
      <c r="Q247" s="181">
        <v>0</v>
      </c>
      <c r="R247" s="181">
        <f>Q247*H247</f>
        <v>0</v>
      </c>
      <c r="S247" s="181">
        <v>0</v>
      </c>
      <c r="T247" s="18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3" t="s">
        <v>145</v>
      </c>
      <c r="AT247" s="183" t="s">
        <v>141</v>
      </c>
      <c r="AU247" s="183" t="s">
        <v>86</v>
      </c>
      <c r="AY247" s="17" t="s">
        <v>138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7" t="s">
        <v>84</v>
      </c>
      <c r="BK247" s="184">
        <f>ROUND(I247*H247,2)</f>
        <v>0</v>
      </c>
      <c r="BL247" s="17" t="s">
        <v>145</v>
      </c>
      <c r="BM247" s="183" t="s">
        <v>844</v>
      </c>
    </row>
    <row r="248" spans="1:47" s="2" customFormat="1" ht="12">
      <c r="A248" s="36"/>
      <c r="B248" s="37"/>
      <c r="C248" s="36"/>
      <c r="D248" s="185" t="s">
        <v>147</v>
      </c>
      <c r="E248" s="36"/>
      <c r="F248" s="186" t="s">
        <v>845</v>
      </c>
      <c r="G248" s="36"/>
      <c r="H248" s="36"/>
      <c r="I248" s="187"/>
      <c r="J248" s="36"/>
      <c r="K248" s="36"/>
      <c r="L248" s="37"/>
      <c r="M248" s="188"/>
      <c r="N248" s="189"/>
      <c r="O248" s="75"/>
      <c r="P248" s="75"/>
      <c r="Q248" s="75"/>
      <c r="R248" s="75"/>
      <c r="S248" s="75"/>
      <c r="T248" s="7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7" t="s">
        <v>147</v>
      </c>
      <c r="AU248" s="17" t="s">
        <v>86</v>
      </c>
    </row>
    <row r="249" spans="1:51" s="13" customFormat="1" ht="12">
      <c r="A249" s="13"/>
      <c r="B249" s="191"/>
      <c r="C249" s="13"/>
      <c r="D249" s="185" t="s">
        <v>151</v>
      </c>
      <c r="E249" s="192" t="s">
        <v>1</v>
      </c>
      <c r="F249" s="193" t="s">
        <v>846</v>
      </c>
      <c r="G249" s="13"/>
      <c r="H249" s="194">
        <v>36.15</v>
      </c>
      <c r="I249" s="195"/>
      <c r="J249" s="13"/>
      <c r="K249" s="13"/>
      <c r="L249" s="191"/>
      <c r="M249" s="196"/>
      <c r="N249" s="197"/>
      <c r="O249" s="197"/>
      <c r="P249" s="197"/>
      <c r="Q249" s="197"/>
      <c r="R249" s="197"/>
      <c r="S249" s="197"/>
      <c r="T249" s="19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2" t="s">
        <v>151</v>
      </c>
      <c r="AU249" s="192" t="s">
        <v>86</v>
      </c>
      <c r="AV249" s="13" t="s">
        <v>86</v>
      </c>
      <c r="AW249" s="13" t="s">
        <v>32</v>
      </c>
      <c r="AX249" s="13" t="s">
        <v>84</v>
      </c>
      <c r="AY249" s="192" t="s">
        <v>138</v>
      </c>
    </row>
    <row r="250" spans="1:65" s="2" customFormat="1" ht="21.75" customHeight="1">
      <c r="A250" s="36"/>
      <c r="B250" s="170"/>
      <c r="C250" s="171" t="s">
        <v>450</v>
      </c>
      <c r="D250" s="171" t="s">
        <v>141</v>
      </c>
      <c r="E250" s="172" t="s">
        <v>847</v>
      </c>
      <c r="F250" s="173" t="s">
        <v>848</v>
      </c>
      <c r="G250" s="174" t="s">
        <v>202</v>
      </c>
      <c r="H250" s="175">
        <v>23</v>
      </c>
      <c r="I250" s="176"/>
      <c r="J250" s="177">
        <f>ROUND(I250*H250,2)</f>
        <v>0</v>
      </c>
      <c r="K250" s="178"/>
      <c r="L250" s="37"/>
      <c r="M250" s="179" t="s">
        <v>1</v>
      </c>
      <c r="N250" s="180" t="s">
        <v>41</v>
      </c>
      <c r="O250" s="75"/>
      <c r="P250" s="181">
        <f>O250*H250</f>
        <v>0</v>
      </c>
      <c r="Q250" s="181">
        <v>0</v>
      </c>
      <c r="R250" s="181">
        <f>Q250*H250</f>
        <v>0</v>
      </c>
      <c r="S250" s="181">
        <v>0</v>
      </c>
      <c r="T250" s="18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3" t="s">
        <v>145</v>
      </c>
      <c r="AT250" s="183" t="s">
        <v>141</v>
      </c>
      <c r="AU250" s="183" t="s">
        <v>86</v>
      </c>
      <c r="AY250" s="17" t="s">
        <v>138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7" t="s">
        <v>84</v>
      </c>
      <c r="BK250" s="184">
        <f>ROUND(I250*H250,2)</f>
        <v>0</v>
      </c>
      <c r="BL250" s="17" t="s">
        <v>145</v>
      </c>
      <c r="BM250" s="183" t="s">
        <v>849</v>
      </c>
    </row>
    <row r="251" spans="1:47" s="2" customFormat="1" ht="12">
      <c r="A251" s="36"/>
      <c r="B251" s="37"/>
      <c r="C251" s="36"/>
      <c r="D251" s="185" t="s">
        <v>147</v>
      </c>
      <c r="E251" s="36"/>
      <c r="F251" s="186" t="s">
        <v>850</v>
      </c>
      <c r="G251" s="36"/>
      <c r="H251" s="36"/>
      <c r="I251" s="187"/>
      <c r="J251" s="36"/>
      <c r="K251" s="36"/>
      <c r="L251" s="37"/>
      <c r="M251" s="188"/>
      <c r="N251" s="189"/>
      <c r="O251" s="75"/>
      <c r="P251" s="75"/>
      <c r="Q251" s="75"/>
      <c r="R251" s="75"/>
      <c r="S251" s="75"/>
      <c r="T251" s="7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7" t="s">
        <v>147</v>
      </c>
      <c r="AU251" s="17" t="s">
        <v>86</v>
      </c>
    </row>
    <row r="252" spans="1:51" s="13" customFormat="1" ht="12">
      <c r="A252" s="13"/>
      <c r="B252" s="191"/>
      <c r="C252" s="13"/>
      <c r="D252" s="185" t="s">
        <v>151</v>
      </c>
      <c r="E252" s="192" t="s">
        <v>1</v>
      </c>
      <c r="F252" s="193" t="s">
        <v>851</v>
      </c>
      <c r="G252" s="13"/>
      <c r="H252" s="194">
        <v>23</v>
      </c>
      <c r="I252" s="195"/>
      <c r="J252" s="13"/>
      <c r="K252" s="13"/>
      <c r="L252" s="191"/>
      <c r="M252" s="196"/>
      <c r="N252" s="197"/>
      <c r="O252" s="197"/>
      <c r="P252" s="197"/>
      <c r="Q252" s="197"/>
      <c r="R252" s="197"/>
      <c r="S252" s="197"/>
      <c r="T252" s="19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2" t="s">
        <v>151</v>
      </c>
      <c r="AU252" s="192" t="s">
        <v>86</v>
      </c>
      <c r="AV252" s="13" t="s">
        <v>86</v>
      </c>
      <c r="AW252" s="13" t="s">
        <v>32</v>
      </c>
      <c r="AX252" s="13" t="s">
        <v>84</v>
      </c>
      <c r="AY252" s="192" t="s">
        <v>138</v>
      </c>
    </row>
    <row r="253" spans="1:65" s="2" customFormat="1" ht="21.75" customHeight="1">
      <c r="A253" s="36"/>
      <c r="B253" s="170"/>
      <c r="C253" s="171" t="s">
        <v>454</v>
      </c>
      <c r="D253" s="171" t="s">
        <v>141</v>
      </c>
      <c r="E253" s="172" t="s">
        <v>229</v>
      </c>
      <c r="F253" s="173" t="s">
        <v>230</v>
      </c>
      <c r="G253" s="174" t="s">
        <v>202</v>
      </c>
      <c r="H253" s="175">
        <v>520.52</v>
      </c>
      <c r="I253" s="176"/>
      <c r="J253" s="177">
        <f>ROUND(I253*H253,2)</f>
        <v>0</v>
      </c>
      <c r="K253" s="178"/>
      <c r="L253" s="37"/>
      <c r="M253" s="179" t="s">
        <v>1</v>
      </c>
      <c r="N253" s="180" t="s">
        <v>41</v>
      </c>
      <c r="O253" s="75"/>
      <c r="P253" s="181">
        <f>O253*H253</f>
        <v>0</v>
      </c>
      <c r="Q253" s="181">
        <v>0.10362</v>
      </c>
      <c r="R253" s="181">
        <f>Q253*H253</f>
        <v>53.9362824</v>
      </c>
      <c r="S253" s="181">
        <v>0</v>
      </c>
      <c r="T253" s="18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3" t="s">
        <v>145</v>
      </c>
      <c r="AT253" s="183" t="s">
        <v>141</v>
      </c>
      <c r="AU253" s="183" t="s">
        <v>86</v>
      </c>
      <c r="AY253" s="17" t="s">
        <v>138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7" t="s">
        <v>84</v>
      </c>
      <c r="BK253" s="184">
        <f>ROUND(I253*H253,2)</f>
        <v>0</v>
      </c>
      <c r="BL253" s="17" t="s">
        <v>145</v>
      </c>
      <c r="BM253" s="183" t="s">
        <v>852</v>
      </c>
    </row>
    <row r="254" spans="1:47" s="2" customFormat="1" ht="12">
      <c r="A254" s="36"/>
      <c r="B254" s="37"/>
      <c r="C254" s="36"/>
      <c r="D254" s="185" t="s">
        <v>147</v>
      </c>
      <c r="E254" s="36"/>
      <c r="F254" s="186" t="s">
        <v>232</v>
      </c>
      <c r="G254" s="36"/>
      <c r="H254" s="36"/>
      <c r="I254" s="187"/>
      <c r="J254" s="36"/>
      <c r="K254" s="36"/>
      <c r="L254" s="37"/>
      <c r="M254" s="188"/>
      <c r="N254" s="189"/>
      <c r="O254" s="75"/>
      <c r="P254" s="75"/>
      <c r="Q254" s="75"/>
      <c r="R254" s="75"/>
      <c r="S254" s="75"/>
      <c r="T254" s="7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7" t="s">
        <v>147</v>
      </c>
      <c r="AU254" s="17" t="s">
        <v>86</v>
      </c>
    </row>
    <row r="255" spans="1:51" s="13" customFormat="1" ht="12">
      <c r="A255" s="13"/>
      <c r="B255" s="191"/>
      <c r="C255" s="13"/>
      <c r="D255" s="185" t="s">
        <v>151</v>
      </c>
      <c r="E255" s="192" t="s">
        <v>1</v>
      </c>
      <c r="F255" s="193" t="s">
        <v>853</v>
      </c>
      <c r="G255" s="13"/>
      <c r="H255" s="194">
        <v>202.8</v>
      </c>
      <c r="I255" s="195"/>
      <c r="J255" s="13"/>
      <c r="K255" s="13"/>
      <c r="L255" s="191"/>
      <c r="M255" s="196"/>
      <c r="N255" s="197"/>
      <c r="O255" s="197"/>
      <c r="P255" s="197"/>
      <c r="Q255" s="197"/>
      <c r="R255" s="197"/>
      <c r="S255" s="197"/>
      <c r="T255" s="19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2" t="s">
        <v>151</v>
      </c>
      <c r="AU255" s="192" t="s">
        <v>86</v>
      </c>
      <c r="AV255" s="13" t="s">
        <v>86</v>
      </c>
      <c r="AW255" s="13" t="s">
        <v>32</v>
      </c>
      <c r="AX255" s="13" t="s">
        <v>76</v>
      </c>
      <c r="AY255" s="192" t="s">
        <v>138</v>
      </c>
    </row>
    <row r="256" spans="1:51" s="13" customFormat="1" ht="12">
      <c r="A256" s="13"/>
      <c r="B256" s="191"/>
      <c r="C256" s="13"/>
      <c r="D256" s="185" t="s">
        <v>151</v>
      </c>
      <c r="E256" s="192" t="s">
        <v>1</v>
      </c>
      <c r="F256" s="193" t="s">
        <v>854</v>
      </c>
      <c r="G256" s="13"/>
      <c r="H256" s="194">
        <v>304.2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151</v>
      </c>
      <c r="AU256" s="192" t="s">
        <v>86</v>
      </c>
      <c r="AV256" s="13" t="s">
        <v>86</v>
      </c>
      <c r="AW256" s="13" t="s">
        <v>32</v>
      </c>
      <c r="AX256" s="13" t="s">
        <v>76</v>
      </c>
      <c r="AY256" s="192" t="s">
        <v>138</v>
      </c>
    </row>
    <row r="257" spans="1:51" s="13" customFormat="1" ht="12">
      <c r="A257" s="13"/>
      <c r="B257" s="191"/>
      <c r="C257" s="13"/>
      <c r="D257" s="185" t="s">
        <v>151</v>
      </c>
      <c r="E257" s="192" t="s">
        <v>1</v>
      </c>
      <c r="F257" s="193" t="s">
        <v>855</v>
      </c>
      <c r="G257" s="13"/>
      <c r="H257" s="194">
        <v>13.52</v>
      </c>
      <c r="I257" s="195"/>
      <c r="J257" s="13"/>
      <c r="K257" s="13"/>
      <c r="L257" s="191"/>
      <c r="M257" s="196"/>
      <c r="N257" s="197"/>
      <c r="O257" s="197"/>
      <c r="P257" s="197"/>
      <c r="Q257" s="197"/>
      <c r="R257" s="197"/>
      <c r="S257" s="197"/>
      <c r="T257" s="19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2" t="s">
        <v>151</v>
      </c>
      <c r="AU257" s="192" t="s">
        <v>86</v>
      </c>
      <c r="AV257" s="13" t="s">
        <v>86</v>
      </c>
      <c r="AW257" s="13" t="s">
        <v>32</v>
      </c>
      <c r="AX257" s="13" t="s">
        <v>76</v>
      </c>
      <c r="AY257" s="192" t="s">
        <v>138</v>
      </c>
    </row>
    <row r="258" spans="1:51" s="14" customFormat="1" ht="12">
      <c r="A258" s="14"/>
      <c r="B258" s="202"/>
      <c r="C258" s="14"/>
      <c r="D258" s="185" t="s">
        <v>151</v>
      </c>
      <c r="E258" s="203" t="s">
        <v>1</v>
      </c>
      <c r="F258" s="204" t="s">
        <v>236</v>
      </c>
      <c r="G258" s="14"/>
      <c r="H258" s="205">
        <v>520.52</v>
      </c>
      <c r="I258" s="206"/>
      <c r="J258" s="14"/>
      <c r="K258" s="14"/>
      <c r="L258" s="202"/>
      <c r="M258" s="207"/>
      <c r="N258" s="208"/>
      <c r="O258" s="208"/>
      <c r="P258" s="208"/>
      <c r="Q258" s="208"/>
      <c r="R258" s="208"/>
      <c r="S258" s="208"/>
      <c r="T258" s="20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03" t="s">
        <v>151</v>
      </c>
      <c r="AU258" s="203" t="s">
        <v>86</v>
      </c>
      <c r="AV258" s="14" t="s">
        <v>145</v>
      </c>
      <c r="AW258" s="14" t="s">
        <v>32</v>
      </c>
      <c r="AX258" s="14" t="s">
        <v>84</v>
      </c>
      <c r="AY258" s="203" t="s">
        <v>138</v>
      </c>
    </row>
    <row r="259" spans="1:65" s="2" customFormat="1" ht="21.75" customHeight="1">
      <c r="A259" s="36"/>
      <c r="B259" s="170"/>
      <c r="C259" s="210" t="s">
        <v>458</v>
      </c>
      <c r="D259" s="210" t="s">
        <v>238</v>
      </c>
      <c r="E259" s="211" t="s">
        <v>239</v>
      </c>
      <c r="F259" s="212" t="s">
        <v>240</v>
      </c>
      <c r="G259" s="213" t="s">
        <v>202</v>
      </c>
      <c r="H259" s="214">
        <v>202.8</v>
      </c>
      <c r="I259" s="215"/>
      <c r="J259" s="216">
        <f>ROUND(I259*H259,2)</f>
        <v>0</v>
      </c>
      <c r="K259" s="217"/>
      <c r="L259" s="218"/>
      <c r="M259" s="219" t="s">
        <v>1</v>
      </c>
      <c r="N259" s="220" t="s">
        <v>41</v>
      </c>
      <c r="O259" s="75"/>
      <c r="P259" s="181">
        <f>O259*H259</f>
        <v>0</v>
      </c>
      <c r="Q259" s="181">
        <v>0.18</v>
      </c>
      <c r="R259" s="181">
        <f>Q259*H259</f>
        <v>36.504</v>
      </c>
      <c r="S259" s="181">
        <v>0</v>
      </c>
      <c r="T259" s="18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3" t="s">
        <v>241</v>
      </c>
      <c r="AT259" s="183" t="s">
        <v>238</v>
      </c>
      <c r="AU259" s="183" t="s">
        <v>86</v>
      </c>
      <c r="AY259" s="17" t="s">
        <v>138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7" t="s">
        <v>84</v>
      </c>
      <c r="BK259" s="184">
        <f>ROUND(I259*H259,2)</f>
        <v>0</v>
      </c>
      <c r="BL259" s="17" t="s">
        <v>145</v>
      </c>
      <c r="BM259" s="183" t="s">
        <v>856</v>
      </c>
    </row>
    <row r="260" spans="1:47" s="2" customFormat="1" ht="12">
      <c r="A260" s="36"/>
      <c r="B260" s="37"/>
      <c r="C260" s="36"/>
      <c r="D260" s="185" t="s">
        <v>147</v>
      </c>
      <c r="E260" s="36"/>
      <c r="F260" s="186" t="s">
        <v>243</v>
      </c>
      <c r="G260" s="36"/>
      <c r="H260" s="36"/>
      <c r="I260" s="187"/>
      <c r="J260" s="36"/>
      <c r="K260" s="36"/>
      <c r="L260" s="37"/>
      <c r="M260" s="188"/>
      <c r="N260" s="189"/>
      <c r="O260" s="75"/>
      <c r="P260" s="75"/>
      <c r="Q260" s="75"/>
      <c r="R260" s="75"/>
      <c r="S260" s="75"/>
      <c r="T260" s="7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7" t="s">
        <v>147</v>
      </c>
      <c r="AU260" s="17" t="s">
        <v>86</v>
      </c>
    </row>
    <row r="261" spans="1:47" s="2" customFormat="1" ht="12">
      <c r="A261" s="36"/>
      <c r="B261" s="37"/>
      <c r="C261" s="36"/>
      <c r="D261" s="185" t="s">
        <v>149</v>
      </c>
      <c r="E261" s="36"/>
      <c r="F261" s="190" t="s">
        <v>244</v>
      </c>
      <c r="G261" s="36"/>
      <c r="H261" s="36"/>
      <c r="I261" s="187"/>
      <c r="J261" s="36"/>
      <c r="K261" s="36"/>
      <c r="L261" s="37"/>
      <c r="M261" s="188"/>
      <c r="N261" s="189"/>
      <c r="O261" s="75"/>
      <c r="P261" s="75"/>
      <c r="Q261" s="75"/>
      <c r="R261" s="75"/>
      <c r="S261" s="75"/>
      <c r="T261" s="7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7" t="s">
        <v>149</v>
      </c>
      <c r="AU261" s="17" t="s">
        <v>86</v>
      </c>
    </row>
    <row r="262" spans="1:51" s="13" customFormat="1" ht="12">
      <c r="A262" s="13"/>
      <c r="B262" s="191"/>
      <c r="C262" s="13"/>
      <c r="D262" s="185" t="s">
        <v>151</v>
      </c>
      <c r="E262" s="192" t="s">
        <v>1</v>
      </c>
      <c r="F262" s="193" t="s">
        <v>853</v>
      </c>
      <c r="G262" s="13"/>
      <c r="H262" s="194">
        <v>202.8</v>
      </c>
      <c r="I262" s="195"/>
      <c r="J262" s="13"/>
      <c r="K262" s="13"/>
      <c r="L262" s="191"/>
      <c r="M262" s="196"/>
      <c r="N262" s="197"/>
      <c r="O262" s="197"/>
      <c r="P262" s="197"/>
      <c r="Q262" s="197"/>
      <c r="R262" s="197"/>
      <c r="S262" s="197"/>
      <c r="T262" s="19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2" t="s">
        <v>151</v>
      </c>
      <c r="AU262" s="192" t="s">
        <v>86</v>
      </c>
      <c r="AV262" s="13" t="s">
        <v>86</v>
      </c>
      <c r="AW262" s="13" t="s">
        <v>32</v>
      </c>
      <c r="AX262" s="13" t="s">
        <v>84</v>
      </c>
      <c r="AY262" s="192" t="s">
        <v>138</v>
      </c>
    </row>
    <row r="263" spans="1:65" s="2" customFormat="1" ht="21.75" customHeight="1">
      <c r="A263" s="36"/>
      <c r="B263" s="170"/>
      <c r="C263" s="210" t="s">
        <v>463</v>
      </c>
      <c r="D263" s="210" t="s">
        <v>238</v>
      </c>
      <c r="E263" s="211" t="s">
        <v>247</v>
      </c>
      <c r="F263" s="212" t="s">
        <v>248</v>
      </c>
      <c r="G263" s="213" t="s">
        <v>202</v>
      </c>
      <c r="H263" s="214">
        <v>304.2</v>
      </c>
      <c r="I263" s="215"/>
      <c r="J263" s="216">
        <f>ROUND(I263*H263,2)</f>
        <v>0</v>
      </c>
      <c r="K263" s="217"/>
      <c r="L263" s="218"/>
      <c r="M263" s="219" t="s">
        <v>1</v>
      </c>
      <c r="N263" s="220" t="s">
        <v>41</v>
      </c>
      <c r="O263" s="75"/>
      <c r="P263" s="181">
        <f>O263*H263</f>
        <v>0</v>
      </c>
      <c r="Q263" s="181">
        <v>0.185</v>
      </c>
      <c r="R263" s="181">
        <f>Q263*H263</f>
        <v>56.276999999999994</v>
      </c>
      <c r="S263" s="181">
        <v>0</v>
      </c>
      <c r="T263" s="18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3" t="s">
        <v>241</v>
      </c>
      <c r="AT263" s="183" t="s">
        <v>238</v>
      </c>
      <c r="AU263" s="183" t="s">
        <v>86</v>
      </c>
      <c r="AY263" s="17" t="s">
        <v>138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7" t="s">
        <v>84</v>
      </c>
      <c r="BK263" s="184">
        <f>ROUND(I263*H263,2)</f>
        <v>0</v>
      </c>
      <c r="BL263" s="17" t="s">
        <v>145</v>
      </c>
      <c r="BM263" s="183" t="s">
        <v>857</v>
      </c>
    </row>
    <row r="264" spans="1:47" s="2" customFormat="1" ht="12">
      <c r="A264" s="36"/>
      <c r="B264" s="37"/>
      <c r="C264" s="36"/>
      <c r="D264" s="185" t="s">
        <v>147</v>
      </c>
      <c r="E264" s="36"/>
      <c r="F264" s="186" t="s">
        <v>250</v>
      </c>
      <c r="G264" s="36"/>
      <c r="H264" s="36"/>
      <c r="I264" s="187"/>
      <c r="J264" s="36"/>
      <c r="K264" s="36"/>
      <c r="L264" s="37"/>
      <c r="M264" s="188"/>
      <c r="N264" s="189"/>
      <c r="O264" s="75"/>
      <c r="P264" s="75"/>
      <c r="Q264" s="75"/>
      <c r="R264" s="75"/>
      <c r="S264" s="75"/>
      <c r="T264" s="7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7" t="s">
        <v>147</v>
      </c>
      <c r="AU264" s="17" t="s">
        <v>86</v>
      </c>
    </row>
    <row r="265" spans="1:47" s="2" customFormat="1" ht="12">
      <c r="A265" s="36"/>
      <c r="B265" s="37"/>
      <c r="C265" s="36"/>
      <c r="D265" s="185" t="s">
        <v>149</v>
      </c>
      <c r="E265" s="36"/>
      <c r="F265" s="190" t="s">
        <v>244</v>
      </c>
      <c r="G265" s="36"/>
      <c r="H265" s="36"/>
      <c r="I265" s="187"/>
      <c r="J265" s="36"/>
      <c r="K265" s="36"/>
      <c r="L265" s="37"/>
      <c r="M265" s="188"/>
      <c r="N265" s="189"/>
      <c r="O265" s="75"/>
      <c r="P265" s="75"/>
      <c r="Q265" s="75"/>
      <c r="R265" s="75"/>
      <c r="S265" s="75"/>
      <c r="T265" s="7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7" t="s">
        <v>149</v>
      </c>
      <c r="AU265" s="17" t="s">
        <v>86</v>
      </c>
    </row>
    <row r="266" spans="1:51" s="13" customFormat="1" ht="12">
      <c r="A266" s="13"/>
      <c r="B266" s="191"/>
      <c r="C266" s="13"/>
      <c r="D266" s="185" t="s">
        <v>151</v>
      </c>
      <c r="E266" s="192" t="s">
        <v>1</v>
      </c>
      <c r="F266" s="193" t="s">
        <v>854</v>
      </c>
      <c r="G266" s="13"/>
      <c r="H266" s="194">
        <v>304.2</v>
      </c>
      <c r="I266" s="195"/>
      <c r="J266" s="13"/>
      <c r="K266" s="13"/>
      <c r="L266" s="191"/>
      <c r="M266" s="196"/>
      <c r="N266" s="197"/>
      <c r="O266" s="197"/>
      <c r="P266" s="197"/>
      <c r="Q266" s="197"/>
      <c r="R266" s="197"/>
      <c r="S266" s="197"/>
      <c r="T266" s="19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2" t="s">
        <v>151</v>
      </c>
      <c r="AU266" s="192" t="s">
        <v>86</v>
      </c>
      <c r="AV266" s="13" t="s">
        <v>86</v>
      </c>
      <c r="AW266" s="13" t="s">
        <v>32</v>
      </c>
      <c r="AX266" s="13" t="s">
        <v>84</v>
      </c>
      <c r="AY266" s="192" t="s">
        <v>138</v>
      </c>
    </row>
    <row r="267" spans="1:65" s="2" customFormat="1" ht="21.75" customHeight="1">
      <c r="A267" s="36"/>
      <c r="B267" s="170"/>
      <c r="C267" s="210" t="s">
        <v>466</v>
      </c>
      <c r="D267" s="210" t="s">
        <v>238</v>
      </c>
      <c r="E267" s="211" t="s">
        <v>252</v>
      </c>
      <c r="F267" s="212" t="s">
        <v>253</v>
      </c>
      <c r="G267" s="213" t="s">
        <v>202</v>
      </c>
      <c r="H267" s="214">
        <v>13.52</v>
      </c>
      <c r="I267" s="215"/>
      <c r="J267" s="216">
        <f>ROUND(I267*H267,2)</f>
        <v>0</v>
      </c>
      <c r="K267" s="217"/>
      <c r="L267" s="218"/>
      <c r="M267" s="219" t="s">
        <v>1</v>
      </c>
      <c r="N267" s="220" t="s">
        <v>41</v>
      </c>
      <c r="O267" s="75"/>
      <c r="P267" s="181">
        <f>O267*H267</f>
        <v>0</v>
      </c>
      <c r="Q267" s="181">
        <v>0.146</v>
      </c>
      <c r="R267" s="181">
        <f>Q267*H267</f>
        <v>1.97392</v>
      </c>
      <c r="S267" s="181">
        <v>0</v>
      </c>
      <c r="T267" s="182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3" t="s">
        <v>241</v>
      </c>
      <c r="AT267" s="183" t="s">
        <v>238</v>
      </c>
      <c r="AU267" s="183" t="s">
        <v>86</v>
      </c>
      <c r="AY267" s="17" t="s">
        <v>138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7" t="s">
        <v>84</v>
      </c>
      <c r="BK267" s="184">
        <f>ROUND(I267*H267,2)</f>
        <v>0</v>
      </c>
      <c r="BL267" s="17" t="s">
        <v>145</v>
      </c>
      <c r="BM267" s="183" t="s">
        <v>858</v>
      </c>
    </row>
    <row r="268" spans="1:47" s="2" customFormat="1" ht="12">
      <c r="A268" s="36"/>
      <c r="B268" s="37"/>
      <c r="C268" s="36"/>
      <c r="D268" s="185" t="s">
        <v>147</v>
      </c>
      <c r="E268" s="36"/>
      <c r="F268" s="186" t="s">
        <v>255</v>
      </c>
      <c r="G268" s="36"/>
      <c r="H268" s="36"/>
      <c r="I268" s="187"/>
      <c r="J268" s="36"/>
      <c r="K268" s="36"/>
      <c r="L268" s="37"/>
      <c r="M268" s="188"/>
      <c r="N268" s="189"/>
      <c r="O268" s="75"/>
      <c r="P268" s="75"/>
      <c r="Q268" s="75"/>
      <c r="R268" s="75"/>
      <c r="S268" s="75"/>
      <c r="T268" s="7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7" t="s">
        <v>147</v>
      </c>
      <c r="AU268" s="17" t="s">
        <v>86</v>
      </c>
    </row>
    <row r="269" spans="1:47" s="2" customFormat="1" ht="12">
      <c r="A269" s="36"/>
      <c r="B269" s="37"/>
      <c r="C269" s="36"/>
      <c r="D269" s="185" t="s">
        <v>149</v>
      </c>
      <c r="E269" s="36"/>
      <c r="F269" s="190" t="s">
        <v>256</v>
      </c>
      <c r="G269" s="36"/>
      <c r="H269" s="36"/>
      <c r="I269" s="187"/>
      <c r="J269" s="36"/>
      <c r="K269" s="36"/>
      <c r="L269" s="37"/>
      <c r="M269" s="188"/>
      <c r="N269" s="189"/>
      <c r="O269" s="75"/>
      <c r="P269" s="75"/>
      <c r="Q269" s="75"/>
      <c r="R269" s="75"/>
      <c r="S269" s="75"/>
      <c r="T269" s="7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7" t="s">
        <v>149</v>
      </c>
      <c r="AU269" s="17" t="s">
        <v>86</v>
      </c>
    </row>
    <row r="270" spans="1:51" s="13" customFormat="1" ht="12">
      <c r="A270" s="13"/>
      <c r="B270" s="191"/>
      <c r="C270" s="13"/>
      <c r="D270" s="185" t="s">
        <v>151</v>
      </c>
      <c r="E270" s="192" t="s">
        <v>1</v>
      </c>
      <c r="F270" s="193" t="s">
        <v>855</v>
      </c>
      <c r="G270" s="13"/>
      <c r="H270" s="194">
        <v>13.52</v>
      </c>
      <c r="I270" s="195"/>
      <c r="J270" s="13"/>
      <c r="K270" s="13"/>
      <c r="L270" s="191"/>
      <c r="M270" s="196"/>
      <c r="N270" s="197"/>
      <c r="O270" s="197"/>
      <c r="P270" s="197"/>
      <c r="Q270" s="197"/>
      <c r="R270" s="197"/>
      <c r="S270" s="197"/>
      <c r="T270" s="19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2" t="s">
        <v>151</v>
      </c>
      <c r="AU270" s="192" t="s">
        <v>86</v>
      </c>
      <c r="AV270" s="13" t="s">
        <v>86</v>
      </c>
      <c r="AW270" s="13" t="s">
        <v>32</v>
      </c>
      <c r="AX270" s="13" t="s">
        <v>84</v>
      </c>
      <c r="AY270" s="192" t="s">
        <v>138</v>
      </c>
    </row>
    <row r="271" spans="1:65" s="2" customFormat="1" ht="33" customHeight="1">
      <c r="A271" s="36"/>
      <c r="B271" s="170"/>
      <c r="C271" s="171" t="s">
        <v>469</v>
      </c>
      <c r="D271" s="171" t="s">
        <v>141</v>
      </c>
      <c r="E271" s="172" t="s">
        <v>224</v>
      </c>
      <c r="F271" s="173" t="s">
        <v>225</v>
      </c>
      <c r="G271" s="174" t="s">
        <v>202</v>
      </c>
      <c r="H271" s="175">
        <v>520.52</v>
      </c>
      <c r="I271" s="176"/>
      <c r="J271" s="177">
        <f>ROUND(I271*H271,2)</f>
        <v>0</v>
      </c>
      <c r="K271" s="178"/>
      <c r="L271" s="37"/>
      <c r="M271" s="179" t="s">
        <v>1</v>
      </c>
      <c r="N271" s="180" t="s">
        <v>41</v>
      </c>
      <c r="O271" s="75"/>
      <c r="P271" s="181">
        <f>O271*H271</f>
        <v>0</v>
      </c>
      <c r="Q271" s="181">
        <v>0</v>
      </c>
      <c r="R271" s="181">
        <f>Q271*H271</f>
        <v>0</v>
      </c>
      <c r="S271" s="181">
        <v>0</v>
      </c>
      <c r="T271" s="182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3" t="s">
        <v>145</v>
      </c>
      <c r="AT271" s="183" t="s">
        <v>141</v>
      </c>
      <c r="AU271" s="183" t="s">
        <v>86</v>
      </c>
      <c r="AY271" s="17" t="s">
        <v>138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7" t="s">
        <v>84</v>
      </c>
      <c r="BK271" s="184">
        <f>ROUND(I271*H271,2)</f>
        <v>0</v>
      </c>
      <c r="BL271" s="17" t="s">
        <v>145</v>
      </c>
      <c r="BM271" s="183" t="s">
        <v>859</v>
      </c>
    </row>
    <row r="272" spans="1:47" s="2" customFormat="1" ht="12">
      <c r="A272" s="36"/>
      <c r="B272" s="37"/>
      <c r="C272" s="36"/>
      <c r="D272" s="185" t="s">
        <v>147</v>
      </c>
      <c r="E272" s="36"/>
      <c r="F272" s="186" t="s">
        <v>227</v>
      </c>
      <c r="G272" s="36"/>
      <c r="H272" s="36"/>
      <c r="I272" s="187"/>
      <c r="J272" s="36"/>
      <c r="K272" s="36"/>
      <c r="L272" s="37"/>
      <c r="M272" s="188"/>
      <c r="N272" s="189"/>
      <c r="O272" s="75"/>
      <c r="P272" s="75"/>
      <c r="Q272" s="75"/>
      <c r="R272" s="75"/>
      <c r="S272" s="75"/>
      <c r="T272" s="7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7" t="s">
        <v>147</v>
      </c>
      <c r="AU272" s="17" t="s">
        <v>86</v>
      </c>
    </row>
    <row r="273" spans="1:51" s="13" customFormat="1" ht="12">
      <c r="A273" s="13"/>
      <c r="B273" s="191"/>
      <c r="C273" s="13"/>
      <c r="D273" s="185" t="s">
        <v>151</v>
      </c>
      <c r="E273" s="192" t="s">
        <v>1</v>
      </c>
      <c r="F273" s="193" t="s">
        <v>853</v>
      </c>
      <c r="G273" s="13"/>
      <c r="H273" s="194">
        <v>202.8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151</v>
      </c>
      <c r="AU273" s="192" t="s">
        <v>86</v>
      </c>
      <c r="AV273" s="13" t="s">
        <v>86</v>
      </c>
      <c r="AW273" s="13" t="s">
        <v>32</v>
      </c>
      <c r="AX273" s="13" t="s">
        <v>76</v>
      </c>
      <c r="AY273" s="192" t="s">
        <v>138</v>
      </c>
    </row>
    <row r="274" spans="1:51" s="13" customFormat="1" ht="12">
      <c r="A274" s="13"/>
      <c r="B274" s="191"/>
      <c r="C274" s="13"/>
      <c r="D274" s="185" t="s">
        <v>151</v>
      </c>
      <c r="E274" s="192" t="s">
        <v>1</v>
      </c>
      <c r="F274" s="193" t="s">
        <v>854</v>
      </c>
      <c r="G274" s="13"/>
      <c r="H274" s="194">
        <v>304.2</v>
      </c>
      <c r="I274" s="195"/>
      <c r="J274" s="13"/>
      <c r="K274" s="13"/>
      <c r="L274" s="191"/>
      <c r="M274" s="196"/>
      <c r="N274" s="197"/>
      <c r="O274" s="197"/>
      <c r="P274" s="197"/>
      <c r="Q274" s="197"/>
      <c r="R274" s="197"/>
      <c r="S274" s="197"/>
      <c r="T274" s="19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2" t="s">
        <v>151</v>
      </c>
      <c r="AU274" s="192" t="s">
        <v>86</v>
      </c>
      <c r="AV274" s="13" t="s">
        <v>86</v>
      </c>
      <c r="AW274" s="13" t="s">
        <v>32</v>
      </c>
      <c r="AX274" s="13" t="s">
        <v>76</v>
      </c>
      <c r="AY274" s="192" t="s">
        <v>138</v>
      </c>
    </row>
    <row r="275" spans="1:51" s="13" customFormat="1" ht="12">
      <c r="A275" s="13"/>
      <c r="B275" s="191"/>
      <c r="C275" s="13"/>
      <c r="D275" s="185" t="s">
        <v>151</v>
      </c>
      <c r="E275" s="192" t="s">
        <v>1</v>
      </c>
      <c r="F275" s="193" t="s">
        <v>855</v>
      </c>
      <c r="G275" s="13"/>
      <c r="H275" s="194">
        <v>13.52</v>
      </c>
      <c r="I275" s="195"/>
      <c r="J275" s="13"/>
      <c r="K275" s="13"/>
      <c r="L275" s="191"/>
      <c r="M275" s="196"/>
      <c r="N275" s="197"/>
      <c r="O275" s="197"/>
      <c r="P275" s="197"/>
      <c r="Q275" s="197"/>
      <c r="R275" s="197"/>
      <c r="S275" s="197"/>
      <c r="T275" s="19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2" t="s">
        <v>151</v>
      </c>
      <c r="AU275" s="192" t="s">
        <v>86</v>
      </c>
      <c r="AV275" s="13" t="s">
        <v>86</v>
      </c>
      <c r="AW275" s="13" t="s">
        <v>32</v>
      </c>
      <c r="AX275" s="13" t="s">
        <v>76</v>
      </c>
      <c r="AY275" s="192" t="s">
        <v>138</v>
      </c>
    </row>
    <row r="276" spans="1:51" s="14" customFormat="1" ht="12">
      <c r="A276" s="14"/>
      <c r="B276" s="202"/>
      <c r="C276" s="14"/>
      <c r="D276" s="185" t="s">
        <v>151</v>
      </c>
      <c r="E276" s="203" t="s">
        <v>1</v>
      </c>
      <c r="F276" s="204" t="s">
        <v>236</v>
      </c>
      <c r="G276" s="14"/>
      <c r="H276" s="205">
        <v>520.52</v>
      </c>
      <c r="I276" s="206"/>
      <c r="J276" s="14"/>
      <c r="K276" s="14"/>
      <c r="L276" s="202"/>
      <c r="M276" s="207"/>
      <c r="N276" s="208"/>
      <c r="O276" s="208"/>
      <c r="P276" s="208"/>
      <c r="Q276" s="208"/>
      <c r="R276" s="208"/>
      <c r="S276" s="208"/>
      <c r="T276" s="20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3" t="s">
        <v>151</v>
      </c>
      <c r="AU276" s="203" t="s">
        <v>86</v>
      </c>
      <c r="AV276" s="14" t="s">
        <v>145</v>
      </c>
      <c r="AW276" s="14" t="s">
        <v>32</v>
      </c>
      <c r="AX276" s="14" t="s">
        <v>84</v>
      </c>
      <c r="AY276" s="203" t="s">
        <v>138</v>
      </c>
    </row>
    <row r="277" spans="1:63" s="12" customFormat="1" ht="22.8" customHeight="1">
      <c r="A277" s="12"/>
      <c r="B277" s="157"/>
      <c r="C277" s="12"/>
      <c r="D277" s="158" t="s">
        <v>75</v>
      </c>
      <c r="E277" s="168" t="s">
        <v>241</v>
      </c>
      <c r="F277" s="168" t="s">
        <v>860</v>
      </c>
      <c r="G277" s="12"/>
      <c r="H277" s="12"/>
      <c r="I277" s="160"/>
      <c r="J277" s="169">
        <f>BK277</f>
        <v>0</v>
      </c>
      <c r="K277" s="12"/>
      <c r="L277" s="157"/>
      <c r="M277" s="162"/>
      <c r="N277" s="163"/>
      <c r="O277" s="163"/>
      <c r="P277" s="164">
        <v>0</v>
      </c>
      <c r="Q277" s="163"/>
      <c r="R277" s="164">
        <v>0</v>
      </c>
      <c r="S277" s="163"/>
      <c r="T277" s="165"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58" t="s">
        <v>84</v>
      </c>
      <c r="AT277" s="166" t="s">
        <v>75</v>
      </c>
      <c r="AU277" s="166" t="s">
        <v>84</v>
      </c>
      <c r="AY277" s="158" t="s">
        <v>138</v>
      </c>
      <c r="BK277" s="167">
        <v>0</v>
      </c>
    </row>
    <row r="278" spans="1:63" s="12" customFormat="1" ht="22.8" customHeight="1">
      <c r="A278" s="12"/>
      <c r="B278" s="157"/>
      <c r="C278" s="12"/>
      <c r="D278" s="158" t="s">
        <v>75</v>
      </c>
      <c r="E278" s="168" t="s">
        <v>223</v>
      </c>
      <c r="F278" s="168" t="s">
        <v>485</v>
      </c>
      <c r="G278" s="12"/>
      <c r="H278" s="12"/>
      <c r="I278" s="160"/>
      <c r="J278" s="169">
        <f>BK278</f>
        <v>0</v>
      </c>
      <c r="K278" s="12"/>
      <c r="L278" s="157"/>
      <c r="M278" s="162"/>
      <c r="N278" s="163"/>
      <c r="O278" s="163"/>
      <c r="P278" s="164">
        <f>SUM(P279:P323)</f>
        <v>0</v>
      </c>
      <c r="Q278" s="163"/>
      <c r="R278" s="164">
        <f>SUM(R279:R323)</f>
        <v>69.30657000000001</v>
      </c>
      <c r="S278" s="163"/>
      <c r="T278" s="165">
        <f>SUM(T279:T323)</f>
        <v>22.980800000000002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58" t="s">
        <v>84</v>
      </c>
      <c r="AT278" s="166" t="s">
        <v>75</v>
      </c>
      <c r="AU278" s="166" t="s">
        <v>84</v>
      </c>
      <c r="AY278" s="158" t="s">
        <v>138</v>
      </c>
      <c r="BK278" s="167">
        <f>SUM(BK279:BK323)</f>
        <v>0</v>
      </c>
    </row>
    <row r="279" spans="1:65" s="2" customFormat="1" ht="21.75" customHeight="1">
      <c r="A279" s="36"/>
      <c r="B279" s="170"/>
      <c r="C279" s="171" t="s">
        <v>472</v>
      </c>
      <c r="D279" s="171" t="s">
        <v>141</v>
      </c>
      <c r="E279" s="172" t="s">
        <v>486</v>
      </c>
      <c r="F279" s="173" t="s">
        <v>487</v>
      </c>
      <c r="G279" s="174" t="s">
        <v>213</v>
      </c>
      <c r="H279" s="175">
        <v>26</v>
      </c>
      <c r="I279" s="176"/>
      <c r="J279" s="177">
        <f>ROUND(I279*H279,2)</f>
        <v>0</v>
      </c>
      <c r="K279" s="178"/>
      <c r="L279" s="37"/>
      <c r="M279" s="179" t="s">
        <v>1</v>
      </c>
      <c r="N279" s="180" t="s">
        <v>41</v>
      </c>
      <c r="O279" s="75"/>
      <c r="P279" s="181">
        <f>O279*H279</f>
        <v>0</v>
      </c>
      <c r="Q279" s="181">
        <v>0.00084</v>
      </c>
      <c r="R279" s="181">
        <f>Q279*H279</f>
        <v>0.021840000000000002</v>
      </c>
      <c r="S279" s="181">
        <v>0</v>
      </c>
      <c r="T279" s="18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3" t="s">
        <v>145</v>
      </c>
      <c r="AT279" s="183" t="s">
        <v>141</v>
      </c>
      <c r="AU279" s="183" t="s">
        <v>86</v>
      </c>
      <c r="AY279" s="17" t="s">
        <v>138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7" t="s">
        <v>84</v>
      </c>
      <c r="BK279" s="184">
        <f>ROUND(I279*H279,2)</f>
        <v>0</v>
      </c>
      <c r="BL279" s="17" t="s">
        <v>145</v>
      </c>
      <c r="BM279" s="183" t="s">
        <v>861</v>
      </c>
    </row>
    <row r="280" spans="1:47" s="2" customFormat="1" ht="12">
      <c r="A280" s="36"/>
      <c r="B280" s="37"/>
      <c r="C280" s="36"/>
      <c r="D280" s="185" t="s">
        <v>147</v>
      </c>
      <c r="E280" s="36"/>
      <c r="F280" s="186" t="s">
        <v>487</v>
      </c>
      <c r="G280" s="36"/>
      <c r="H280" s="36"/>
      <c r="I280" s="187"/>
      <c r="J280" s="36"/>
      <c r="K280" s="36"/>
      <c r="L280" s="37"/>
      <c r="M280" s="188"/>
      <c r="N280" s="189"/>
      <c r="O280" s="75"/>
      <c r="P280" s="75"/>
      <c r="Q280" s="75"/>
      <c r="R280" s="75"/>
      <c r="S280" s="75"/>
      <c r="T280" s="7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7" t="s">
        <v>147</v>
      </c>
      <c r="AU280" s="17" t="s">
        <v>86</v>
      </c>
    </row>
    <row r="281" spans="1:51" s="13" customFormat="1" ht="12">
      <c r="A281" s="13"/>
      <c r="B281" s="191"/>
      <c r="C281" s="13"/>
      <c r="D281" s="185" t="s">
        <v>151</v>
      </c>
      <c r="E281" s="192" t="s">
        <v>1</v>
      </c>
      <c r="F281" s="193" t="s">
        <v>862</v>
      </c>
      <c r="G281" s="13"/>
      <c r="H281" s="194">
        <v>26</v>
      </c>
      <c r="I281" s="195"/>
      <c r="J281" s="13"/>
      <c r="K281" s="13"/>
      <c r="L281" s="191"/>
      <c r="M281" s="196"/>
      <c r="N281" s="197"/>
      <c r="O281" s="197"/>
      <c r="P281" s="197"/>
      <c r="Q281" s="197"/>
      <c r="R281" s="197"/>
      <c r="S281" s="197"/>
      <c r="T281" s="19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2" t="s">
        <v>151</v>
      </c>
      <c r="AU281" s="192" t="s">
        <v>86</v>
      </c>
      <c r="AV281" s="13" t="s">
        <v>86</v>
      </c>
      <c r="AW281" s="13" t="s">
        <v>32</v>
      </c>
      <c r="AX281" s="13" t="s">
        <v>84</v>
      </c>
      <c r="AY281" s="192" t="s">
        <v>138</v>
      </c>
    </row>
    <row r="282" spans="1:65" s="2" customFormat="1" ht="21.75" customHeight="1">
      <c r="A282" s="36"/>
      <c r="B282" s="170"/>
      <c r="C282" s="210" t="s">
        <v>477</v>
      </c>
      <c r="D282" s="210" t="s">
        <v>238</v>
      </c>
      <c r="E282" s="211" t="s">
        <v>489</v>
      </c>
      <c r="F282" s="212" t="s">
        <v>490</v>
      </c>
      <c r="G282" s="213" t="s">
        <v>332</v>
      </c>
      <c r="H282" s="214">
        <v>1020</v>
      </c>
      <c r="I282" s="215"/>
      <c r="J282" s="216">
        <f>ROUND(I282*H282,2)</f>
        <v>0</v>
      </c>
      <c r="K282" s="217"/>
      <c r="L282" s="218"/>
      <c r="M282" s="219" t="s">
        <v>1</v>
      </c>
      <c r="N282" s="220" t="s">
        <v>41</v>
      </c>
      <c r="O282" s="75"/>
      <c r="P282" s="181">
        <f>O282*H282</f>
        <v>0</v>
      </c>
      <c r="Q282" s="181">
        <v>0</v>
      </c>
      <c r="R282" s="181">
        <f>Q282*H282</f>
        <v>0</v>
      </c>
      <c r="S282" s="181">
        <v>0</v>
      </c>
      <c r="T282" s="182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3" t="s">
        <v>241</v>
      </c>
      <c r="AT282" s="183" t="s">
        <v>238</v>
      </c>
      <c r="AU282" s="183" t="s">
        <v>86</v>
      </c>
      <c r="AY282" s="17" t="s">
        <v>138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17" t="s">
        <v>84</v>
      </c>
      <c r="BK282" s="184">
        <f>ROUND(I282*H282,2)</f>
        <v>0</v>
      </c>
      <c r="BL282" s="17" t="s">
        <v>145</v>
      </c>
      <c r="BM282" s="183" t="s">
        <v>863</v>
      </c>
    </row>
    <row r="283" spans="1:47" s="2" customFormat="1" ht="12">
      <c r="A283" s="36"/>
      <c r="B283" s="37"/>
      <c r="C283" s="36"/>
      <c r="D283" s="185" t="s">
        <v>147</v>
      </c>
      <c r="E283" s="36"/>
      <c r="F283" s="186" t="s">
        <v>864</v>
      </c>
      <c r="G283" s="36"/>
      <c r="H283" s="36"/>
      <c r="I283" s="187"/>
      <c r="J283" s="36"/>
      <c r="K283" s="36"/>
      <c r="L283" s="37"/>
      <c r="M283" s="188"/>
      <c r="N283" s="189"/>
      <c r="O283" s="75"/>
      <c r="P283" s="75"/>
      <c r="Q283" s="75"/>
      <c r="R283" s="75"/>
      <c r="S283" s="75"/>
      <c r="T283" s="7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7" t="s">
        <v>147</v>
      </c>
      <c r="AU283" s="17" t="s">
        <v>86</v>
      </c>
    </row>
    <row r="284" spans="1:51" s="13" customFormat="1" ht="12">
      <c r="A284" s="13"/>
      <c r="B284" s="191"/>
      <c r="C284" s="13"/>
      <c r="D284" s="185" t="s">
        <v>151</v>
      </c>
      <c r="E284" s="192" t="s">
        <v>1</v>
      </c>
      <c r="F284" s="193" t="s">
        <v>865</v>
      </c>
      <c r="G284" s="13"/>
      <c r="H284" s="194">
        <v>1020</v>
      </c>
      <c r="I284" s="195"/>
      <c r="J284" s="13"/>
      <c r="K284" s="13"/>
      <c r="L284" s="191"/>
      <c r="M284" s="196"/>
      <c r="N284" s="197"/>
      <c r="O284" s="197"/>
      <c r="P284" s="197"/>
      <c r="Q284" s="197"/>
      <c r="R284" s="197"/>
      <c r="S284" s="197"/>
      <c r="T284" s="19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2" t="s">
        <v>151</v>
      </c>
      <c r="AU284" s="192" t="s">
        <v>86</v>
      </c>
      <c r="AV284" s="13" t="s">
        <v>86</v>
      </c>
      <c r="AW284" s="13" t="s">
        <v>32</v>
      </c>
      <c r="AX284" s="13" t="s">
        <v>84</v>
      </c>
      <c r="AY284" s="192" t="s">
        <v>138</v>
      </c>
    </row>
    <row r="285" spans="1:65" s="2" customFormat="1" ht="21.75" customHeight="1">
      <c r="A285" s="36"/>
      <c r="B285" s="170"/>
      <c r="C285" s="171" t="s">
        <v>480</v>
      </c>
      <c r="D285" s="171" t="s">
        <v>141</v>
      </c>
      <c r="E285" s="172" t="s">
        <v>699</v>
      </c>
      <c r="F285" s="173" t="s">
        <v>700</v>
      </c>
      <c r="G285" s="174" t="s">
        <v>267</v>
      </c>
      <c r="H285" s="175">
        <v>2</v>
      </c>
      <c r="I285" s="176"/>
      <c r="J285" s="177">
        <f>ROUND(I285*H285,2)</f>
        <v>0</v>
      </c>
      <c r="K285" s="178"/>
      <c r="L285" s="37"/>
      <c r="M285" s="179" t="s">
        <v>1</v>
      </c>
      <c r="N285" s="180" t="s">
        <v>41</v>
      </c>
      <c r="O285" s="75"/>
      <c r="P285" s="181">
        <f>O285*H285</f>
        <v>0</v>
      </c>
      <c r="Q285" s="181">
        <v>0.0007</v>
      </c>
      <c r="R285" s="181">
        <f>Q285*H285</f>
        <v>0.0014</v>
      </c>
      <c r="S285" s="181">
        <v>0</v>
      </c>
      <c r="T285" s="182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3" t="s">
        <v>145</v>
      </c>
      <c r="AT285" s="183" t="s">
        <v>141</v>
      </c>
      <c r="AU285" s="183" t="s">
        <v>86</v>
      </c>
      <c r="AY285" s="17" t="s">
        <v>138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7" t="s">
        <v>84</v>
      </c>
      <c r="BK285" s="184">
        <f>ROUND(I285*H285,2)</f>
        <v>0</v>
      </c>
      <c r="BL285" s="17" t="s">
        <v>145</v>
      </c>
      <c r="BM285" s="183" t="s">
        <v>701</v>
      </c>
    </row>
    <row r="286" spans="1:47" s="2" customFormat="1" ht="12">
      <c r="A286" s="36"/>
      <c r="B286" s="37"/>
      <c r="C286" s="36"/>
      <c r="D286" s="185" t="s">
        <v>147</v>
      </c>
      <c r="E286" s="36"/>
      <c r="F286" s="186" t="s">
        <v>702</v>
      </c>
      <c r="G286" s="36"/>
      <c r="H286" s="36"/>
      <c r="I286" s="187"/>
      <c r="J286" s="36"/>
      <c r="K286" s="36"/>
      <c r="L286" s="37"/>
      <c r="M286" s="188"/>
      <c r="N286" s="189"/>
      <c r="O286" s="75"/>
      <c r="P286" s="75"/>
      <c r="Q286" s="75"/>
      <c r="R286" s="75"/>
      <c r="S286" s="75"/>
      <c r="T286" s="7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7" t="s">
        <v>147</v>
      </c>
      <c r="AU286" s="17" t="s">
        <v>86</v>
      </c>
    </row>
    <row r="287" spans="1:51" s="13" customFormat="1" ht="12">
      <c r="A287" s="13"/>
      <c r="B287" s="191"/>
      <c r="C287" s="13"/>
      <c r="D287" s="185" t="s">
        <v>151</v>
      </c>
      <c r="E287" s="192" t="s">
        <v>1</v>
      </c>
      <c r="F287" s="193" t="s">
        <v>866</v>
      </c>
      <c r="G287" s="13"/>
      <c r="H287" s="194">
        <v>2</v>
      </c>
      <c r="I287" s="195"/>
      <c r="J287" s="13"/>
      <c r="K287" s="13"/>
      <c r="L287" s="191"/>
      <c r="M287" s="196"/>
      <c r="N287" s="197"/>
      <c r="O287" s="197"/>
      <c r="P287" s="197"/>
      <c r="Q287" s="197"/>
      <c r="R287" s="197"/>
      <c r="S287" s="197"/>
      <c r="T287" s="19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2" t="s">
        <v>151</v>
      </c>
      <c r="AU287" s="192" t="s">
        <v>86</v>
      </c>
      <c r="AV287" s="13" t="s">
        <v>86</v>
      </c>
      <c r="AW287" s="13" t="s">
        <v>32</v>
      </c>
      <c r="AX287" s="13" t="s">
        <v>76</v>
      </c>
      <c r="AY287" s="192" t="s">
        <v>138</v>
      </c>
    </row>
    <row r="288" spans="1:51" s="14" customFormat="1" ht="12">
      <c r="A288" s="14"/>
      <c r="B288" s="202"/>
      <c r="C288" s="14"/>
      <c r="D288" s="185" t="s">
        <v>151</v>
      </c>
      <c r="E288" s="203" t="s">
        <v>1</v>
      </c>
      <c r="F288" s="204" t="s">
        <v>236</v>
      </c>
      <c r="G288" s="14"/>
      <c r="H288" s="205">
        <v>2</v>
      </c>
      <c r="I288" s="206"/>
      <c r="J288" s="14"/>
      <c r="K288" s="14"/>
      <c r="L288" s="202"/>
      <c r="M288" s="207"/>
      <c r="N288" s="208"/>
      <c r="O288" s="208"/>
      <c r="P288" s="208"/>
      <c r="Q288" s="208"/>
      <c r="R288" s="208"/>
      <c r="S288" s="208"/>
      <c r="T288" s="20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03" t="s">
        <v>151</v>
      </c>
      <c r="AU288" s="203" t="s">
        <v>86</v>
      </c>
      <c r="AV288" s="14" t="s">
        <v>145</v>
      </c>
      <c r="AW288" s="14" t="s">
        <v>32</v>
      </c>
      <c r="AX288" s="14" t="s">
        <v>84</v>
      </c>
      <c r="AY288" s="203" t="s">
        <v>138</v>
      </c>
    </row>
    <row r="289" spans="1:65" s="2" customFormat="1" ht="21.75" customHeight="1">
      <c r="A289" s="36"/>
      <c r="B289" s="170"/>
      <c r="C289" s="210" t="s">
        <v>483</v>
      </c>
      <c r="D289" s="210" t="s">
        <v>238</v>
      </c>
      <c r="E289" s="211" t="s">
        <v>704</v>
      </c>
      <c r="F289" s="212" t="s">
        <v>705</v>
      </c>
      <c r="G289" s="213" t="s">
        <v>267</v>
      </c>
      <c r="H289" s="214">
        <v>2</v>
      </c>
      <c r="I289" s="215"/>
      <c r="J289" s="216">
        <f>ROUND(I289*H289,2)</f>
        <v>0</v>
      </c>
      <c r="K289" s="217"/>
      <c r="L289" s="218"/>
      <c r="M289" s="219" t="s">
        <v>1</v>
      </c>
      <c r="N289" s="220" t="s">
        <v>41</v>
      </c>
      <c r="O289" s="75"/>
      <c r="P289" s="181">
        <f>O289*H289</f>
        <v>0</v>
      </c>
      <c r="Q289" s="181">
        <v>0.0024</v>
      </c>
      <c r="R289" s="181">
        <f>Q289*H289</f>
        <v>0.0048</v>
      </c>
      <c r="S289" s="181">
        <v>0</v>
      </c>
      <c r="T289" s="182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3" t="s">
        <v>241</v>
      </c>
      <c r="AT289" s="183" t="s">
        <v>238</v>
      </c>
      <c r="AU289" s="183" t="s">
        <v>86</v>
      </c>
      <c r="AY289" s="17" t="s">
        <v>138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7" t="s">
        <v>84</v>
      </c>
      <c r="BK289" s="184">
        <f>ROUND(I289*H289,2)</f>
        <v>0</v>
      </c>
      <c r="BL289" s="17" t="s">
        <v>145</v>
      </c>
      <c r="BM289" s="183" t="s">
        <v>706</v>
      </c>
    </row>
    <row r="290" spans="1:47" s="2" customFormat="1" ht="12">
      <c r="A290" s="36"/>
      <c r="B290" s="37"/>
      <c r="C290" s="36"/>
      <c r="D290" s="185" t="s">
        <v>147</v>
      </c>
      <c r="E290" s="36"/>
      <c r="F290" s="186" t="s">
        <v>705</v>
      </c>
      <c r="G290" s="36"/>
      <c r="H290" s="36"/>
      <c r="I290" s="187"/>
      <c r="J290" s="36"/>
      <c r="K290" s="36"/>
      <c r="L290" s="37"/>
      <c r="M290" s="188"/>
      <c r="N290" s="189"/>
      <c r="O290" s="75"/>
      <c r="P290" s="75"/>
      <c r="Q290" s="75"/>
      <c r="R290" s="75"/>
      <c r="S290" s="75"/>
      <c r="T290" s="7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7" t="s">
        <v>147</v>
      </c>
      <c r="AU290" s="17" t="s">
        <v>86</v>
      </c>
    </row>
    <row r="291" spans="1:51" s="13" customFormat="1" ht="12">
      <c r="A291" s="13"/>
      <c r="B291" s="191"/>
      <c r="C291" s="13"/>
      <c r="D291" s="185" t="s">
        <v>151</v>
      </c>
      <c r="E291" s="192" t="s">
        <v>1</v>
      </c>
      <c r="F291" s="193" t="s">
        <v>867</v>
      </c>
      <c r="G291" s="13"/>
      <c r="H291" s="194">
        <v>2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151</v>
      </c>
      <c r="AU291" s="192" t="s">
        <v>86</v>
      </c>
      <c r="AV291" s="13" t="s">
        <v>86</v>
      </c>
      <c r="AW291" s="13" t="s">
        <v>32</v>
      </c>
      <c r="AX291" s="13" t="s">
        <v>84</v>
      </c>
      <c r="AY291" s="192" t="s">
        <v>138</v>
      </c>
    </row>
    <row r="292" spans="1:65" s="2" customFormat="1" ht="21.75" customHeight="1">
      <c r="A292" s="36"/>
      <c r="B292" s="170"/>
      <c r="C292" s="171" t="s">
        <v>488</v>
      </c>
      <c r="D292" s="171" t="s">
        <v>141</v>
      </c>
      <c r="E292" s="172" t="s">
        <v>868</v>
      </c>
      <c r="F292" s="173" t="s">
        <v>869</v>
      </c>
      <c r="G292" s="174" t="s">
        <v>202</v>
      </c>
      <c r="H292" s="175">
        <v>4</v>
      </c>
      <c r="I292" s="176"/>
      <c r="J292" s="177">
        <f>ROUND(I292*H292,2)</f>
        <v>0</v>
      </c>
      <c r="K292" s="178"/>
      <c r="L292" s="37"/>
      <c r="M292" s="179" t="s">
        <v>1</v>
      </c>
      <c r="N292" s="180" t="s">
        <v>41</v>
      </c>
      <c r="O292" s="75"/>
      <c r="P292" s="181">
        <f>O292*H292</f>
        <v>0</v>
      </c>
      <c r="Q292" s="181">
        <v>0.0006</v>
      </c>
      <c r="R292" s="181">
        <f>Q292*H292</f>
        <v>0.0024</v>
      </c>
      <c r="S292" s="181">
        <v>0</v>
      </c>
      <c r="T292" s="18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3" t="s">
        <v>145</v>
      </c>
      <c r="AT292" s="183" t="s">
        <v>141</v>
      </c>
      <c r="AU292" s="183" t="s">
        <v>86</v>
      </c>
      <c r="AY292" s="17" t="s">
        <v>138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7" t="s">
        <v>84</v>
      </c>
      <c r="BK292" s="184">
        <f>ROUND(I292*H292,2)</f>
        <v>0</v>
      </c>
      <c r="BL292" s="17" t="s">
        <v>145</v>
      </c>
      <c r="BM292" s="183" t="s">
        <v>870</v>
      </c>
    </row>
    <row r="293" spans="1:47" s="2" customFormat="1" ht="12">
      <c r="A293" s="36"/>
      <c r="B293" s="37"/>
      <c r="C293" s="36"/>
      <c r="D293" s="185" t="s">
        <v>147</v>
      </c>
      <c r="E293" s="36"/>
      <c r="F293" s="186" t="s">
        <v>871</v>
      </c>
      <c r="G293" s="36"/>
      <c r="H293" s="36"/>
      <c r="I293" s="187"/>
      <c r="J293" s="36"/>
      <c r="K293" s="36"/>
      <c r="L293" s="37"/>
      <c r="M293" s="188"/>
      <c r="N293" s="189"/>
      <c r="O293" s="75"/>
      <c r="P293" s="75"/>
      <c r="Q293" s="75"/>
      <c r="R293" s="75"/>
      <c r="S293" s="75"/>
      <c r="T293" s="7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7" t="s">
        <v>147</v>
      </c>
      <c r="AU293" s="17" t="s">
        <v>86</v>
      </c>
    </row>
    <row r="294" spans="1:51" s="13" customFormat="1" ht="12">
      <c r="A294" s="13"/>
      <c r="B294" s="191"/>
      <c r="C294" s="13"/>
      <c r="D294" s="185" t="s">
        <v>151</v>
      </c>
      <c r="E294" s="192" t="s">
        <v>1</v>
      </c>
      <c r="F294" s="193" t="s">
        <v>872</v>
      </c>
      <c r="G294" s="13"/>
      <c r="H294" s="194">
        <v>4</v>
      </c>
      <c r="I294" s="195"/>
      <c r="J294" s="13"/>
      <c r="K294" s="13"/>
      <c r="L294" s="191"/>
      <c r="M294" s="196"/>
      <c r="N294" s="197"/>
      <c r="O294" s="197"/>
      <c r="P294" s="197"/>
      <c r="Q294" s="197"/>
      <c r="R294" s="197"/>
      <c r="S294" s="197"/>
      <c r="T294" s="19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2" t="s">
        <v>151</v>
      </c>
      <c r="AU294" s="192" t="s">
        <v>86</v>
      </c>
      <c r="AV294" s="13" t="s">
        <v>86</v>
      </c>
      <c r="AW294" s="13" t="s">
        <v>32</v>
      </c>
      <c r="AX294" s="13" t="s">
        <v>84</v>
      </c>
      <c r="AY294" s="192" t="s">
        <v>138</v>
      </c>
    </row>
    <row r="295" spans="1:65" s="2" customFormat="1" ht="16.5" customHeight="1">
      <c r="A295" s="36"/>
      <c r="B295" s="170"/>
      <c r="C295" s="171" t="s">
        <v>491</v>
      </c>
      <c r="D295" s="171" t="s">
        <v>141</v>
      </c>
      <c r="E295" s="172" t="s">
        <v>873</v>
      </c>
      <c r="F295" s="173" t="s">
        <v>874</v>
      </c>
      <c r="G295" s="174" t="s">
        <v>202</v>
      </c>
      <c r="H295" s="175">
        <v>4</v>
      </c>
      <c r="I295" s="176"/>
      <c r="J295" s="177">
        <f>ROUND(I295*H295,2)</f>
        <v>0</v>
      </c>
      <c r="K295" s="178"/>
      <c r="L295" s="37"/>
      <c r="M295" s="179" t="s">
        <v>1</v>
      </c>
      <c r="N295" s="180" t="s">
        <v>41</v>
      </c>
      <c r="O295" s="75"/>
      <c r="P295" s="181">
        <f>O295*H295</f>
        <v>0</v>
      </c>
      <c r="Q295" s="181">
        <v>1E-05</v>
      </c>
      <c r="R295" s="181">
        <f>Q295*H295</f>
        <v>4E-05</v>
      </c>
      <c r="S295" s="181">
        <v>0</v>
      </c>
      <c r="T295" s="18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3" t="s">
        <v>145</v>
      </c>
      <c r="AT295" s="183" t="s">
        <v>141</v>
      </c>
      <c r="AU295" s="183" t="s">
        <v>86</v>
      </c>
      <c r="AY295" s="17" t="s">
        <v>138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7" t="s">
        <v>84</v>
      </c>
      <c r="BK295" s="184">
        <f>ROUND(I295*H295,2)</f>
        <v>0</v>
      </c>
      <c r="BL295" s="17" t="s">
        <v>145</v>
      </c>
      <c r="BM295" s="183" t="s">
        <v>875</v>
      </c>
    </row>
    <row r="296" spans="1:47" s="2" customFormat="1" ht="12">
      <c r="A296" s="36"/>
      <c r="B296" s="37"/>
      <c r="C296" s="36"/>
      <c r="D296" s="185" t="s">
        <v>147</v>
      </c>
      <c r="E296" s="36"/>
      <c r="F296" s="186" t="s">
        <v>876</v>
      </c>
      <c r="G296" s="36"/>
      <c r="H296" s="36"/>
      <c r="I296" s="187"/>
      <c r="J296" s="36"/>
      <c r="K296" s="36"/>
      <c r="L296" s="37"/>
      <c r="M296" s="188"/>
      <c r="N296" s="189"/>
      <c r="O296" s="75"/>
      <c r="P296" s="75"/>
      <c r="Q296" s="75"/>
      <c r="R296" s="75"/>
      <c r="S296" s="75"/>
      <c r="T296" s="7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7" t="s">
        <v>147</v>
      </c>
      <c r="AU296" s="17" t="s">
        <v>86</v>
      </c>
    </row>
    <row r="297" spans="1:51" s="13" customFormat="1" ht="12">
      <c r="A297" s="13"/>
      <c r="B297" s="191"/>
      <c r="C297" s="13"/>
      <c r="D297" s="185" t="s">
        <v>151</v>
      </c>
      <c r="E297" s="192" t="s">
        <v>1</v>
      </c>
      <c r="F297" s="193" t="s">
        <v>877</v>
      </c>
      <c r="G297" s="13"/>
      <c r="H297" s="194">
        <v>4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151</v>
      </c>
      <c r="AU297" s="192" t="s">
        <v>86</v>
      </c>
      <c r="AV297" s="13" t="s">
        <v>86</v>
      </c>
      <c r="AW297" s="13" t="s">
        <v>32</v>
      </c>
      <c r="AX297" s="13" t="s">
        <v>84</v>
      </c>
      <c r="AY297" s="192" t="s">
        <v>138</v>
      </c>
    </row>
    <row r="298" spans="1:65" s="2" customFormat="1" ht="33" customHeight="1">
      <c r="A298" s="36"/>
      <c r="B298" s="170"/>
      <c r="C298" s="171" t="s">
        <v>493</v>
      </c>
      <c r="D298" s="171" t="s">
        <v>141</v>
      </c>
      <c r="E298" s="172" t="s">
        <v>259</v>
      </c>
      <c r="F298" s="173" t="s">
        <v>260</v>
      </c>
      <c r="G298" s="174" t="s">
        <v>213</v>
      </c>
      <c r="H298" s="175">
        <v>216</v>
      </c>
      <c r="I298" s="176"/>
      <c r="J298" s="177">
        <f>ROUND(I298*H298,2)</f>
        <v>0</v>
      </c>
      <c r="K298" s="178"/>
      <c r="L298" s="37"/>
      <c r="M298" s="179" t="s">
        <v>1</v>
      </c>
      <c r="N298" s="180" t="s">
        <v>41</v>
      </c>
      <c r="O298" s="75"/>
      <c r="P298" s="181">
        <f>O298*H298</f>
        <v>0</v>
      </c>
      <c r="Q298" s="181">
        <v>0.1295</v>
      </c>
      <c r="R298" s="181">
        <f>Q298*H298</f>
        <v>27.972</v>
      </c>
      <c r="S298" s="181">
        <v>0</v>
      </c>
      <c r="T298" s="182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3" t="s">
        <v>145</v>
      </c>
      <c r="AT298" s="183" t="s">
        <v>141</v>
      </c>
      <c r="AU298" s="183" t="s">
        <v>86</v>
      </c>
      <c r="AY298" s="17" t="s">
        <v>138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7" t="s">
        <v>84</v>
      </c>
      <c r="BK298" s="184">
        <f>ROUND(I298*H298,2)</f>
        <v>0</v>
      </c>
      <c r="BL298" s="17" t="s">
        <v>145</v>
      </c>
      <c r="BM298" s="183" t="s">
        <v>878</v>
      </c>
    </row>
    <row r="299" spans="1:47" s="2" customFormat="1" ht="12">
      <c r="A299" s="36"/>
      <c r="B299" s="37"/>
      <c r="C299" s="36"/>
      <c r="D299" s="185" t="s">
        <v>147</v>
      </c>
      <c r="E299" s="36"/>
      <c r="F299" s="186" t="s">
        <v>262</v>
      </c>
      <c r="G299" s="36"/>
      <c r="H299" s="36"/>
      <c r="I299" s="187"/>
      <c r="J299" s="36"/>
      <c r="K299" s="36"/>
      <c r="L299" s="37"/>
      <c r="M299" s="188"/>
      <c r="N299" s="189"/>
      <c r="O299" s="75"/>
      <c r="P299" s="75"/>
      <c r="Q299" s="75"/>
      <c r="R299" s="75"/>
      <c r="S299" s="75"/>
      <c r="T299" s="7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7" t="s">
        <v>147</v>
      </c>
      <c r="AU299" s="17" t="s">
        <v>86</v>
      </c>
    </row>
    <row r="300" spans="1:51" s="13" customFormat="1" ht="12">
      <c r="A300" s="13"/>
      <c r="B300" s="191"/>
      <c r="C300" s="13"/>
      <c r="D300" s="185" t="s">
        <v>151</v>
      </c>
      <c r="E300" s="192" t="s">
        <v>1</v>
      </c>
      <c r="F300" s="193" t="s">
        <v>879</v>
      </c>
      <c r="G300" s="13"/>
      <c r="H300" s="194">
        <v>216</v>
      </c>
      <c r="I300" s="195"/>
      <c r="J300" s="13"/>
      <c r="K300" s="13"/>
      <c r="L300" s="191"/>
      <c r="M300" s="196"/>
      <c r="N300" s="197"/>
      <c r="O300" s="197"/>
      <c r="P300" s="197"/>
      <c r="Q300" s="197"/>
      <c r="R300" s="197"/>
      <c r="S300" s="197"/>
      <c r="T300" s="19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2" t="s">
        <v>151</v>
      </c>
      <c r="AU300" s="192" t="s">
        <v>86</v>
      </c>
      <c r="AV300" s="13" t="s">
        <v>86</v>
      </c>
      <c r="AW300" s="13" t="s">
        <v>32</v>
      </c>
      <c r="AX300" s="13" t="s">
        <v>76</v>
      </c>
      <c r="AY300" s="192" t="s">
        <v>138</v>
      </c>
    </row>
    <row r="301" spans="1:65" s="2" customFormat="1" ht="21.75" customHeight="1">
      <c r="A301" s="36"/>
      <c r="B301" s="170"/>
      <c r="C301" s="210" t="s">
        <v>496</v>
      </c>
      <c r="D301" s="210" t="s">
        <v>238</v>
      </c>
      <c r="E301" s="211" t="s">
        <v>265</v>
      </c>
      <c r="F301" s="212" t="s">
        <v>266</v>
      </c>
      <c r="G301" s="213" t="s">
        <v>267</v>
      </c>
      <c r="H301" s="214">
        <v>216</v>
      </c>
      <c r="I301" s="215"/>
      <c r="J301" s="216">
        <f>ROUND(I301*H301,2)</f>
        <v>0</v>
      </c>
      <c r="K301" s="217"/>
      <c r="L301" s="218"/>
      <c r="M301" s="219" t="s">
        <v>1</v>
      </c>
      <c r="N301" s="220" t="s">
        <v>41</v>
      </c>
      <c r="O301" s="75"/>
      <c r="P301" s="181">
        <f>O301*H301</f>
        <v>0</v>
      </c>
      <c r="Q301" s="181">
        <v>0.058</v>
      </c>
      <c r="R301" s="181">
        <f>Q301*H301</f>
        <v>12.528</v>
      </c>
      <c r="S301" s="181">
        <v>0</v>
      </c>
      <c r="T301" s="18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3" t="s">
        <v>241</v>
      </c>
      <c r="AT301" s="183" t="s">
        <v>238</v>
      </c>
      <c r="AU301" s="183" t="s">
        <v>86</v>
      </c>
      <c r="AY301" s="17" t="s">
        <v>138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7" t="s">
        <v>84</v>
      </c>
      <c r="BK301" s="184">
        <f>ROUND(I301*H301,2)</f>
        <v>0</v>
      </c>
      <c r="BL301" s="17" t="s">
        <v>145</v>
      </c>
      <c r="BM301" s="183" t="s">
        <v>880</v>
      </c>
    </row>
    <row r="302" spans="1:47" s="2" customFormat="1" ht="12">
      <c r="A302" s="36"/>
      <c r="B302" s="37"/>
      <c r="C302" s="36"/>
      <c r="D302" s="185" t="s">
        <v>147</v>
      </c>
      <c r="E302" s="36"/>
      <c r="F302" s="186" t="s">
        <v>269</v>
      </c>
      <c r="G302" s="36"/>
      <c r="H302" s="36"/>
      <c r="I302" s="187"/>
      <c r="J302" s="36"/>
      <c r="K302" s="36"/>
      <c r="L302" s="37"/>
      <c r="M302" s="188"/>
      <c r="N302" s="189"/>
      <c r="O302" s="75"/>
      <c r="P302" s="75"/>
      <c r="Q302" s="75"/>
      <c r="R302" s="75"/>
      <c r="S302" s="75"/>
      <c r="T302" s="7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7" t="s">
        <v>147</v>
      </c>
      <c r="AU302" s="17" t="s">
        <v>86</v>
      </c>
    </row>
    <row r="303" spans="1:51" s="13" customFormat="1" ht="12">
      <c r="A303" s="13"/>
      <c r="B303" s="191"/>
      <c r="C303" s="13"/>
      <c r="D303" s="185" t="s">
        <v>151</v>
      </c>
      <c r="E303" s="192" t="s">
        <v>1</v>
      </c>
      <c r="F303" s="193" t="s">
        <v>879</v>
      </c>
      <c r="G303" s="13"/>
      <c r="H303" s="194">
        <v>216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151</v>
      </c>
      <c r="AU303" s="192" t="s">
        <v>86</v>
      </c>
      <c r="AV303" s="13" t="s">
        <v>86</v>
      </c>
      <c r="AW303" s="13" t="s">
        <v>32</v>
      </c>
      <c r="AX303" s="13" t="s">
        <v>76</v>
      </c>
      <c r="AY303" s="192" t="s">
        <v>138</v>
      </c>
    </row>
    <row r="304" spans="1:65" s="2" customFormat="1" ht="21.75" customHeight="1">
      <c r="A304" s="36"/>
      <c r="B304" s="170"/>
      <c r="C304" s="171" t="s">
        <v>499</v>
      </c>
      <c r="D304" s="171" t="s">
        <v>141</v>
      </c>
      <c r="E304" s="172" t="s">
        <v>881</v>
      </c>
      <c r="F304" s="173" t="s">
        <v>882</v>
      </c>
      <c r="G304" s="174" t="s">
        <v>213</v>
      </c>
      <c r="H304" s="175">
        <v>119</v>
      </c>
      <c r="I304" s="176"/>
      <c r="J304" s="177">
        <f>ROUND(I304*H304,2)</f>
        <v>0</v>
      </c>
      <c r="K304" s="178"/>
      <c r="L304" s="37"/>
      <c r="M304" s="179" t="s">
        <v>1</v>
      </c>
      <c r="N304" s="180" t="s">
        <v>41</v>
      </c>
      <c r="O304" s="75"/>
      <c r="P304" s="181">
        <f>O304*H304</f>
        <v>0</v>
      </c>
      <c r="Q304" s="181">
        <v>0.16371</v>
      </c>
      <c r="R304" s="181">
        <f>Q304*H304</f>
        <v>19.48149</v>
      </c>
      <c r="S304" s="181">
        <v>0</v>
      </c>
      <c r="T304" s="18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3" t="s">
        <v>145</v>
      </c>
      <c r="AT304" s="183" t="s">
        <v>141</v>
      </c>
      <c r="AU304" s="183" t="s">
        <v>86</v>
      </c>
      <c r="AY304" s="17" t="s">
        <v>138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7" t="s">
        <v>84</v>
      </c>
      <c r="BK304" s="184">
        <f>ROUND(I304*H304,2)</f>
        <v>0</v>
      </c>
      <c r="BL304" s="17" t="s">
        <v>145</v>
      </c>
      <c r="BM304" s="183" t="s">
        <v>883</v>
      </c>
    </row>
    <row r="305" spans="1:47" s="2" customFormat="1" ht="12">
      <c r="A305" s="36"/>
      <c r="B305" s="37"/>
      <c r="C305" s="36"/>
      <c r="D305" s="185" t="s">
        <v>147</v>
      </c>
      <c r="E305" s="36"/>
      <c r="F305" s="186" t="s">
        <v>884</v>
      </c>
      <c r="G305" s="36"/>
      <c r="H305" s="36"/>
      <c r="I305" s="187"/>
      <c r="J305" s="36"/>
      <c r="K305" s="36"/>
      <c r="L305" s="37"/>
      <c r="M305" s="188"/>
      <c r="N305" s="189"/>
      <c r="O305" s="75"/>
      <c r="P305" s="75"/>
      <c r="Q305" s="75"/>
      <c r="R305" s="75"/>
      <c r="S305" s="75"/>
      <c r="T305" s="7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7" t="s">
        <v>147</v>
      </c>
      <c r="AU305" s="17" t="s">
        <v>86</v>
      </c>
    </row>
    <row r="306" spans="1:51" s="13" customFormat="1" ht="12">
      <c r="A306" s="13"/>
      <c r="B306" s="191"/>
      <c r="C306" s="13"/>
      <c r="D306" s="185" t="s">
        <v>151</v>
      </c>
      <c r="E306" s="192" t="s">
        <v>1</v>
      </c>
      <c r="F306" s="193" t="s">
        <v>885</v>
      </c>
      <c r="G306" s="13"/>
      <c r="H306" s="194">
        <v>119</v>
      </c>
      <c r="I306" s="195"/>
      <c r="J306" s="13"/>
      <c r="K306" s="13"/>
      <c r="L306" s="191"/>
      <c r="M306" s="196"/>
      <c r="N306" s="197"/>
      <c r="O306" s="197"/>
      <c r="P306" s="197"/>
      <c r="Q306" s="197"/>
      <c r="R306" s="197"/>
      <c r="S306" s="197"/>
      <c r="T306" s="19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2" t="s">
        <v>151</v>
      </c>
      <c r="AU306" s="192" t="s">
        <v>86</v>
      </c>
      <c r="AV306" s="13" t="s">
        <v>86</v>
      </c>
      <c r="AW306" s="13" t="s">
        <v>32</v>
      </c>
      <c r="AX306" s="13" t="s">
        <v>84</v>
      </c>
      <c r="AY306" s="192" t="s">
        <v>138</v>
      </c>
    </row>
    <row r="307" spans="1:65" s="2" customFormat="1" ht="16.5" customHeight="1">
      <c r="A307" s="36"/>
      <c r="B307" s="170"/>
      <c r="C307" s="210" t="s">
        <v>503</v>
      </c>
      <c r="D307" s="210" t="s">
        <v>238</v>
      </c>
      <c r="E307" s="211" t="s">
        <v>886</v>
      </c>
      <c r="F307" s="212" t="s">
        <v>887</v>
      </c>
      <c r="G307" s="213" t="s">
        <v>267</v>
      </c>
      <c r="H307" s="214">
        <v>238</v>
      </c>
      <c r="I307" s="215"/>
      <c r="J307" s="216">
        <f>ROUND(I307*H307,2)</f>
        <v>0</v>
      </c>
      <c r="K307" s="217"/>
      <c r="L307" s="218"/>
      <c r="M307" s="219" t="s">
        <v>1</v>
      </c>
      <c r="N307" s="220" t="s">
        <v>41</v>
      </c>
      <c r="O307" s="75"/>
      <c r="P307" s="181">
        <f>O307*H307</f>
        <v>0</v>
      </c>
      <c r="Q307" s="181">
        <v>0.039</v>
      </c>
      <c r="R307" s="181">
        <f>Q307*H307</f>
        <v>9.282</v>
      </c>
      <c r="S307" s="181">
        <v>0</v>
      </c>
      <c r="T307" s="18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3" t="s">
        <v>241</v>
      </c>
      <c r="AT307" s="183" t="s">
        <v>238</v>
      </c>
      <c r="AU307" s="183" t="s">
        <v>86</v>
      </c>
      <c r="AY307" s="17" t="s">
        <v>138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7" t="s">
        <v>84</v>
      </c>
      <c r="BK307" s="184">
        <f>ROUND(I307*H307,2)</f>
        <v>0</v>
      </c>
      <c r="BL307" s="17" t="s">
        <v>145</v>
      </c>
      <c r="BM307" s="183" t="s">
        <v>888</v>
      </c>
    </row>
    <row r="308" spans="1:47" s="2" customFormat="1" ht="12">
      <c r="A308" s="36"/>
      <c r="B308" s="37"/>
      <c r="C308" s="36"/>
      <c r="D308" s="185" t="s">
        <v>147</v>
      </c>
      <c r="E308" s="36"/>
      <c r="F308" s="186" t="s">
        <v>889</v>
      </c>
      <c r="G308" s="36"/>
      <c r="H308" s="36"/>
      <c r="I308" s="187"/>
      <c r="J308" s="36"/>
      <c r="K308" s="36"/>
      <c r="L308" s="37"/>
      <c r="M308" s="188"/>
      <c r="N308" s="189"/>
      <c r="O308" s="75"/>
      <c r="P308" s="75"/>
      <c r="Q308" s="75"/>
      <c r="R308" s="75"/>
      <c r="S308" s="75"/>
      <c r="T308" s="7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7" t="s">
        <v>147</v>
      </c>
      <c r="AU308" s="17" t="s">
        <v>86</v>
      </c>
    </row>
    <row r="309" spans="1:51" s="13" customFormat="1" ht="12">
      <c r="A309" s="13"/>
      <c r="B309" s="191"/>
      <c r="C309" s="13"/>
      <c r="D309" s="185" t="s">
        <v>151</v>
      </c>
      <c r="E309" s="192" t="s">
        <v>1</v>
      </c>
      <c r="F309" s="193" t="s">
        <v>890</v>
      </c>
      <c r="G309" s="13"/>
      <c r="H309" s="194">
        <v>238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151</v>
      </c>
      <c r="AU309" s="192" t="s">
        <v>86</v>
      </c>
      <c r="AV309" s="13" t="s">
        <v>86</v>
      </c>
      <c r="AW309" s="13" t="s">
        <v>32</v>
      </c>
      <c r="AX309" s="13" t="s">
        <v>84</v>
      </c>
      <c r="AY309" s="192" t="s">
        <v>138</v>
      </c>
    </row>
    <row r="310" spans="1:65" s="2" customFormat="1" ht="21.75" customHeight="1">
      <c r="A310" s="36"/>
      <c r="B310" s="170"/>
      <c r="C310" s="171" t="s">
        <v>507</v>
      </c>
      <c r="D310" s="171" t="s">
        <v>141</v>
      </c>
      <c r="E310" s="172" t="s">
        <v>891</v>
      </c>
      <c r="F310" s="173" t="s">
        <v>892</v>
      </c>
      <c r="G310" s="174" t="s">
        <v>213</v>
      </c>
      <c r="H310" s="175">
        <v>115</v>
      </c>
      <c r="I310" s="176"/>
      <c r="J310" s="177">
        <f>ROUND(I310*H310,2)</f>
        <v>0</v>
      </c>
      <c r="K310" s="178"/>
      <c r="L310" s="37"/>
      <c r="M310" s="179" t="s">
        <v>1</v>
      </c>
      <c r="N310" s="180" t="s">
        <v>41</v>
      </c>
      <c r="O310" s="75"/>
      <c r="P310" s="181">
        <f>O310*H310</f>
        <v>0</v>
      </c>
      <c r="Q310" s="181">
        <v>0</v>
      </c>
      <c r="R310" s="181">
        <f>Q310*H310</f>
        <v>0</v>
      </c>
      <c r="S310" s="181">
        <v>0.194</v>
      </c>
      <c r="T310" s="182">
        <f>S310*H310</f>
        <v>22.310000000000002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3" t="s">
        <v>145</v>
      </c>
      <c r="AT310" s="183" t="s">
        <v>141</v>
      </c>
      <c r="AU310" s="183" t="s">
        <v>86</v>
      </c>
      <c r="AY310" s="17" t="s">
        <v>138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7" t="s">
        <v>84</v>
      </c>
      <c r="BK310" s="184">
        <f>ROUND(I310*H310,2)</f>
        <v>0</v>
      </c>
      <c r="BL310" s="17" t="s">
        <v>145</v>
      </c>
      <c r="BM310" s="183" t="s">
        <v>893</v>
      </c>
    </row>
    <row r="311" spans="1:47" s="2" customFormat="1" ht="12">
      <c r="A311" s="36"/>
      <c r="B311" s="37"/>
      <c r="C311" s="36"/>
      <c r="D311" s="185" t="s">
        <v>147</v>
      </c>
      <c r="E311" s="36"/>
      <c r="F311" s="186" t="s">
        <v>894</v>
      </c>
      <c r="G311" s="36"/>
      <c r="H311" s="36"/>
      <c r="I311" s="187"/>
      <c r="J311" s="36"/>
      <c r="K311" s="36"/>
      <c r="L311" s="37"/>
      <c r="M311" s="188"/>
      <c r="N311" s="189"/>
      <c r="O311" s="75"/>
      <c r="P311" s="75"/>
      <c r="Q311" s="75"/>
      <c r="R311" s="75"/>
      <c r="S311" s="75"/>
      <c r="T311" s="7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7" t="s">
        <v>147</v>
      </c>
      <c r="AU311" s="17" t="s">
        <v>86</v>
      </c>
    </row>
    <row r="312" spans="1:51" s="13" customFormat="1" ht="12">
      <c r="A312" s="13"/>
      <c r="B312" s="191"/>
      <c r="C312" s="13"/>
      <c r="D312" s="185" t="s">
        <v>151</v>
      </c>
      <c r="E312" s="192" t="s">
        <v>1</v>
      </c>
      <c r="F312" s="193" t="s">
        <v>895</v>
      </c>
      <c r="G312" s="13"/>
      <c r="H312" s="194">
        <v>30</v>
      </c>
      <c r="I312" s="195"/>
      <c r="J312" s="13"/>
      <c r="K312" s="13"/>
      <c r="L312" s="191"/>
      <c r="M312" s="196"/>
      <c r="N312" s="197"/>
      <c r="O312" s="197"/>
      <c r="P312" s="197"/>
      <c r="Q312" s="197"/>
      <c r="R312" s="197"/>
      <c r="S312" s="197"/>
      <c r="T312" s="19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2" t="s">
        <v>151</v>
      </c>
      <c r="AU312" s="192" t="s">
        <v>86</v>
      </c>
      <c r="AV312" s="13" t="s">
        <v>86</v>
      </c>
      <c r="AW312" s="13" t="s">
        <v>32</v>
      </c>
      <c r="AX312" s="13" t="s">
        <v>76</v>
      </c>
      <c r="AY312" s="192" t="s">
        <v>138</v>
      </c>
    </row>
    <row r="313" spans="1:51" s="13" customFormat="1" ht="12">
      <c r="A313" s="13"/>
      <c r="B313" s="191"/>
      <c r="C313" s="13"/>
      <c r="D313" s="185" t="s">
        <v>151</v>
      </c>
      <c r="E313" s="192" t="s">
        <v>1</v>
      </c>
      <c r="F313" s="193" t="s">
        <v>896</v>
      </c>
      <c r="G313" s="13"/>
      <c r="H313" s="194">
        <v>85</v>
      </c>
      <c r="I313" s="195"/>
      <c r="J313" s="13"/>
      <c r="K313" s="13"/>
      <c r="L313" s="191"/>
      <c r="M313" s="196"/>
      <c r="N313" s="197"/>
      <c r="O313" s="197"/>
      <c r="P313" s="197"/>
      <c r="Q313" s="197"/>
      <c r="R313" s="197"/>
      <c r="S313" s="197"/>
      <c r="T313" s="19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2" t="s">
        <v>151</v>
      </c>
      <c r="AU313" s="192" t="s">
        <v>86</v>
      </c>
      <c r="AV313" s="13" t="s">
        <v>86</v>
      </c>
      <c r="AW313" s="13" t="s">
        <v>32</v>
      </c>
      <c r="AX313" s="13" t="s">
        <v>76</v>
      </c>
      <c r="AY313" s="192" t="s">
        <v>138</v>
      </c>
    </row>
    <row r="314" spans="1:51" s="14" customFormat="1" ht="12">
      <c r="A314" s="14"/>
      <c r="B314" s="202"/>
      <c r="C314" s="14"/>
      <c r="D314" s="185" t="s">
        <v>151</v>
      </c>
      <c r="E314" s="203" t="s">
        <v>1</v>
      </c>
      <c r="F314" s="204" t="s">
        <v>236</v>
      </c>
      <c r="G314" s="14"/>
      <c r="H314" s="205">
        <v>115</v>
      </c>
      <c r="I314" s="206"/>
      <c r="J314" s="14"/>
      <c r="K314" s="14"/>
      <c r="L314" s="202"/>
      <c r="M314" s="207"/>
      <c r="N314" s="208"/>
      <c r="O314" s="208"/>
      <c r="P314" s="208"/>
      <c r="Q314" s="208"/>
      <c r="R314" s="208"/>
      <c r="S314" s="208"/>
      <c r="T314" s="20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3" t="s">
        <v>151</v>
      </c>
      <c r="AU314" s="203" t="s">
        <v>86</v>
      </c>
      <c r="AV314" s="14" t="s">
        <v>145</v>
      </c>
      <c r="AW314" s="14" t="s">
        <v>32</v>
      </c>
      <c r="AX314" s="14" t="s">
        <v>84</v>
      </c>
      <c r="AY314" s="203" t="s">
        <v>138</v>
      </c>
    </row>
    <row r="315" spans="1:65" s="2" customFormat="1" ht="21.75" customHeight="1">
      <c r="A315" s="36"/>
      <c r="B315" s="170"/>
      <c r="C315" s="171" t="s">
        <v>510</v>
      </c>
      <c r="D315" s="171" t="s">
        <v>141</v>
      </c>
      <c r="E315" s="172" t="s">
        <v>897</v>
      </c>
      <c r="F315" s="173" t="s">
        <v>898</v>
      </c>
      <c r="G315" s="174" t="s">
        <v>213</v>
      </c>
      <c r="H315" s="175">
        <v>7.8</v>
      </c>
      <c r="I315" s="176"/>
      <c r="J315" s="177">
        <f>ROUND(I315*H315,2)</f>
        <v>0</v>
      </c>
      <c r="K315" s="178"/>
      <c r="L315" s="37"/>
      <c r="M315" s="179" t="s">
        <v>1</v>
      </c>
      <c r="N315" s="180" t="s">
        <v>41</v>
      </c>
      <c r="O315" s="75"/>
      <c r="P315" s="181">
        <f>O315*H315</f>
        <v>0</v>
      </c>
      <c r="Q315" s="181">
        <v>0</v>
      </c>
      <c r="R315" s="181">
        <f>Q315*H315</f>
        <v>0</v>
      </c>
      <c r="S315" s="181">
        <v>0.086</v>
      </c>
      <c r="T315" s="182">
        <f>S315*H315</f>
        <v>0.6708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3" t="s">
        <v>145</v>
      </c>
      <c r="AT315" s="183" t="s">
        <v>141</v>
      </c>
      <c r="AU315" s="183" t="s">
        <v>86</v>
      </c>
      <c r="AY315" s="17" t="s">
        <v>138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7" t="s">
        <v>84</v>
      </c>
      <c r="BK315" s="184">
        <f>ROUND(I315*H315,2)</f>
        <v>0</v>
      </c>
      <c r="BL315" s="17" t="s">
        <v>145</v>
      </c>
      <c r="BM315" s="183" t="s">
        <v>899</v>
      </c>
    </row>
    <row r="316" spans="1:47" s="2" customFormat="1" ht="12">
      <c r="A316" s="36"/>
      <c r="B316" s="37"/>
      <c r="C316" s="36"/>
      <c r="D316" s="185" t="s">
        <v>147</v>
      </c>
      <c r="E316" s="36"/>
      <c r="F316" s="186" t="s">
        <v>900</v>
      </c>
      <c r="G316" s="36"/>
      <c r="H316" s="36"/>
      <c r="I316" s="187"/>
      <c r="J316" s="36"/>
      <c r="K316" s="36"/>
      <c r="L316" s="37"/>
      <c r="M316" s="188"/>
      <c r="N316" s="189"/>
      <c r="O316" s="75"/>
      <c r="P316" s="75"/>
      <c r="Q316" s="75"/>
      <c r="R316" s="75"/>
      <c r="S316" s="75"/>
      <c r="T316" s="7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7" t="s">
        <v>147</v>
      </c>
      <c r="AU316" s="17" t="s">
        <v>86</v>
      </c>
    </row>
    <row r="317" spans="1:51" s="13" customFormat="1" ht="12">
      <c r="A317" s="13"/>
      <c r="B317" s="191"/>
      <c r="C317" s="13"/>
      <c r="D317" s="185" t="s">
        <v>151</v>
      </c>
      <c r="E317" s="192" t="s">
        <v>1</v>
      </c>
      <c r="F317" s="193" t="s">
        <v>901</v>
      </c>
      <c r="G317" s="13"/>
      <c r="H317" s="194">
        <v>7.8</v>
      </c>
      <c r="I317" s="195"/>
      <c r="J317" s="13"/>
      <c r="K317" s="13"/>
      <c r="L317" s="191"/>
      <c r="M317" s="196"/>
      <c r="N317" s="197"/>
      <c r="O317" s="197"/>
      <c r="P317" s="197"/>
      <c r="Q317" s="197"/>
      <c r="R317" s="197"/>
      <c r="S317" s="197"/>
      <c r="T317" s="19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2" t="s">
        <v>151</v>
      </c>
      <c r="AU317" s="192" t="s">
        <v>86</v>
      </c>
      <c r="AV317" s="13" t="s">
        <v>86</v>
      </c>
      <c r="AW317" s="13" t="s">
        <v>32</v>
      </c>
      <c r="AX317" s="13" t="s">
        <v>84</v>
      </c>
      <c r="AY317" s="192" t="s">
        <v>138</v>
      </c>
    </row>
    <row r="318" spans="1:65" s="2" customFormat="1" ht="16.5" customHeight="1">
      <c r="A318" s="36"/>
      <c r="B318" s="170"/>
      <c r="C318" s="171" t="s">
        <v>514</v>
      </c>
      <c r="D318" s="171" t="s">
        <v>141</v>
      </c>
      <c r="E318" s="172" t="s">
        <v>561</v>
      </c>
      <c r="F318" s="173" t="s">
        <v>562</v>
      </c>
      <c r="G318" s="174" t="s">
        <v>267</v>
      </c>
      <c r="H318" s="175">
        <v>60</v>
      </c>
      <c r="I318" s="176"/>
      <c r="J318" s="177">
        <f>ROUND(I318*H318,2)</f>
        <v>0</v>
      </c>
      <c r="K318" s="178"/>
      <c r="L318" s="37"/>
      <c r="M318" s="179" t="s">
        <v>1</v>
      </c>
      <c r="N318" s="180" t="s">
        <v>41</v>
      </c>
      <c r="O318" s="75"/>
      <c r="P318" s="181">
        <f>O318*H318</f>
        <v>0</v>
      </c>
      <c r="Q318" s="181">
        <v>0.0002</v>
      </c>
      <c r="R318" s="181">
        <f>Q318*H318</f>
        <v>0.012</v>
      </c>
      <c r="S318" s="181">
        <v>0</v>
      </c>
      <c r="T318" s="18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3" t="s">
        <v>145</v>
      </c>
      <c r="AT318" s="183" t="s">
        <v>141</v>
      </c>
      <c r="AU318" s="183" t="s">
        <v>86</v>
      </c>
      <c r="AY318" s="17" t="s">
        <v>138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7" t="s">
        <v>84</v>
      </c>
      <c r="BK318" s="184">
        <f>ROUND(I318*H318,2)</f>
        <v>0</v>
      </c>
      <c r="BL318" s="17" t="s">
        <v>145</v>
      </c>
      <c r="BM318" s="183" t="s">
        <v>902</v>
      </c>
    </row>
    <row r="319" spans="1:47" s="2" customFormat="1" ht="12">
      <c r="A319" s="36"/>
      <c r="B319" s="37"/>
      <c r="C319" s="36"/>
      <c r="D319" s="185" t="s">
        <v>147</v>
      </c>
      <c r="E319" s="36"/>
      <c r="F319" s="186" t="s">
        <v>564</v>
      </c>
      <c r="G319" s="36"/>
      <c r="H319" s="36"/>
      <c r="I319" s="187"/>
      <c r="J319" s="36"/>
      <c r="K319" s="36"/>
      <c r="L319" s="37"/>
      <c r="M319" s="188"/>
      <c r="N319" s="189"/>
      <c r="O319" s="75"/>
      <c r="P319" s="75"/>
      <c r="Q319" s="75"/>
      <c r="R319" s="75"/>
      <c r="S319" s="75"/>
      <c r="T319" s="7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7" t="s">
        <v>147</v>
      </c>
      <c r="AU319" s="17" t="s">
        <v>86</v>
      </c>
    </row>
    <row r="320" spans="1:51" s="13" customFormat="1" ht="12">
      <c r="A320" s="13"/>
      <c r="B320" s="191"/>
      <c r="C320" s="13"/>
      <c r="D320" s="185" t="s">
        <v>151</v>
      </c>
      <c r="E320" s="192" t="s">
        <v>1</v>
      </c>
      <c r="F320" s="193" t="s">
        <v>549</v>
      </c>
      <c r="G320" s="13"/>
      <c r="H320" s="194">
        <v>60</v>
      </c>
      <c r="I320" s="195"/>
      <c r="J320" s="13"/>
      <c r="K320" s="13"/>
      <c r="L320" s="191"/>
      <c r="M320" s="196"/>
      <c r="N320" s="197"/>
      <c r="O320" s="197"/>
      <c r="P320" s="197"/>
      <c r="Q320" s="197"/>
      <c r="R320" s="197"/>
      <c r="S320" s="197"/>
      <c r="T320" s="19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2" t="s">
        <v>151</v>
      </c>
      <c r="AU320" s="192" t="s">
        <v>86</v>
      </c>
      <c r="AV320" s="13" t="s">
        <v>86</v>
      </c>
      <c r="AW320" s="13" t="s">
        <v>32</v>
      </c>
      <c r="AX320" s="13" t="s">
        <v>84</v>
      </c>
      <c r="AY320" s="192" t="s">
        <v>138</v>
      </c>
    </row>
    <row r="321" spans="1:65" s="2" customFormat="1" ht="21.75" customHeight="1">
      <c r="A321" s="36"/>
      <c r="B321" s="170"/>
      <c r="C321" s="171" t="s">
        <v>518</v>
      </c>
      <c r="D321" s="171" t="s">
        <v>141</v>
      </c>
      <c r="E321" s="172" t="s">
        <v>565</v>
      </c>
      <c r="F321" s="173" t="s">
        <v>566</v>
      </c>
      <c r="G321" s="174" t="s">
        <v>267</v>
      </c>
      <c r="H321" s="175">
        <v>60</v>
      </c>
      <c r="I321" s="176"/>
      <c r="J321" s="177">
        <f>ROUND(I321*H321,2)</f>
        <v>0</v>
      </c>
      <c r="K321" s="178"/>
      <c r="L321" s="37"/>
      <c r="M321" s="179" t="s">
        <v>1</v>
      </c>
      <c r="N321" s="180" t="s">
        <v>41</v>
      </c>
      <c r="O321" s="75"/>
      <c r="P321" s="181">
        <f>O321*H321</f>
        <v>0</v>
      </c>
      <c r="Q321" s="181">
        <v>1E-05</v>
      </c>
      <c r="R321" s="181">
        <f>Q321*H321</f>
        <v>0.0006000000000000001</v>
      </c>
      <c r="S321" s="181">
        <v>0</v>
      </c>
      <c r="T321" s="18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3" t="s">
        <v>145</v>
      </c>
      <c r="AT321" s="183" t="s">
        <v>141</v>
      </c>
      <c r="AU321" s="183" t="s">
        <v>86</v>
      </c>
      <c r="AY321" s="17" t="s">
        <v>138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7" t="s">
        <v>84</v>
      </c>
      <c r="BK321" s="184">
        <f>ROUND(I321*H321,2)</f>
        <v>0</v>
      </c>
      <c r="BL321" s="17" t="s">
        <v>145</v>
      </c>
      <c r="BM321" s="183" t="s">
        <v>903</v>
      </c>
    </row>
    <row r="322" spans="1:47" s="2" customFormat="1" ht="12">
      <c r="A322" s="36"/>
      <c r="B322" s="37"/>
      <c r="C322" s="36"/>
      <c r="D322" s="185" t="s">
        <v>147</v>
      </c>
      <c r="E322" s="36"/>
      <c r="F322" s="186" t="s">
        <v>568</v>
      </c>
      <c r="G322" s="36"/>
      <c r="H322" s="36"/>
      <c r="I322" s="187"/>
      <c r="J322" s="36"/>
      <c r="K322" s="36"/>
      <c r="L322" s="37"/>
      <c r="M322" s="188"/>
      <c r="N322" s="189"/>
      <c r="O322" s="75"/>
      <c r="P322" s="75"/>
      <c r="Q322" s="75"/>
      <c r="R322" s="75"/>
      <c r="S322" s="75"/>
      <c r="T322" s="7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7" t="s">
        <v>147</v>
      </c>
      <c r="AU322" s="17" t="s">
        <v>86</v>
      </c>
    </row>
    <row r="323" spans="1:51" s="13" customFormat="1" ht="12">
      <c r="A323" s="13"/>
      <c r="B323" s="191"/>
      <c r="C323" s="13"/>
      <c r="D323" s="185" t="s">
        <v>151</v>
      </c>
      <c r="E323" s="192" t="s">
        <v>1</v>
      </c>
      <c r="F323" s="193" t="s">
        <v>549</v>
      </c>
      <c r="G323" s="13"/>
      <c r="H323" s="194">
        <v>60</v>
      </c>
      <c r="I323" s="195"/>
      <c r="J323" s="13"/>
      <c r="K323" s="13"/>
      <c r="L323" s="191"/>
      <c r="M323" s="196"/>
      <c r="N323" s="197"/>
      <c r="O323" s="197"/>
      <c r="P323" s="197"/>
      <c r="Q323" s="197"/>
      <c r="R323" s="197"/>
      <c r="S323" s="197"/>
      <c r="T323" s="19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2" t="s">
        <v>151</v>
      </c>
      <c r="AU323" s="192" t="s">
        <v>86</v>
      </c>
      <c r="AV323" s="13" t="s">
        <v>86</v>
      </c>
      <c r="AW323" s="13" t="s">
        <v>32</v>
      </c>
      <c r="AX323" s="13" t="s">
        <v>84</v>
      </c>
      <c r="AY323" s="192" t="s">
        <v>138</v>
      </c>
    </row>
    <row r="324" spans="1:63" s="12" customFormat="1" ht="22.8" customHeight="1">
      <c r="A324" s="12"/>
      <c r="B324" s="157"/>
      <c r="C324" s="12"/>
      <c r="D324" s="158" t="s">
        <v>75</v>
      </c>
      <c r="E324" s="168" t="s">
        <v>270</v>
      </c>
      <c r="F324" s="168" t="s">
        <v>271</v>
      </c>
      <c r="G324" s="12"/>
      <c r="H324" s="12"/>
      <c r="I324" s="160"/>
      <c r="J324" s="169">
        <f>BK324</f>
        <v>0</v>
      </c>
      <c r="K324" s="12"/>
      <c r="L324" s="157"/>
      <c r="M324" s="162"/>
      <c r="N324" s="163"/>
      <c r="O324" s="163"/>
      <c r="P324" s="164">
        <f>SUM(P325:P344)</f>
        <v>0</v>
      </c>
      <c r="Q324" s="163"/>
      <c r="R324" s="164">
        <f>SUM(R325:R344)</f>
        <v>0</v>
      </c>
      <c r="S324" s="163"/>
      <c r="T324" s="165">
        <f>SUM(T325:T344)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158" t="s">
        <v>84</v>
      </c>
      <c r="AT324" s="166" t="s">
        <v>75</v>
      </c>
      <c r="AU324" s="166" t="s">
        <v>84</v>
      </c>
      <c r="AY324" s="158" t="s">
        <v>138</v>
      </c>
      <c r="BK324" s="167">
        <f>SUM(BK325:BK344)</f>
        <v>0</v>
      </c>
    </row>
    <row r="325" spans="1:65" s="2" customFormat="1" ht="21.75" customHeight="1">
      <c r="A325" s="36"/>
      <c r="B325" s="170"/>
      <c r="C325" s="171" t="s">
        <v>522</v>
      </c>
      <c r="D325" s="171" t="s">
        <v>141</v>
      </c>
      <c r="E325" s="172" t="s">
        <v>273</v>
      </c>
      <c r="F325" s="173" t="s">
        <v>274</v>
      </c>
      <c r="G325" s="174" t="s">
        <v>275</v>
      </c>
      <c r="H325" s="175">
        <v>206.8</v>
      </c>
      <c r="I325" s="176"/>
      <c r="J325" s="177">
        <f>ROUND(I325*H325,2)</f>
        <v>0</v>
      </c>
      <c r="K325" s="178"/>
      <c r="L325" s="37"/>
      <c r="M325" s="179" t="s">
        <v>1</v>
      </c>
      <c r="N325" s="180" t="s">
        <v>41</v>
      </c>
      <c r="O325" s="75"/>
      <c r="P325" s="181">
        <f>O325*H325</f>
        <v>0</v>
      </c>
      <c r="Q325" s="181">
        <v>0</v>
      </c>
      <c r="R325" s="181">
        <f>Q325*H325</f>
        <v>0</v>
      </c>
      <c r="S325" s="181">
        <v>0</v>
      </c>
      <c r="T325" s="18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3" t="s">
        <v>145</v>
      </c>
      <c r="AT325" s="183" t="s">
        <v>141</v>
      </c>
      <c r="AU325" s="183" t="s">
        <v>86</v>
      </c>
      <c r="AY325" s="17" t="s">
        <v>138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17" t="s">
        <v>84</v>
      </c>
      <c r="BK325" s="184">
        <f>ROUND(I325*H325,2)</f>
        <v>0</v>
      </c>
      <c r="BL325" s="17" t="s">
        <v>145</v>
      </c>
      <c r="BM325" s="183" t="s">
        <v>904</v>
      </c>
    </row>
    <row r="326" spans="1:47" s="2" customFormat="1" ht="12">
      <c r="A326" s="36"/>
      <c r="B326" s="37"/>
      <c r="C326" s="36"/>
      <c r="D326" s="185" t="s">
        <v>147</v>
      </c>
      <c r="E326" s="36"/>
      <c r="F326" s="186" t="s">
        <v>277</v>
      </c>
      <c r="G326" s="36"/>
      <c r="H326" s="36"/>
      <c r="I326" s="187"/>
      <c r="J326" s="36"/>
      <c r="K326" s="36"/>
      <c r="L326" s="37"/>
      <c r="M326" s="188"/>
      <c r="N326" s="189"/>
      <c r="O326" s="75"/>
      <c r="P326" s="75"/>
      <c r="Q326" s="75"/>
      <c r="R326" s="75"/>
      <c r="S326" s="75"/>
      <c r="T326" s="7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7" t="s">
        <v>147</v>
      </c>
      <c r="AU326" s="17" t="s">
        <v>86</v>
      </c>
    </row>
    <row r="327" spans="1:47" s="2" customFormat="1" ht="12">
      <c r="A327" s="36"/>
      <c r="B327" s="37"/>
      <c r="C327" s="36"/>
      <c r="D327" s="185" t="s">
        <v>149</v>
      </c>
      <c r="E327" s="36"/>
      <c r="F327" s="190" t="s">
        <v>278</v>
      </c>
      <c r="G327" s="36"/>
      <c r="H327" s="36"/>
      <c r="I327" s="187"/>
      <c r="J327" s="36"/>
      <c r="K327" s="36"/>
      <c r="L327" s="37"/>
      <c r="M327" s="188"/>
      <c r="N327" s="189"/>
      <c r="O327" s="75"/>
      <c r="P327" s="75"/>
      <c r="Q327" s="75"/>
      <c r="R327" s="75"/>
      <c r="S327" s="75"/>
      <c r="T327" s="7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7" t="s">
        <v>149</v>
      </c>
      <c r="AU327" s="17" t="s">
        <v>86</v>
      </c>
    </row>
    <row r="328" spans="1:51" s="13" customFormat="1" ht="12">
      <c r="A328" s="13"/>
      <c r="B328" s="191"/>
      <c r="C328" s="13"/>
      <c r="D328" s="185" t="s">
        <v>151</v>
      </c>
      <c r="E328" s="192" t="s">
        <v>1</v>
      </c>
      <c r="F328" s="193" t="s">
        <v>905</v>
      </c>
      <c r="G328" s="13"/>
      <c r="H328" s="194">
        <v>206.8</v>
      </c>
      <c r="I328" s="195"/>
      <c r="J328" s="13"/>
      <c r="K328" s="13"/>
      <c r="L328" s="191"/>
      <c r="M328" s="196"/>
      <c r="N328" s="197"/>
      <c r="O328" s="197"/>
      <c r="P328" s="197"/>
      <c r="Q328" s="197"/>
      <c r="R328" s="197"/>
      <c r="S328" s="197"/>
      <c r="T328" s="19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2" t="s">
        <v>151</v>
      </c>
      <c r="AU328" s="192" t="s">
        <v>86</v>
      </c>
      <c r="AV328" s="13" t="s">
        <v>86</v>
      </c>
      <c r="AW328" s="13" t="s">
        <v>32</v>
      </c>
      <c r="AX328" s="13" t="s">
        <v>76</v>
      </c>
      <c r="AY328" s="192" t="s">
        <v>138</v>
      </c>
    </row>
    <row r="329" spans="1:51" s="14" customFormat="1" ht="12">
      <c r="A329" s="14"/>
      <c r="B329" s="202"/>
      <c r="C329" s="14"/>
      <c r="D329" s="185" t="s">
        <v>151</v>
      </c>
      <c r="E329" s="203" t="s">
        <v>1</v>
      </c>
      <c r="F329" s="204" t="s">
        <v>236</v>
      </c>
      <c r="G329" s="14"/>
      <c r="H329" s="205">
        <v>206.8</v>
      </c>
      <c r="I329" s="206"/>
      <c r="J329" s="14"/>
      <c r="K329" s="14"/>
      <c r="L329" s="202"/>
      <c r="M329" s="207"/>
      <c r="N329" s="208"/>
      <c r="O329" s="208"/>
      <c r="P329" s="208"/>
      <c r="Q329" s="208"/>
      <c r="R329" s="208"/>
      <c r="S329" s="208"/>
      <c r="T329" s="20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03" t="s">
        <v>151</v>
      </c>
      <c r="AU329" s="203" t="s">
        <v>86</v>
      </c>
      <c r="AV329" s="14" t="s">
        <v>145</v>
      </c>
      <c r="AW329" s="14" t="s">
        <v>32</v>
      </c>
      <c r="AX329" s="14" t="s">
        <v>84</v>
      </c>
      <c r="AY329" s="203" t="s">
        <v>138</v>
      </c>
    </row>
    <row r="330" spans="1:65" s="2" customFormat="1" ht="21.75" customHeight="1">
      <c r="A330" s="36"/>
      <c r="B330" s="170"/>
      <c r="C330" s="171" t="s">
        <v>526</v>
      </c>
      <c r="D330" s="171" t="s">
        <v>141</v>
      </c>
      <c r="E330" s="172" t="s">
        <v>281</v>
      </c>
      <c r="F330" s="173" t="s">
        <v>282</v>
      </c>
      <c r="G330" s="174" t="s">
        <v>275</v>
      </c>
      <c r="H330" s="175">
        <v>1034</v>
      </c>
      <c r="I330" s="176"/>
      <c r="J330" s="177">
        <f>ROUND(I330*H330,2)</f>
        <v>0</v>
      </c>
      <c r="K330" s="178"/>
      <c r="L330" s="37"/>
      <c r="M330" s="179" t="s">
        <v>1</v>
      </c>
      <c r="N330" s="180" t="s">
        <v>41</v>
      </c>
      <c r="O330" s="75"/>
      <c r="P330" s="181">
        <f>O330*H330</f>
        <v>0</v>
      </c>
      <c r="Q330" s="181">
        <v>0</v>
      </c>
      <c r="R330" s="181">
        <f>Q330*H330</f>
        <v>0</v>
      </c>
      <c r="S330" s="181">
        <v>0</v>
      </c>
      <c r="T330" s="182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3" t="s">
        <v>145</v>
      </c>
      <c r="AT330" s="183" t="s">
        <v>141</v>
      </c>
      <c r="AU330" s="183" t="s">
        <v>86</v>
      </c>
      <c r="AY330" s="17" t="s">
        <v>138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7" t="s">
        <v>84</v>
      </c>
      <c r="BK330" s="184">
        <f>ROUND(I330*H330,2)</f>
        <v>0</v>
      </c>
      <c r="BL330" s="17" t="s">
        <v>145</v>
      </c>
      <c r="BM330" s="183" t="s">
        <v>906</v>
      </c>
    </row>
    <row r="331" spans="1:47" s="2" customFormat="1" ht="12">
      <c r="A331" s="36"/>
      <c r="B331" s="37"/>
      <c r="C331" s="36"/>
      <c r="D331" s="185" t="s">
        <v>147</v>
      </c>
      <c r="E331" s="36"/>
      <c r="F331" s="186" t="s">
        <v>284</v>
      </c>
      <c r="G331" s="36"/>
      <c r="H331" s="36"/>
      <c r="I331" s="187"/>
      <c r="J331" s="36"/>
      <c r="K331" s="36"/>
      <c r="L331" s="37"/>
      <c r="M331" s="188"/>
      <c r="N331" s="189"/>
      <c r="O331" s="75"/>
      <c r="P331" s="75"/>
      <c r="Q331" s="75"/>
      <c r="R331" s="75"/>
      <c r="S331" s="75"/>
      <c r="T331" s="7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7" t="s">
        <v>147</v>
      </c>
      <c r="AU331" s="17" t="s">
        <v>86</v>
      </c>
    </row>
    <row r="332" spans="1:47" s="2" customFormat="1" ht="12">
      <c r="A332" s="36"/>
      <c r="B332" s="37"/>
      <c r="C332" s="36"/>
      <c r="D332" s="185" t="s">
        <v>149</v>
      </c>
      <c r="E332" s="36"/>
      <c r="F332" s="190" t="s">
        <v>285</v>
      </c>
      <c r="G332" s="36"/>
      <c r="H332" s="36"/>
      <c r="I332" s="187"/>
      <c r="J332" s="36"/>
      <c r="K332" s="36"/>
      <c r="L332" s="37"/>
      <c r="M332" s="188"/>
      <c r="N332" s="189"/>
      <c r="O332" s="75"/>
      <c r="P332" s="75"/>
      <c r="Q332" s="75"/>
      <c r="R332" s="75"/>
      <c r="S332" s="75"/>
      <c r="T332" s="7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7" t="s">
        <v>149</v>
      </c>
      <c r="AU332" s="17" t="s">
        <v>86</v>
      </c>
    </row>
    <row r="333" spans="1:51" s="13" customFormat="1" ht="12">
      <c r="A333" s="13"/>
      <c r="B333" s="191"/>
      <c r="C333" s="13"/>
      <c r="D333" s="185" t="s">
        <v>151</v>
      </c>
      <c r="E333" s="192" t="s">
        <v>1</v>
      </c>
      <c r="F333" s="193" t="s">
        <v>907</v>
      </c>
      <c r="G333" s="13"/>
      <c r="H333" s="194">
        <v>1034</v>
      </c>
      <c r="I333" s="195"/>
      <c r="J333" s="13"/>
      <c r="K333" s="13"/>
      <c r="L333" s="191"/>
      <c r="M333" s="196"/>
      <c r="N333" s="197"/>
      <c r="O333" s="197"/>
      <c r="P333" s="197"/>
      <c r="Q333" s="197"/>
      <c r="R333" s="197"/>
      <c r="S333" s="197"/>
      <c r="T333" s="19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2" t="s">
        <v>151</v>
      </c>
      <c r="AU333" s="192" t="s">
        <v>86</v>
      </c>
      <c r="AV333" s="13" t="s">
        <v>86</v>
      </c>
      <c r="AW333" s="13" t="s">
        <v>32</v>
      </c>
      <c r="AX333" s="13" t="s">
        <v>76</v>
      </c>
      <c r="AY333" s="192" t="s">
        <v>138</v>
      </c>
    </row>
    <row r="334" spans="1:51" s="14" customFormat="1" ht="12">
      <c r="A334" s="14"/>
      <c r="B334" s="202"/>
      <c r="C334" s="14"/>
      <c r="D334" s="185" t="s">
        <v>151</v>
      </c>
      <c r="E334" s="203" t="s">
        <v>1</v>
      </c>
      <c r="F334" s="204" t="s">
        <v>236</v>
      </c>
      <c r="G334" s="14"/>
      <c r="H334" s="205">
        <v>1034</v>
      </c>
      <c r="I334" s="206"/>
      <c r="J334" s="14"/>
      <c r="K334" s="14"/>
      <c r="L334" s="202"/>
      <c r="M334" s="207"/>
      <c r="N334" s="208"/>
      <c r="O334" s="208"/>
      <c r="P334" s="208"/>
      <c r="Q334" s="208"/>
      <c r="R334" s="208"/>
      <c r="S334" s="208"/>
      <c r="T334" s="20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3" t="s">
        <v>151</v>
      </c>
      <c r="AU334" s="203" t="s">
        <v>86</v>
      </c>
      <c r="AV334" s="14" t="s">
        <v>145</v>
      </c>
      <c r="AW334" s="14" t="s">
        <v>32</v>
      </c>
      <c r="AX334" s="14" t="s">
        <v>84</v>
      </c>
      <c r="AY334" s="203" t="s">
        <v>138</v>
      </c>
    </row>
    <row r="335" spans="1:65" s="2" customFormat="1" ht="21.75" customHeight="1">
      <c r="A335" s="36"/>
      <c r="B335" s="170"/>
      <c r="C335" s="171" t="s">
        <v>530</v>
      </c>
      <c r="D335" s="171" t="s">
        <v>141</v>
      </c>
      <c r="E335" s="172" t="s">
        <v>288</v>
      </c>
      <c r="F335" s="173" t="s">
        <v>289</v>
      </c>
      <c r="G335" s="174" t="s">
        <v>275</v>
      </c>
      <c r="H335" s="175">
        <v>148.37</v>
      </c>
      <c r="I335" s="176"/>
      <c r="J335" s="177">
        <f>ROUND(I335*H335,2)</f>
        <v>0</v>
      </c>
      <c r="K335" s="178"/>
      <c r="L335" s="37"/>
      <c r="M335" s="179" t="s">
        <v>1</v>
      </c>
      <c r="N335" s="180" t="s">
        <v>41</v>
      </c>
      <c r="O335" s="75"/>
      <c r="P335" s="181">
        <f>O335*H335</f>
        <v>0</v>
      </c>
      <c r="Q335" s="181">
        <v>0</v>
      </c>
      <c r="R335" s="181">
        <f>Q335*H335</f>
        <v>0</v>
      </c>
      <c r="S335" s="181">
        <v>0</v>
      </c>
      <c r="T335" s="182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3" t="s">
        <v>145</v>
      </c>
      <c r="AT335" s="183" t="s">
        <v>141</v>
      </c>
      <c r="AU335" s="183" t="s">
        <v>86</v>
      </c>
      <c r="AY335" s="17" t="s">
        <v>138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17" t="s">
        <v>84</v>
      </c>
      <c r="BK335" s="184">
        <f>ROUND(I335*H335,2)</f>
        <v>0</v>
      </c>
      <c r="BL335" s="17" t="s">
        <v>145</v>
      </c>
      <c r="BM335" s="183" t="s">
        <v>908</v>
      </c>
    </row>
    <row r="336" spans="1:47" s="2" customFormat="1" ht="12">
      <c r="A336" s="36"/>
      <c r="B336" s="37"/>
      <c r="C336" s="36"/>
      <c r="D336" s="185" t="s">
        <v>147</v>
      </c>
      <c r="E336" s="36"/>
      <c r="F336" s="186" t="s">
        <v>291</v>
      </c>
      <c r="G336" s="36"/>
      <c r="H336" s="36"/>
      <c r="I336" s="187"/>
      <c r="J336" s="36"/>
      <c r="K336" s="36"/>
      <c r="L336" s="37"/>
      <c r="M336" s="188"/>
      <c r="N336" s="189"/>
      <c r="O336" s="75"/>
      <c r="P336" s="75"/>
      <c r="Q336" s="75"/>
      <c r="R336" s="75"/>
      <c r="S336" s="75"/>
      <c r="T336" s="7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7" t="s">
        <v>147</v>
      </c>
      <c r="AU336" s="17" t="s">
        <v>86</v>
      </c>
    </row>
    <row r="337" spans="1:47" s="2" customFormat="1" ht="12">
      <c r="A337" s="36"/>
      <c r="B337" s="37"/>
      <c r="C337" s="36"/>
      <c r="D337" s="185" t="s">
        <v>149</v>
      </c>
      <c r="E337" s="36"/>
      <c r="F337" s="190" t="s">
        <v>292</v>
      </c>
      <c r="G337" s="36"/>
      <c r="H337" s="36"/>
      <c r="I337" s="187"/>
      <c r="J337" s="36"/>
      <c r="K337" s="36"/>
      <c r="L337" s="37"/>
      <c r="M337" s="188"/>
      <c r="N337" s="189"/>
      <c r="O337" s="75"/>
      <c r="P337" s="75"/>
      <c r="Q337" s="75"/>
      <c r="R337" s="75"/>
      <c r="S337" s="75"/>
      <c r="T337" s="7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7" t="s">
        <v>149</v>
      </c>
      <c r="AU337" s="17" t="s">
        <v>86</v>
      </c>
    </row>
    <row r="338" spans="1:51" s="13" customFormat="1" ht="12">
      <c r="A338" s="13"/>
      <c r="B338" s="191"/>
      <c r="C338" s="13"/>
      <c r="D338" s="185" t="s">
        <v>151</v>
      </c>
      <c r="E338" s="192" t="s">
        <v>1</v>
      </c>
      <c r="F338" s="193" t="s">
        <v>909</v>
      </c>
      <c r="G338" s="13"/>
      <c r="H338" s="194">
        <v>9.72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151</v>
      </c>
      <c r="AU338" s="192" t="s">
        <v>86</v>
      </c>
      <c r="AV338" s="13" t="s">
        <v>86</v>
      </c>
      <c r="AW338" s="13" t="s">
        <v>32</v>
      </c>
      <c r="AX338" s="13" t="s">
        <v>76</v>
      </c>
      <c r="AY338" s="192" t="s">
        <v>138</v>
      </c>
    </row>
    <row r="339" spans="1:51" s="13" customFormat="1" ht="12">
      <c r="A339" s="13"/>
      <c r="B339" s="191"/>
      <c r="C339" s="13"/>
      <c r="D339" s="185" t="s">
        <v>151</v>
      </c>
      <c r="E339" s="192" t="s">
        <v>1</v>
      </c>
      <c r="F339" s="193" t="s">
        <v>910</v>
      </c>
      <c r="G339" s="13"/>
      <c r="H339" s="194">
        <v>138.65</v>
      </c>
      <c r="I339" s="195"/>
      <c r="J339" s="13"/>
      <c r="K339" s="13"/>
      <c r="L339" s="191"/>
      <c r="M339" s="196"/>
      <c r="N339" s="197"/>
      <c r="O339" s="197"/>
      <c r="P339" s="197"/>
      <c r="Q339" s="197"/>
      <c r="R339" s="197"/>
      <c r="S339" s="197"/>
      <c r="T339" s="19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2" t="s">
        <v>151</v>
      </c>
      <c r="AU339" s="192" t="s">
        <v>86</v>
      </c>
      <c r="AV339" s="13" t="s">
        <v>86</v>
      </c>
      <c r="AW339" s="13" t="s">
        <v>32</v>
      </c>
      <c r="AX339" s="13" t="s">
        <v>76</v>
      </c>
      <c r="AY339" s="192" t="s">
        <v>138</v>
      </c>
    </row>
    <row r="340" spans="1:51" s="14" customFormat="1" ht="12">
      <c r="A340" s="14"/>
      <c r="B340" s="202"/>
      <c r="C340" s="14"/>
      <c r="D340" s="185" t="s">
        <v>151</v>
      </c>
      <c r="E340" s="203" t="s">
        <v>1</v>
      </c>
      <c r="F340" s="204" t="s">
        <v>236</v>
      </c>
      <c r="G340" s="14"/>
      <c r="H340" s="205">
        <v>148.37</v>
      </c>
      <c r="I340" s="206"/>
      <c r="J340" s="14"/>
      <c r="K340" s="14"/>
      <c r="L340" s="202"/>
      <c r="M340" s="207"/>
      <c r="N340" s="208"/>
      <c r="O340" s="208"/>
      <c r="P340" s="208"/>
      <c r="Q340" s="208"/>
      <c r="R340" s="208"/>
      <c r="S340" s="208"/>
      <c r="T340" s="20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03" t="s">
        <v>151</v>
      </c>
      <c r="AU340" s="203" t="s">
        <v>86</v>
      </c>
      <c r="AV340" s="14" t="s">
        <v>145</v>
      </c>
      <c r="AW340" s="14" t="s">
        <v>32</v>
      </c>
      <c r="AX340" s="14" t="s">
        <v>84</v>
      </c>
      <c r="AY340" s="203" t="s">
        <v>138</v>
      </c>
    </row>
    <row r="341" spans="1:65" s="2" customFormat="1" ht="21.75" customHeight="1">
      <c r="A341" s="36"/>
      <c r="B341" s="170"/>
      <c r="C341" s="171" t="s">
        <v>533</v>
      </c>
      <c r="D341" s="171" t="s">
        <v>141</v>
      </c>
      <c r="E341" s="172" t="s">
        <v>295</v>
      </c>
      <c r="F341" s="173" t="s">
        <v>296</v>
      </c>
      <c r="G341" s="174" t="s">
        <v>275</v>
      </c>
      <c r="H341" s="175">
        <v>741.85</v>
      </c>
      <c r="I341" s="176"/>
      <c r="J341" s="177">
        <f>ROUND(I341*H341,2)</f>
        <v>0</v>
      </c>
      <c r="K341" s="178"/>
      <c r="L341" s="37"/>
      <c r="M341" s="179" t="s">
        <v>1</v>
      </c>
      <c r="N341" s="180" t="s">
        <v>41</v>
      </c>
      <c r="O341" s="75"/>
      <c r="P341" s="181">
        <f>O341*H341</f>
        <v>0</v>
      </c>
      <c r="Q341" s="181">
        <v>0</v>
      </c>
      <c r="R341" s="181">
        <f>Q341*H341</f>
        <v>0</v>
      </c>
      <c r="S341" s="181">
        <v>0</v>
      </c>
      <c r="T341" s="182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3" t="s">
        <v>145</v>
      </c>
      <c r="AT341" s="183" t="s">
        <v>141</v>
      </c>
      <c r="AU341" s="183" t="s">
        <v>86</v>
      </c>
      <c r="AY341" s="17" t="s">
        <v>138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7" t="s">
        <v>84</v>
      </c>
      <c r="BK341" s="184">
        <f>ROUND(I341*H341,2)</f>
        <v>0</v>
      </c>
      <c r="BL341" s="17" t="s">
        <v>145</v>
      </c>
      <c r="BM341" s="183" t="s">
        <v>911</v>
      </c>
    </row>
    <row r="342" spans="1:47" s="2" customFormat="1" ht="12">
      <c r="A342" s="36"/>
      <c r="B342" s="37"/>
      <c r="C342" s="36"/>
      <c r="D342" s="185" t="s">
        <v>147</v>
      </c>
      <c r="E342" s="36"/>
      <c r="F342" s="186" t="s">
        <v>284</v>
      </c>
      <c r="G342" s="36"/>
      <c r="H342" s="36"/>
      <c r="I342" s="187"/>
      <c r="J342" s="36"/>
      <c r="K342" s="36"/>
      <c r="L342" s="37"/>
      <c r="M342" s="188"/>
      <c r="N342" s="189"/>
      <c r="O342" s="75"/>
      <c r="P342" s="75"/>
      <c r="Q342" s="75"/>
      <c r="R342" s="75"/>
      <c r="S342" s="75"/>
      <c r="T342" s="7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7" t="s">
        <v>147</v>
      </c>
      <c r="AU342" s="17" t="s">
        <v>86</v>
      </c>
    </row>
    <row r="343" spans="1:47" s="2" customFormat="1" ht="12">
      <c r="A343" s="36"/>
      <c r="B343" s="37"/>
      <c r="C343" s="36"/>
      <c r="D343" s="185" t="s">
        <v>149</v>
      </c>
      <c r="E343" s="36"/>
      <c r="F343" s="190" t="s">
        <v>285</v>
      </c>
      <c r="G343" s="36"/>
      <c r="H343" s="36"/>
      <c r="I343" s="187"/>
      <c r="J343" s="36"/>
      <c r="K343" s="36"/>
      <c r="L343" s="37"/>
      <c r="M343" s="188"/>
      <c r="N343" s="189"/>
      <c r="O343" s="75"/>
      <c r="P343" s="75"/>
      <c r="Q343" s="75"/>
      <c r="R343" s="75"/>
      <c r="S343" s="75"/>
      <c r="T343" s="7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7" t="s">
        <v>149</v>
      </c>
      <c r="AU343" s="17" t="s">
        <v>86</v>
      </c>
    </row>
    <row r="344" spans="1:51" s="13" customFormat="1" ht="12">
      <c r="A344" s="13"/>
      <c r="B344" s="191"/>
      <c r="C344" s="13"/>
      <c r="D344" s="185" t="s">
        <v>151</v>
      </c>
      <c r="E344" s="192" t="s">
        <v>1</v>
      </c>
      <c r="F344" s="193" t="s">
        <v>912</v>
      </c>
      <c r="G344" s="13"/>
      <c r="H344" s="194">
        <v>741.85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151</v>
      </c>
      <c r="AU344" s="192" t="s">
        <v>86</v>
      </c>
      <c r="AV344" s="13" t="s">
        <v>86</v>
      </c>
      <c r="AW344" s="13" t="s">
        <v>32</v>
      </c>
      <c r="AX344" s="13" t="s">
        <v>84</v>
      </c>
      <c r="AY344" s="192" t="s">
        <v>138</v>
      </c>
    </row>
    <row r="345" spans="1:63" s="12" customFormat="1" ht="22.8" customHeight="1">
      <c r="A345" s="12"/>
      <c r="B345" s="157"/>
      <c r="C345" s="12"/>
      <c r="D345" s="158" t="s">
        <v>75</v>
      </c>
      <c r="E345" s="168" t="s">
        <v>299</v>
      </c>
      <c r="F345" s="168" t="s">
        <v>300</v>
      </c>
      <c r="G345" s="12"/>
      <c r="H345" s="12"/>
      <c r="I345" s="160"/>
      <c r="J345" s="169">
        <f>BK345</f>
        <v>0</v>
      </c>
      <c r="K345" s="12"/>
      <c r="L345" s="157"/>
      <c r="M345" s="162"/>
      <c r="N345" s="163"/>
      <c r="O345" s="163"/>
      <c r="P345" s="164">
        <f>SUM(P346:P354)</f>
        <v>0</v>
      </c>
      <c r="Q345" s="163"/>
      <c r="R345" s="164">
        <f>SUM(R346:R354)</f>
        <v>0</v>
      </c>
      <c r="S345" s="163"/>
      <c r="T345" s="165">
        <f>SUM(T346:T354)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58" t="s">
        <v>84</v>
      </c>
      <c r="AT345" s="166" t="s">
        <v>75</v>
      </c>
      <c r="AU345" s="166" t="s">
        <v>84</v>
      </c>
      <c r="AY345" s="158" t="s">
        <v>138</v>
      </c>
      <c r="BK345" s="167">
        <f>SUM(BK346:BK354)</f>
        <v>0</v>
      </c>
    </row>
    <row r="346" spans="1:65" s="2" customFormat="1" ht="21.75" customHeight="1">
      <c r="A346" s="36"/>
      <c r="B346" s="170"/>
      <c r="C346" s="171" t="s">
        <v>537</v>
      </c>
      <c r="D346" s="171" t="s">
        <v>141</v>
      </c>
      <c r="E346" s="172" t="s">
        <v>308</v>
      </c>
      <c r="F346" s="173" t="s">
        <v>309</v>
      </c>
      <c r="G346" s="174" t="s">
        <v>275</v>
      </c>
      <c r="H346" s="175">
        <v>206.8</v>
      </c>
      <c r="I346" s="176"/>
      <c r="J346" s="177">
        <f>ROUND(I346*H346,2)</f>
        <v>0</v>
      </c>
      <c r="K346" s="178"/>
      <c r="L346" s="37"/>
      <c r="M346" s="179" t="s">
        <v>1</v>
      </c>
      <c r="N346" s="180" t="s">
        <v>41</v>
      </c>
      <c r="O346" s="75"/>
      <c r="P346" s="181">
        <f>O346*H346</f>
        <v>0</v>
      </c>
      <c r="Q346" s="181">
        <v>0</v>
      </c>
      <c r="R346" s="181">
        <f>Q346*H346</f>
        <v>0</v>
      </c>
      <c r="S346" s="181">
        <v>0</v>
      </c>
      <c r="T346" s="182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3" t="s">
        <v>145</v>
      </c>
      <c r="AT346" s="183" t="s">
        <v>141</v>
      </c>
      <c r="AU346" s="183" t="s">
        <v>86</v>
      </c>
      <c r="AY346" s="17" t="s">
        <v>138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7" t="s">
        <v>84</v>
      </c>
      <c r="BK346" s="184">
        <f>ROUND(I346*H346,2)</f>
        <v>0</v>
      </c>
      <c r="BL346" s="17" t="s">
        <v>145</v>
      </c>
      <c r="BM346" s="183" t="s">
        <v>913</v>
      </c>
    </row>
    <row r="347" spans="1:47" s="2" customFormat="1" ht="12">
      <c r="A347" s="36"/>
      <c r="B347" s="37"/>
      <c r="C347" s="36"/>
      <c r="D347" s="185" t="s">
        <v>147</v>
      </c>
      <c r="E347" s="36"/>
      <c r="F347" s="186" t="s">
        <v>311</v>
      </c>
      <c r="G347" s="36"/>
      <c r="H347" s="36"/>
      <c r="I347" s="187"/>
      <c r="J347" s="36"/>
      <c r="K347" s="36"/>
      <c r="L347" s="37"/>
      <c r="M347" s="188"/>
      <c r="N347" s="189"/>
      <c r="O347" s="75"/>
      <c r="P347" s="75"/>
      <c r="Q347" s="75"/>
      <c r="R347" s="75"/>
      <c r="S347" s="75"/>
      <c r="T347" s="7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7" t="s">
        <v>147</v>
      </c>
      <c r="AU347" s="17" t="s">
        <v>86</v>
      </c>
    </row>
    <row r="348" spans="1:51" s="13" customFormat="1" ht="12">
      <c r="A348" s="13"/>
      <c r="B348" s="191"/>
      <c r="C348" s="13"/>
      <c r="D348" s="185" t="s">
        <v>151</v>
      </c>
      <c r="E348" s="192" t="s">
        <v>1</v>
      </c>
      <c r="F348" s="193" t="s">
        <v>905</v>
      </c>
      <c r="G348" s="13"/>
      <c r="H348" s="194">
        <v>206.8</v>
      </c>
      <c r="I348" s="195"/>
      <c r="J348" s="13"/>
      <c r="K348" s="13"/>
      <c r="L348" s="191"/>
      <c r="M348" s="196"/>
      <c r="N348" s="197"/>
      <c r="O348" s="197"/>
      <c r="P348" s="197"/>
      <c r="Q348" s="197"/>
      <c r="R348" s="197"/>
      <c r="S348" s="197"/>
      <c r="T348" s="19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2" t="s">
        <v>151</v>
      </c>
      <c r="AU348" s="192" t="s">
        <v>86</v>
      </c>
      <c r="AV348" s="13" t="s">
        <v>86</v>
      </c>
      <c r="AW348" s="13" t="s">
        <v>32</v>
      </c>
      <c r="AX348" s="13" t="s">
        <v>84</v>
      </c>
      <c r="AY348" s="192" t="s">
        <v>138</v>
      </c>
    </row>
    <row r="349" spans="1:65" s="2" customFormat="1" ht="21.75" customHeight="1">
      <c r="A349" s="36"/>
      <c r="B349" s="170"/>
      <c r="C349" s="171" t="s">
        <v>541</v>
      </c>
      <c r="D349" s="171" t="s">
        <v>141</v>
      </c>
      <c r="E349" s="172" t="s">
        <v>302</v>
      </c>
      <c r="F349" s="173" t="s">
        <v>303</v>
      </c>
      <c r="G349" s="174" t="s">
        <v>275</v>
      </c>
      <c r="H349" s="175">
        <v>148.37</v>
      </c>
      <c r="I349" s="176"/>
      <c r="J349" s="177">
        <f>ROUND(I349*H349,2)</f>
        <v>0</v>
      </c>
      <c r="K349" s="178"/>
      <c r="L349" s="37"/>
      <c r="M349" s="179" t="s">
        <v>1</v>
      </c>
      <c r="N349" s="180" t="s">
        <v>41</v>
      </c>
      <c r="O349" s="75"/>
      <c r="P349" s="181">
        <f>O349*H349</f>
        <v>0</v>
      </c>
      <c r="Q349" s="181">
        <v>0</v>
      </c>
      <c r="R349" s="181">
        <f>Q349*H349</f>
        <v>0</v>
      </c>
      <c r="S349" s="181">
        <v>0</v>
      </c>
      <c r="T349" s="182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3" t="s">
        <v>145</v>
      </c>
      <c r="AT349" s="183" t="s">
        <v>141</v>
      </c>
      <c r="AU349" s="183" t="s">
        <v>86</v>
      </c>
      <c r="AY349" s="17" t="s">
        <v>138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7" t="s">
        <v>84</v>
      </c>
      <c r="BK349" s="184">
        <f>ROUND(I349*H349,2)</f>
        <v>0</v>
      </c>
      <c r="BL349" s="17" t="s">
        <v>145</v>
      </c>
      <c r="BM349" s="183" t="s">
        <v>914</v>
      </c>
    </row>
    <row r="350" spans="1:47" s="2" customFormat="1" ht="12">
      <c r="A350" s="36"/>
      <c r="B350" s="37"/>
      <c r="C350" s="36"/>
      <c r="D350" s="185" t="s">
        <v>147</v>
      </c>
      <c r="E350" s="36"/>
      <c r="F350" s="186" t="s">
        <v>305</v>
      </c>
      <c r="G350" s="36"/>
      <c r="H350" s="36"/>
      <c r="I350" s="187"/>
      <c r="J350" s="36"/>
      <c r="K350" s="36"/>
      <c r="L350" s="37"/>
      <c r="M350" s="188"/>
      <c r="N350" s="189"/>
      <c r="O350" s="75"/>
      <c r="P350" s="75"/>
      <c r="Q350" s="75"/>
      <c r="R350" s="75"/>
      <c r="S350" s="75"/>
      <c r="T350" s="7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7" t="s">
        <v>147</v>
      </c>
      <c r="AU350" s="17" t="s">
        <v>86</v>
      </c>
    </row>
    <row r="351" spans="1:47" s="2" customFormat="1" ht="12">
      <c r="A351" s="36"/>
      <c r="B351" s="37"/>
      <c r="C351" s="36"/>
      <c r="D351" s="185" t="s">
        <v>149</v>
      </c>
      <c r="E351" s="36"/>
      <c r="F351" s="190" t="s">
        <v>306</v>
      </c>
      <c r="G351" s="36"/>
      <c r="H351" s="36"/>
      <c r="I351" s="187"/>
      <c r="J351" s="36"/>
      <c r="K351" s="36"/>
      <c r="L351" s="37"/>
      <c r="M351" s="188"/>
      <c r="N351" s="189"/>
      <c r="O351" s="75"/>
      <c r="P351" s="75"/>
      <c r="Q351" s="75"/>
      <c r="R351" s="75"/>
      <c r="S351" s="75"/>
      <c r="T351" s="7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7" t="s">
        <v>149</v>
      </c>
      <c r="AU351" s="17" t="s">
        <v>86</v>
      </c>
    </row>
    <row r="352" spans="1:51" s="13" customFormat="1" ht="12">
      <c r="A352" s="13"/>
      <c r="B352" s="191"/>
      <c r="C352" s="13"/>
      <c r="D352" s="185" t="s">
        <v>151</v>
      </c>
      <c r="E352" s="192" t="s">
        <v>1</v>
      </c>
      <c r="F352" s="193" t="s">
        <v>909</v>
      </c>
      <c r="G352" s="13"/>
      <c r="H352" s="194">
        <v>9.72</v>
      </c>
      <c r="I352" s="195"/>
      <c r="J352" s="13"/>
      <c r="K352" s="13"/>
      <c r="L352" s="191"/>
      <c r="M352" s="196"/>
      <c r="N352" s="197"/>
      <c r="O352" s="197"/>
      <c r="P352" s="197"/>
      <c r="Q352" s="197"/>
      <c r="R352" s="197"/>
      <c r="S352" s="197"/>
      <c r="T352" s="19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2" t="s">
        <v>151</v>
      </c>
      <c r="AU352" s="192" t="s">
        <v>86</v>
      </c>
      <c r="AV352" s="13" t="s">
        <v>86</v>
      </c>
      <c r="AW352" s="13" t="s">
        <v>32</v>
      </c>
      <c r="AX352" s="13" t="s">
        <v>76</v>
      </c>
      <c r="AY352" s="192" t="s">
        <v>138</v>
      </c>
    </row>
    <row r="353" spans="1:51" s="13" customFormat="1" ht="12">
      <c r="A353" s="13"/>
      <c r="B353" s="191"/>
      <c r="C353" s="13"/>
      <c r="D353" s="185" t="s">
        <v>151</v>
      </c>
      <c r="E353" s="192" t="s">
        <v>1</v>
      </c>
      <c r="F353" s="193" t="s">
        <v>910</v>
      </c>
      <c r="G353" s="13"/>
      <c r="H353" s="194">
        <v>138.65</v>
      </c>
      <c r="I353" s="195"/>
      <c r="J353" s="13"/>
      <c r="K353" s="13"/>
      <c r="L353" s="191"/>
      <c r="M353" s="196"/>
      <c r="N353" s="197"/>
      <c r="O353" s="197"/>
      <c r="P353" s="197"/>
      <c r="Q353" s="197"/>
      <c r="R353" s="197"/>
      <c r="S353" s="197"/>
      <c r="T353" s="19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2" t="s">
        <v>151</v>
      </c>
      <c r="AU353" s="192" t="s">
        <v>86</v>
      </c>
      <c r="AV353" s="13" t="s">
        <v>86</v>
      </c>
      <c r="AW353" s="13" t="s">
        <v>32</v>
      </c>
      <c r="AX353" s="13" t="s">
        <v>76</v>
      </c>
      <c r="AY353" s="192" t="s">
        <v>138</v>
      </c>
    </row>
    <row r="354" spans="1:51" s="14" customFormat="1" ht="12">
      <c r="A354" s="14"/>
      <c r="B354" s="202"/>
      <c r="C354" s="14"/>
      <c r="D354" s="185" t="s">
        <v>151</v>
      </c>
      <c r="E354" s="203" t="s">
        <v>1</v>
      </c>
      <c r="F354" s="204" t="s">
        <v>236</v>
      </c>
      <c r="G354" s="14"/>
      <c r="H354" s="205">
        <v>148.37</v>
      </c>
      <c r="I354" s="206"/>
      <c r="J354" s="14"/>
      <c r="K354" s="14"/>
      <c r="L354" s="202"/>
      <c r="M354" s="207"/>
      <c r="N354" s="208"/>
      <c r="O354" s="208"/>
      <c r="P354" s="208"/>
      <c r="Q354" s="208"/>
      <c r="R354" s="208"/>
      <c r="S354" s="208"/>
      <c r="T354" s="20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03" t="s">
        <v>151</v>
      </c>
      <c r="AU354" s="203" t="s">
        <v>86</v>
      </c>
      <c r="AV354" s="14" t="s">
        <v>145</v>
      </c>
      <c r="AW354" s="14" t="s">
        <v>32</v>
      </c>
      <c r="AX354" s="14" t="s">
        <v>84</v>
      </c>
      <c r="AY354" s="203" t="s">
        <v>138</v>
      </c>
    </row>
    <row r="355" spans="1:63" s="12" customFormat="1" ht="22.8" customHeight="1">
      <c r="A355" s="12"/>
      <c r="B355" s="157"/>
      <c r="C355" s="12"/>
      <c r="D355" s="158" t="s">
        <v>75</v>
      </c>
      <c r="E355" s="168" t="s">
        <v>312</v>
      </c>
      <c r="F355" s="168" t="s">
        <v>271</v>
      </c>
      <c r="G355" s="12"/>
      <c r="H355" s="12"/>
      <c r="I355" s="160"/>
      <c r="J355" s="169">
        <f>BK355</f>
        <v>0</v>
      </c>
      <c r="K355" s="12"/>
      <c r="L355" s="157"/>
      <c r="M355" s="162"/>
      <c r="N355" s="163"/>
      <c r="O355" s="163"/>
      <c r="P355" s="164">
        <f>SUM(P356:P358)</f>
        <v>0</v>
      </c>
      <c r="Q355" s="163"/>
      <c r="R355" s="164">
        <f>SUM(R356:R358)</f>
        <v>0</v>
      </c>
      <c r="S355" s="163"/>
      <c r="T355" s="165">
        <f>SUM(T356:T358)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158" t="s">
        <v>84</v>
      </c>
      <c r="AT355" s="166" t="s">
        <v>75</v>
      </c>
      <c r="AU355" s="166" t="s">
        <v>84</v>
      </c>
      <c r="AY355" s="158" t="s">
        <v>138</v>
      </c>
      <c r="BK355" s="167">
        <f>SUM(BK356:BK358)</f>
        <v>0</v>
      </c>
    </row>
    <row r="356" spans="1:65" s="2" customFormat="1" ht="21.75" customHeight="1">
      <c r="A356" s="36"/>
      <c r="B356" s="170"/>
      <c r="C356" s="171" t="s">
        <v>546</v>
      </c>
      <c r="D356" s="171" t="s">
        <v>141</v>
      </c>
      <c r="E356" s="172" t="s">
        <v>314</v>
      </c>
      <c r="F356" s="173" t="s">
        <v>315</v>
      </c>
      <c r="G356" s="174" t="s">
        <v>275</v>
      </c>
      <c r="H356" s="175">
        <v>217.97</v>
      </c>
      <c r="I356" s="176"/>
      <c r="J356" s="177">
        <f>ROUND(I356*H356,2)</f>
        <v>0</v>
      </c>
      <c r="K356" s="178"/>
      <c r="L356" s="37"/>
      <c r="M356" s="179" t="s">
        <v>1</v>
      </c>
      <c r="N356" s="180" t="s">
        <v>41</v>
      </c>
      <c r="O356" s="75"/>
      <c r="P356" s="181">
        <f>O356*H356</f>
        <v>0</v>
      </c>
      <c r="Q356" s="181">
        <v>0</v>
      </c>
      <c r="R356" s="181">
        <f>Q356*H356</f>
        <v>0</v>
      </c>
      <c r="S356" s="181">
        <v>0</v>
      </c>
      <c r="T356" s="182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3" t="s">
        <v>145</v>
      </c>
      <c r="AT356" s="183" t="s">
        <v>141</v>
      </c>
      <c r="AU356" s="183" t="s">
        <v>86</v>
      </c>
      <c r="AY356" s="17" t="s">
        <v>138</v>
      </c>
      <c r="BE356" s="184">
        <f>IF(N356="základní",J356,0)</f>
        <v>0</v>
      </c>
      <c r="BF356" s="184">
        <f>IF(N356="snížená",J356,0)</f>
        <v>0</v>
      </c>
      <c r="BG356" s="184">
        <f>IF(N356="zákl. přenesená",J356,0)</f>
        <v>0</v>
      </c>
      <c r="BH356" s="184">
        <f>IF(N356="sníž. přenesená",J356,0)</f>
        <v>0</v>
      </c>
      <c r="BI356" s="184">
        <f>IF(N356="nulová",J356,0)</f>
        <v>0</v>
      </c>
      <c r="BJ356" s="17" t="s">
        <v>84</v>
      </c>
      <c r="BK356" s="184">
        <f>ROUND(I356*H356,2)</f>
        <v>0</v>
      </c>
      <c r="BL356" s="17" t="s">
        <v>145</v>
      </c>
      <c r="BM356" s="183" t="s">
        <v>915</v>
      </c>
    </row>
    <row r="357" spans="1:47" s="2" customFormat="1" ht="12">
      <c r="A357" s="36"/>
      <c r="B357" s="37"/>
      <c r="C357" s="36"/>
      <c r="D357" s="185" t="s">
        <v>147</v>
      </c>
      <c r="E357" s="36"/>
      <c r="F357" s="186" t="s">
        <v>317</v>
      </c>
      <c r="G357" s="36"/>
      <c r="H357" s="36"/>
      <c r="I357" s="187"/>
      <c r="J357" s="36"/>
      <c r="K357" s="36"/>
      <c r="L357" s="37"/>
      <c r="M357" s="188"/>
      <c r="N357" s="189"/>
      <c r="O357" s="75"/>
      <c r="P357" s="75"/>
      <c r="Q357" s="75"/>
      <c r="R357" s="75"/>
      <c r="S357" s="75"/>
      <c r="T357" s="7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7" t="s">
        <v>147</v>
      </c>
      <c r="AU357" s="17" t="s">
        <v>86</v>
      </c>
    </row>
    <row r="358" spans="1:51" s="13" customFormat="1" ht="12">
      <c r="A358" s="13"/>
      <c r="B358" s="191"/>
      <c r="C358" s="13"/>
      <c r="D358" s="185" t="s">
        <v>151</v>
      </c>
      <c r="E358" s="192" t="s">
        <v>1</v>
      </c>
      <c r="F358" s="193" t="s">
        <v>916</v>
      </c>
      <c r="G358" s="13"/>
      <c r="H358" s="194">
        <v>217.97</v>
      </c>
      <c r="I358" s="195"/>
      <c r="J358" s="13"/>
      <c r="K358" s="13"/>
      <c r="L358" s="191"/>
      <c r="M358" s="196"/>
      <c r="N358" s="197"/>
      <c r="O358" s="197"/>
      <c r="P358" s="197"/>
      <c r="Q358" s="197"/>
      <c r="R358" s="197"/>
      <c r="S358" s="197"/>
      <c r="T358" s="19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2" t="s">
        <v>151</v>
      </c>
      <c r="AU358" s="192" t="s">
        <v>86</v>
      </c>
      <c r="AV358" s="13" t="s">
        <v>86</v>
      </c>
      <c r="AW358" s="13" t="s">
        <v>32</v>
      </c>
      <c r="AX358" s="13" t="s">
        <v>84</v>
      </c>
      <c r="AY358" s="192" t="s">
        <v>138</v>
      </c>
    </row>
    <row r="359" spans="1:63" s="12" customFormat="1" ht="25.9" customHeight="1">
      <c r="A359" s="12"/>
      <c r="B359" s="157"/>
      <c r="C359" s="12"/>
      <c r="D359" s="158" t="s">
        <v>75</v>
      </c>
      <c r="E359" s="159" t="s">
        <v>573</v>
      </c>
      <c r="F359" s="159" t="s">
        <v>574</v>
      </c>
      <c r="G359" s="12"/>
      <c r="H359" s="12"/>
      <c r="I359" s="160"/>
      <c r="J359" s="161">
        <f>BK359</f>
        <v>0</v>
      </c>
      <c r="K359" s="12"/>
      <c r="L359" s="157"/>
      <c r="M359" s="162"/>
      <c r="N359" s="163"/>
      <c r="O359" s="163"/>
      <c r="P359" s="164">
        <f>P360</f>
        <v>0</v>
      </c>
      <c r="Q359" s="163"/>
      <c r="R359" s="164">
        <f>R360</f>
        <v>0.020592</v>
      </c>
      <c r="S359" s="163"/>
      <c r="T359" s="165">
        <f>T360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58" t="s">
        <v>86</v>
      </c>
      <c r="AT359" s="166" t="s">
        <v>75</v>
      </c>
      <c r="AU359" s="166" t="s">
        <v>76</v>
      </c>
      <c r="AY359" s="158" t="s">
        <v>138</v>
      </c>
      <c r="BK359" s="167">
        <f>BK360</f>
        <v>0</v>
      </c>
    </row>
    <row r="360" spans="1:63" s="12" customFormat="1" ht="22.8" customHeight="1">
      <c r="A360" s="12"/>
      <c r="B360" s="157"/>
      <c r="C360" s="12"/>
      <c r="D360" s="158" t="s">
        <v>75</v>
      </c>
      <c r="E360" s="168" t="s">
        <v>623</v>
      </c>
      <c r="F360" s="168" t="s">
        <v>624</v>
      </c>
      <c r="G360" s="12"/>
      <c r="H360" s="12"/>
      <c r="I360" s="160"/>
      <c r="J360" s="169">
        <f>BK360</f>
        <v>0</v>
      </c>
      <c r="K360" s="12"/>
      <c r="L360" s="157"/>
      <c r="M360" s="162"/>
      <c r="N360" s="163"/>
      <c r="O360" s="163"/>
      <c r="P360" s="164">
        <f>SUM(P361:P366)</f>
        <v>0</v>
      </c>
      <c r="Q360" s="163"/>
      <c r="R360" s="164">
        <f>SUM(R361:R366)</f>
        <v>0.020592</v>
      </c>
      <c r="S360" s="163"/>
      <c r="T360" s="165">
        <f>SUM(T361:T366)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58" t="s">
        <v>86</v>
      </c>
      <c r="AT360" s="166" t="s">
        <v>75</v>
      </c>
      <c r="AU360" s="166" t="s">
        <v>84</v>
      </c>
      <c r="AY360" s="158" t="s">
        <v>138</v>
      </c>
      <c r="BK360" s="167">
        <f>SUM(BK361:BK366)</f>
        <v>0</v>
      </c>
    </row>
    <row r="361" spans="1:65" s="2" customFormat="1" ht="33" customHeight="1">
      <c r="A361" s="36"/>
      <c r="B361" s="170"/>
      <c r="C361" s="171" t="s">
        <v>549</v>
      </c>
      <c r="D361" s="171" t="s">
        <v>141</v>
      </c>
      <c r="E361" s="172" t="s">
        <v>625</v>
      </c>
      <c r="F361" s="173" t="s">
        <v>626</v>
      </c>
      <c r="G361" s="174" t="s">
        <v>202</v>
      </c>
      <c r="H361" s="175">
        <v>62.4</v>
      </c>
      <c r="I361" s="176"/>
      <c r="J361" s="177">
        <f>ROUND(I361*H361,2)</f>
        <v>0</v>
      </c>
      <c r="K361" s="178"/>
      <c r="L361" s="37"/>
      <c r="M361" s="179" t="s">
        <v>1</v>
      </c>
      <c r="N361" s="180" t="s">
        <v>41</v>
      </c>
      <c r="O361" s="75"/>
      <c r="P361" s="181">
        <f>O361*H361</f>
        <v>0</v>
      </c>
      <c r="Q361" s="181">
        <v>0.00021</v>
      </c>
      <c r="R361" s="181">
        <f>Q361*H361</f>
        <v>0.013104000000000001</v>
      </c>
      <c r="S361" s="181">
        <v>0</v>
      </c>
      <c r="T361" s="182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3" t="s">
        <v>145</v>
      </c>
      <c r="AT361" s="183" t="s">
        <v>141</v>
      </c>
      <c r="AU361" s="183" t="s">
        <v>86</v>
      </c>
      <c r="AY361" s="17" t="s">
        <v>138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17" t="s">
        <v>84</v>
      </c>
      <c r="BK361" s="184">
        <f>ROUND(I361*H361,2)</f>
        <v>0</v>
      </c>
      <c r="BL361" s="17" t="s">
        <v>145</v>
      </c>
      <c r="BM361" s="183" t="s">
        <v>917</v>
      </c>
    </row>
    <row r="362" spans="1:47" s="2" customFormat="1" ht="12">
      <c r="A362" s="36"/>
      <c r="B362" s="37"/>
      <c r="C362" s="36"/>
      <c r="D362" s="185" t="s">
        <v>147</v>
      </c>
      <c r="E362" s="36"/>
      <c r="F362" s="186" t="s">
        <v>626</v>
      </c>
      <c r="G362" s="36"/>
      <c r="H362" s="36"/>
      <c r="I362" s="187"/>
      <c r="J362" s="36"/>
      <c r="K362" s="36"/>
      <c r="L362" s="37"/>
      <c r="M362" s="188"/>
      <c r="N362" s="189"/>
      <c r="O362" s="75"/>
      <c r="P362" s="75"/>
      <c r="Q362" s="75"/>
      <c r="R362" s="75"/>
      <c r="S362" s="75"/>
      <c r="T362" s="7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7" t="s">
        <v>147</v>
      </c>
      <c r="AU362" s="17" t="s">
        <v>86</v>
      </c>
    </row>
    <row r="363" spans="1:51" s="13" customFormat="1" ht="12">
      <c r="A363" s="13"/>
      <c r="B363" s="191"/>
      <c r="C363" s="13"/>
      <c r="D363" s="185" t="s">
        <v>151</v>
      </c>
      <c r="E363" s="192" t="s">
        <v>1</v>
      </c>
      <c r="F363" s="193" t="s">
        <v>918</v>
      </c>
      <c r="G363" s="13"/>
      <c r="H363" s="194">
        <v>62.4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151</v>
      </c>
      <c r="AU363" s="192" t="s">
        <v>86</v>
      </c>
      <c r="AV363" s="13" t="s">
        <v>86</v>
      </c>
      <c r="AW363" s="13" t="s">
        <v>32</v>
      </c>
      <c r="AX363" s="13" t="s">
        <v>84</v>
      </c>
      <c r="AY363" s="192" t="s">
        <v>138</v>
      </c>
    </row>
    <row r="364" spans="1:65" s="2" customFormat="1" ht="33" customHeight="1">
      <c r="A364" s="36"/>
      <c r="B364" s="170"/>
      <c r="C364" s="171" t="s">
        <v>552</v>
      </c>
      <c r="D364" s="171" t="s">
        <v>141</v>
      </c>
      <c r="E364" s="172" t="s">
        <v>628</v>
      </c>
      <c r="F364" s="173" t="s">
        <v>629</v>
      </c>
      <c r="G364" s="174" t="s">
        <v>202</v>
      </c>
      <c r="H364" s="175">
        <v>62.4</v>
      </c>
      <c r="I364" s="176"/>
      <c r="J364" s="177">
        <f>ROUND(I364*H364,2)</f>
        <v>0</v>
      </c>
      <c r="K364" s="178"/>
      <c r="L364" s="37"/>
      <c r="M364" s="179" t="s">
        <v>1</v>
      </c>
      <c r="N364" s="180" t="s">
        <v>41</v>
      </c>
      <c r="O364" s="75"/>
      <c r="P364" s="181">
        <f>O364*H364</f>
        <v>0</v>
      </c>
      <c r="Q364" s="181">
        <v>0.00012</v>
      </c>
      <c r="R364" s="181">
        <f>Q364*H364</f>
        <v>0.007488</v>
      </c>
      <c r="S364" s="181">
        <v>0</v>
      </c>
      <c r="T364" s="182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3" t="s">
        <v>307</v>
      </c>
      <c r="AT364" s="183" t="s">
        <v>141</v>
      </c>
      <c r="AU364" s="183" t="s">
        <v>86</v>
      </c>
      <c r="AY364" s="17" t="s">
        <v>138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7" t="s">
        <v>84</v>
      </c>
      <c r="BK364" s="184">
        <f>ROUND(I364*H364,2)</f>
        <v>0</v>
      </c>
      <c r="BL364" s="17" t="s">
        <v>307</v>
      </c>
      <c r="BM364" s="183" t="s">
        <v>919</v>
      </c>
    </row>
    <row r="365" spans="1:47" s="2" customFormat="1" ht="12">
      <c r="A365" s="36"/>
      <c r="B365" s="37"/>
      <c r="C365" s="36"/>
      <c r="D365" s="185" t="s">
        <v>147</v>
      </c>
      <c r="E365" s="36"/>
      <c r="F365" s="186" t="s">
        <v>629</v>
      </c>
      <c r="G365" s="36"/>
      <c r="H365" s="36"/>
      <c r="I365" s="187"/>
      <c r="J365" s="36"/>
      <c r="K365" s="36"/>
      <c r="L365" s="37"/>
      <c r="M365" s="188"/>
      <c r="N365" s="189"/>
      <c r="O365" s="75"/>
      <c r="P365" s="75"/>
      <c r="Q365" s="75"/>
      <c r="R365" s="75"/>
      <c r="S365" s="75"/>
      <c r="T365" s="7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7" t="s">
        <v>147</v>
      </c>
      <c r="AU365" s="17" t="s">
        <v>86</v>
      </c>
    </row>
    <row r="366" spans="1:51" s="13" customFormat="1" ht="12">
      <c r="A366" s="13"/>
      <c r="B366" s="191"/>
      <c r="C366" s="13"/>
      <c r="D366" s="185" t="s">
        <v>151</v>
      </c>
      <c r="E366" s="192" t="s">
        <v>1</v>
      </c>
      <c r="F366" s="193" t="s">
        <v>918</v>
      </c>
      <c r="G366" s="13"/>
      <c r="H366" s="194">
        <v>62.4</v>
      </c>
      <c r="I366" s="195"/>
      <c r="J366" s="13"/>
      <c r="K366" s="13"/>
      <c r="L366" s="191"/>
      <c r="M366" s="199"/>
      <c r="N366" s="200"/>
      <c r="O366" s="200"/>
      <c r="P366" s="200"/>
      <c r="Q366" s="200"/>
      <c r="R366" s="200"/>
      <c r="S366" s="200"/>
      <c r="T366" s="20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2" t="s">
        <v>151</v>
      </c>
      <c r="AU366" s="192" t="s">
        <v>86</v>
      </c>
      <c r="AV366" s="13" t="s">
        <v>86</v>
      </c>
      <c r="AW366" s="13" t="s">
        <v>32</v>
      </c>
      <c r="AX366" s="13" t="s">
        <v>84</v>
      </c>
      <c r="AY366" s="192" t="s">
        <v>138</v>
      </c>
    </row>
    <row r="367" spans="1:31" s="2" customFormat="1" ht="6.95" customHeight="1">
      <c r="A367" s="36"/>
      <c r="B367" s="58"/>
      <c r="C367" s="59"/>
      <c r="D367" s="59"/>
      <c r="E367" s="59"/>
      <c r="F367" s="59"/>
      <c r="G367" s="59"/>
      <c r="H367" s="59"/>
      <c r="I367" s="59"/>
      <c r="J367" s="59"/>
      <c r="K367" s="59"/>
      <c r="L367" s="37"/>
      <c r="M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</row>
  </sheetData>
  <autoFilter ref="C126:K36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112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26.25" customHeight="1">
      <c r="B7" s="20"/>
      <c r="E7" s="119" t="str">
        <f>'Rekapitulace stavby'!K6</f>
        <v>Úprava cyklostezky v oblasti Olešná ul.Kvapilova, k.ú. Místek (aktualizace 01-2021)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113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920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921</v>
      </c>
      <c r="G12" s="36"/>
      <c r="H12" s="36"/>
      <c r="I12" s="30" t="s">
        <v>22</v>
      </c>
      <c r="J12" s="67" t="str">
        <f>'Rekapitulace stavby'!AN8</f>
        <v>25. 1. 2021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922</v>
      </c>
      <c r="F15" s="36"/>
      <c r="G15" s="36"/>
      <c r="H15" s="36"/>
      <c r="I15" s="30" t="s">
        <v>27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923</v>
      </c>
      <c r="F21" s="36"/>
      <c r="G21" s="36"/>
      <c r="H21" s="36"/>
      <c r="I21" s="30" t="s">
        <v>27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33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36</v>
      </c>
      <c r="E30" s="36"/>
      <c r="F30" s="36"/>
      <c r="G30" s="36"/>
      <c r="H30" s="36"/>
      <c r="I30" s="36"/>
      <c r="J30" s="94">
        <f>ROUND(J119,2)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38</v>
      </c>
      <c r="G32" s="36"/>
      <c r="H32" s="36"/>
      <c r="I32" s="41" t="s">
        <v>37</v>
      </c>
      <c r="J32" s="41" t="s">
        <v>39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40</v>
      </c>
      <c r="E33" s="30" t="s">
        <v>41</v>
      </c>
      <c r="F33" s="125">
        <f>ROUND((SUM(BE119:BE157)),2)</f>
        <v>0</v>
      </c>
      <c r="G33" s="36"/>
      <c r="H33" s="36"/>
      <c r="I33" s="126">
        <v>0.21</v>
      </c>
      <c r="J33" s="125">
        <f>ROUND(((SUM(BE119:BE157))*I33),2)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42</v>
      </c>
      <c r="F34" s="125">
        <f>ROUND((SUM(BF119:BF157)),2)</f>
        <v>0</v>
      </c>
      <c r="G34" s="36"/>
      <c r="H34" s="36"/>
      <c r="I34" s="126">
        <v>0.15</v>
      </c>
      <c r="J34" s="125">
        <f>ROUND(((SUM(BF119:BF157))*I34),2)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43</v>
      </c>
      <c r="F35" s="125">
        <f>ROUND((SUM(BG119:BG157)),2)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44</v>
      </c>
      <c r="F36" s="125">
        <f>ROUND((SUM(BH119:BH157)),2)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45</v>
      </c>
      <c r="F37" s="125">
        <f>ROUND((SUM(BI119:BI157)),2)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46</v>
      </c>
      <c r="E39" s="79"/>
      <c r="F39" s="79"/>
      <c r="G39" s="129" t="s">
        <v>47</v>
      </c>
      <c r="H39" s="130" t="s">
        <v>48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51</v>
      </c>
      <c r="E61" s="39"/>
      <c r="F61" s="133" t="s">
        <v>52</v>
      </c>
      <c r="G61" s="56" t="s">
        <v>51</v>
      </c>
      <c r="H61" s="39"/>
      <c r="I61" s="39"/>
      <c r="J61" s="134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51</v>
      </c>
      <c r="E76" s="39"/>
      <c r="F76" s="133" t="s">
        <v>52</v>
      </c>
      <c r="G76" s="56" t="s">
        <v>51</v>
      </c>
      <c r="H76" s="39"/>
      <c r="I76" s="39"/>
      <c r="J76" s="134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6"/>
      <c r="D85" s="36"/>
      <c r="E85" s="119" t="str">
        <f>E7</f>
        <v>Úprava cyklostezky v oblasti Olešná ul.Kvapilova, k.ú. Místek (aktualizace 01-2021)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113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431N - Úprava veřejného osvětlení (neuznatelné náklady)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>Frýdek - Místek</v>
      </c>
      <c r="G89" s="36"/>
      <c r="H89" s="36"/>
      <c r="I89" s="30" t="s">
        <v>22</v>
      </c>
      <c r="J89" s="67" t="str">
        <f>IF(J12="","",J12)</f>
        <v>25. 1. 2021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>Statutární město Frýdek - Místek</v>
      </c>
      <c r="G91" s="36"/>
      <c r="H91" s="36"/>
      <c r="I91" s="30" t="s">
        <v>30</v>
      </c>
      <c r="J91" s="34" t="str">
        <f>E21</f>
        <v>Ing.Černocký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33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116</v>
      </c>
      <c r="D94" s="127"/>
      <c r="E94" s="127"/>
      <c r="F94" s="127"/>
      <c r="G94" s="127"/>
      <c r="H94" s="127"/>
      <c r="I94" s="127"/>
      <c r="J94" s="136" t="s">
        <v>117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118</v>
      </c>
      <c r="D96" s="36"/>
      <c r="E96" s="36"/>
      <c r="F96" s="36"/>
      <c r="G96" s="36"/>
      <c r="H96" s="36"/>
      <c r="I96" s="36"/>
      <c r="J96" s="94">
        <f>J119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119</v>
      </c>
    </row>
    <row r="97" spans="1:31" s="9" customFormat="1" ht="24.95" customHeight="1">
      <c r="A97" s="9"/>
      <c r="B97" s="138"/>
      <c r="C97" s="9"/>
      <c r="D97" s="139" t="s">
        <v>924</v>
      </c>
      <c r="E97" s="140"/>
      <c r="F97" s="140"/>
      <c r="G97" s="140"/>
      <c r="H97" s="140"/>
      <c r="I97" s="140"/>
      <c r="J97" s="141">
        <f>J120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8"/>
      <c r="C98" s="9"/>
      <c r="D98" s="139" t="s">
        <v>925</v>
      </c>
      <c r="E98" s="140"/>
      <c r="F98" s="140"/>
      <c r="G98" s="140"/>
      <c r="H98" s="140"/>
      <c r="I98" s="140"/>
      <c r="J98" s="141">
        <f>J121</f>
        <v>0</v>
      </c>
      <c r="K98" s="9"/>
      <c r="L98" s="13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8"/>
      <c r="C99" s="9"/>
      <c r="D99" s="139" t="s">
        <v>926</v>
      </c>
      <c r="E99" s="140"/>
      <c r="F99" s="140"/>
      <c r="G99" s="140"/>
      <c r="H99" s="140"/>
      <c r="I99" s="140"/>
      <c r="J99" s="141">
        <f>J129</f>
        <v>0</v>
      </c>
      <c r="K99" s="9"/>
      <c r="L99" s="13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122</v>
      </c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6.25" customHeight="1">
      <c r="A109" s="36"/>
      <c r="B109" s="37"/>
      <c r="C109" s="36"/>
      <c r="D109" s="36"/>
      <c r="E109" s="119" t="str">
        <f>E7</f>
        <v>Úprava cyklostezky v oblasti Olešná ul.Kvapilova, k.ú. Místek (aktualizace 01-2021)</v>
      </c>
      <c r="F109" s="30"/>
      <c r="G109" s="30"/>
      <c r="H109" s="30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113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6"/>
      <c r="D111" s="36"/>
      <c r="E111" s="65" t="str">
        <f>E9</f>
        <v>SO 431N - Úprava veřejného osvětlení (neuznatelné náklady)</v>
      </c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6"/>
      <c r="E113" s="36"/>
      <c r="F113" s="25" t="str">
        <f>F12</f>
        <v>Frýdek - Místek</v>
      </c>
      <c r="G113" s="36"/>
      <c r="H113" s="36"/>
      <c r="I113" s="30" t="s">
        <v>22</v>
      </c>
      <c r="J113" s="67" t="str">
        <f>IF(J12="","",J12)</f>
        <v>25. 1. 2021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24</v>
      </c>
      <c r="D115" s="36"/>
      <c r="E115" s="36"/>
      <c r="F115" s="25" t="str">
        <f>E15</f>
        <v>Statutární město Frýdek - Místek</v>
      </c>
      <c r="G115" s="36"/>
      <c r="H115" s="36"/>
      <c r="I115" s="30" t="s">
        <v>30</v>
      </c>
      <c r="J115" s="34" t="str">
        <f>E21</f>
        <v>Ing.Černocký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28</v>
      </c>
      <c r="D116" s="36"/>
      <c r="E116" s="36"/>
      <c r="F116" s="25" t="str">
        <f>IF(E18="","",E18)</f>
        <v>Vyplň údaj</v>
      </c>
      <c r="G116" s="36"/>
      <c r="H116" s="36"/>
      <c r="I116" s="30" t="s">
        <v>33</v>
      </c>
      <c r="J116" s="34" t="str">
        <f>E24</f>
        <v xml:space="preserve"> 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146"/>
      <c r="B118" s="147"/>
      <c r="C118" s="148" t="s">
        <v>123</v>
      </c>
      <c r="D118" s="149" t="s">
        <v>61</v>
      </c>
      <c r="E118" s="149" t="s">
        <v>57</v>
      </c>
      <c r="F118" s="149" t="s">
        <v>58</v>
      </c>
      <c r="G118" s="149" t="s">
        <v>124</v>
      </c>
      <c r="H118" s="149" t="s">
        <v>125</v>
      </c>
      <c r="I118" s="149" t="s">
        <v>126</v>
      </c>
      <c r="J118" s="150" t="s">
        <v>117</v>
      </c>
      <c r="K118" s="151" t="s">
        <v>127</v>
      </c>
      <c r="L118" s="152"/>
      <c r="M118" s="84" t="s">
        <v>1</v>
      </c>
      <c r="N118" s="85" t="s">
        <v>40</v>
      </c>
      <c r="O118" s="85" t="s">
        <v>128</v>
      </c>
      <c r="P118" s="85" t="s">
        <v>129</v>
      </c>
      <c r="Q118" s="85" t="s">
        <v>130</v>
      </c>
      <c r="R118" s="85" t="s">
        <v>131</v>
      </c>
      <c r="S118" s="85" t="s">
        <v>132</v>
      </c>
      <c r="T118" s="86" t="s">
        <v>133</v>
      </c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63" s="2" customFormat="1" ht="22.8" customHeight="1">
      <c r="A119" s="36"/>
      <c r="B119" s="37"/>
      <c r="C119" s="91" t="s">
        <v>134</v>
      </c>
      <c r="D119" s="36"/>
      <c r="E119" s="36"/>
      <c r="F119" s="36"/>
      <c r="G119" s="36"/>
      <c r="H119" s="36"/>
      <c r="I119" s="36"/>
      <c r="J119" s="153">
        <f>BK119</f>
        <v>0</v>
      </c>
      <c r="K119" s="36"/>
      <c r="L119" s="37"/>
      <c r="M119" s="87"/>
      <c r="N119" s="71"/>
      <c r="O119" s="88"/>
      <c r="P119" s="154">
        <f>P120+P121+P129</f>
        <v>0</v>
      </c>
      <c r="Q119" s="88"/>
      <c r="R119" s="154">
        <f>R120+R121+R129</f>
        <v>0.018028000000000002</v>
      </c>
      <c r="S119" s="88"/>
      <c r="T119" s="155">
        <f>T120+T121+T129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75</v>
      </c>
      <c r="AU119" s="17" t="s">
        <v>119</v>
      </c>
      <c r="BK119" s="156">
        <f>BK120+BK121+BK129</f>
        <v>0</v>
      </c>
    </row>
    <row r="120" spans="1:63" s="12" customFormat="1" ht="25.9" customHeight="1">
      <c r="A120" s="12"/>
      <c r="B120" s="157"/>
      <c r="C120" s="12"/>
      <c r="D120" s="158" t="s">
        <v>75</v>
      </c>
      <c r="E120" s="159" t="s">
        <v>7</v>
      </c>
      <c r="F120" s="159" t="s">
        <v>927</v>
      </c>
      <c r="G120" s="12"/>
      <c r="H120" s="12"/>
      <c r="I120" s="160"/>
      <c r="J120" s="161">
        <f>BK120</f>
        <v>0</v>
      </c>
      <c r="K120" s="12"/>
      <c r="L120" s="157"/>
      <c r="M120" s="162"/>
      <c r="N120" s="163"/>
      <c r="O120" s="163"/>
      <c r="P120" s="164">
        <v>0</v>
      </c>
      <c r="Q120" s="163"/>
      <c r="R120" s="164">
        <v>0</v>
      </c>
      <c r="S120" s="163"/>
      <c r="T120" s="165"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84</v>
      </c>
      <c r="AT120" s="166" t="s">
        <v>75</v>
      </c>
      <c r="AU120" s="166" t="s">
        <v>76</v>
      </c>
      <c r="AY120" s="158" t="s">
        <v>138</v>
      </c>
      <c r="BK120" s="167">
        <v>0</v>
      </c>
    </row>
    <row r="121" spans="1:63" s="12" customFormat="1" ht="25.9" customHeight="1">
      <c r="A121" s="12"/>
      <c r="B121" s="157"/>
      <c r="C121" s="12"/>
      <c r="D121" s="158" t="s">
        <v>75</v>
      </c>
      <c r="E121" s="159" t="s">
        <v>238</v>
      </c>
      <c r="F121" s="159" t="s">
        <v>928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SUM(P122:P128)</f>
        <v>0</v>
      </c>
      <c r="Q121" s="163"/>
      <c r="R121" s="164">
        <f>SUM(R122:R128)</f>
        <v>0.00222</v>
      </c>
      <c r="S121" s="163"/>
      <c r="T121" s="165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84</v>
      </c>
      <c r="AT121" s="166" t="s">
        <v>75</v>
      </c>
      <c r="AU121" s="166" t="s">
        <v>76</v>
      </c>
      <c r="AY121" s="158" t="s">
        <v>138</v>
      </c>
      <c r="BK121" s="167">
        <f>SUM(BK122:BK128)</f>
        <v>0</v>
      </c>
    </row>
    <row r="122" spans="1:65" s="2" customFormat="1" ht="21.75" customHeight="1">
      <c r="A122" s="36"/>
      <c r="B122" s="170"/>
      <c r="C122" s="171" t="s">
        <v>84</v>
      </c>
      <c r="D122" s="171" t="s">
        <v>141</v>
      </c>
      <c r="E122" s="172" t="s">
        <v>929</v>
      </c>
      <c r="F122" s="173" t="s">
        <v>930</v>
      </c>
      <c r="G122" s="174" t="s">
        <v>267</v>
      </c>
      <c r="H122" s="175">
        <v>12</v>
      </c>
      <c r="I122" s="176"/>
      <c r="J122" s="177">
        <f>ROUND(I122*H122,2)</f>
        <v>0</v>
      </c>
      <c r="K122" s="178"/>
      <c r="L122" s="37"/>
      <c r="M122" s="179" t="s">
        <v>1</v>
      </c>
      <c r="N122" s="180" t="s">
        <v>41</v>
      </c>
      <c r="O122" s="75"/>
      <c r="P122" s="181">
        <f>O122*H122</f>
        <v>0</v>
      </c>
      <c r="Q122" s="181">
        <v>6E-05</v>
      </c>
      <c r="R122" s="181">
        <f>Q122*H122</f>
        <v>0.00072</v>
      </c>
      <c r="S122" s="181">
        <v>0</v>
      </c>
      <c r="T122" s="18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3" t="s">
        <v>145</v>
      </c>
      <c r="AT122" s="183" t="s">
        <v>141</v>
      </c>
      <c r="AU122" s="183" t="s">
        <v>84</v>
      </c>
      <c r="AY122" s="17" t="s">
        <v>138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84</v>
      </c>
      <c r="BK122" s="184">
        <f>ROUND(I122*H122,2)</f>
        <v>0</v>
      </c>
      <c r="BL122" s="17" t="s">
        <v>145</v>
      </c>
      <c r="BM122" s="183" t="s">
        <v>931</v>
      </c>
    </row>
    <row r="123" spans="1:47" s="2" customFormat="1" ht="12">
      <c r="A123" s="36"/>
      <c r="B123" s="37"/>
      <c r="C123" s="36"/>
      <c r="D123" s="185" t="s">
        <v>147</v>
      </c>
      <c r="E123" s="36"/>
      <c r="F123" s="186" t="s">
        <v>932</v>
      </c>
      <c r="G123" s="36"/>
      <c r="H123" s="36"/>
      <c r="I123" s="187"/>
      <c r="J123" s="36"/>
      <c r="K123" s="36"/>
      <c r="L123" s="37"/>
      <c r="M123" s="188"/>
      <c r="N123" s="189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147</v>
      </c>
      <c r="AU123" s="17" t="s">
        <v>84</v>
      </c>
    </row>
    <row r="124" spans="1:51" s="13" customFormat="1" ht="12">
      <c r="A124" s="13"/>
      <c r="B124" s="191"/>
      <c r="C124" s="13"/>
      <c r="D124" s="185" t="s">
        <v>151</v>
      </c>
      <c r="E124" s="192" t="s">
        <v>1</v>
      </c>
      <c r="F124" s="193" t="s">
        <v>933</v>
      </c>
      <c r="G124" s="13"/>
      <c r="H124" s="194">
        <v>12</v>
      </c>
      <c r="I124" s="195"/>
      <c r="J124" s="13"/>
      <c r="K124" s="13"/>
      <c r="L124" s="191"/>
      <c r="M124" s="196"/>
      <c r="N124" s="197"/>
      <c r="O124" s="197"/>
      <c r="P124" s="197"/>
      <c r="Q124" s="197"/>
      <c r="R124" s="197"/>
      <c r="S124" s="197"/>
      <c r="T124" s="19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2" t="s">
        <v>151</v>
      </c>
      <c r="AU124" s="192" t="s">
        <v>84</v>
      </c>
      <c r="AV124" s="13" t="s">
        <v>86</v>
      </c>
      <c r="AW124" s="13" t="s">
        <v>32</v>
      </c>
      <c r="AX124" s="13" t="s">
        <v>84</v>
      </c>
      <c r="AY124" s="192" t="s">
        <v>138</v>
      </c>
    </row>
    <row r="125" spans="1:65" s="2" customFormat="1" ht="21.75" customHeight="1">
      <c r="A125" s="36"/>
      <c r="B125" s="170"/>
      <c r="C125" s="210" t="s">
        <v>86</v>
      </c>
      <c r="D125" s="210" t="s">
        <v>238</v>
      </c>
      <c r="E125" s="211" t="s">
        <v>934</v>
      </c>
      <c r="F125" s="212" t="s">
        <v>935</v>
      </c>
      <c r="G125" s="213" t="s">
        <v>936</v>
      </c>
      <c r="H125" s="214">
        <v>1</v>
      </c>
      <c r="I125" s="215"/>
      <c r="J125" s="216">
        <f>ROUND(I125*H125,2)</f>
        <v>0</v>
      </c>
      <c r="K125" s="217"/>
      <c r="L125" s="218"/>
      <c r="M125" s="219" t="s">
        <v>1</v>
      </c>
      <c r="N125" s="220" t="s">
        <v>41</v>
      </c>
      <c r="O125" s="75"/>
      <c r="P125" s="181">
        <f>O125*H125</f>
        <v>0</v>
      </c>
      <c r="Q125" s="181">
        <v>0.001</v>
      </c>
      <c r="R125" s="181">
        <f>Q125*H125</f>
        <v>0.001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241</v>
      </c>
      <c r="AT125" s="183" t="s">
        <v>238</v>
      </c>
      <c r="AU125" s="183" t="s">
        <v>84</v>
      </c>
      <c r="AY125" s="17" t="s">
        <v>138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84</v>
      </c>
      <c r="BK125" s="184">
        <f>ROUND(I125*H125,2)</f>
        <v>0</v>
      </c>
      <c r="BL125" s="17" t="s">
        <v>145</v>
      </c>
      <c r="BM125" s="183" t="s">
        <v>518</v>
      </c>
    </row>
    <row r="126" spans="1:47" s="2" customFormat="1" ht="12">
      <c r="A126" s="36"/>
      <c r="B126" s="37"/>
      <c r="C126" s="36"/>
      <c r="D126" s="185" t="s">
        <v>147</v>
      </c>
      <c r="E126" s="36"/>
      <c r="F126" s="186" t="s">
        <v>937</v>
      </c>
      <c r="G126" s="36"/>
      <c r="H126" s="36"/>
      <c r="I126" s="187"/>
      <c r="J126" s="36"/>
      <c r="K126" s="36"/>
      <c r="L126" s="37"/>
      <c r="M126" s="188"/>
      <c r="N126" s="189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147</v>
      </c>
      <c r="AU126" s="17" t="s">
        <v>84</v>
      </c>
    </row>
    <row r="127" spans="1:65" s="2" customFormat="1" ht="16.5" customHeight="1">
      <c r="A127" s="36"/>
      <c r="B127" s="170"/>
      <c r="C127" s="210" t="s">
        <v>158</v>
      </c>
      <c r="D127" s="210" t="s">
        <v>238</v>
      </c>
      <c r="E127" s="211" t="s">
        <v>938</v>
      </c>
      <c r="F127" s="212" t="s">
        <v>939</v>
      </c>
      <c r="G127" s="213" t="s">
        <v>936</v>
      </c>
      <c r="H127" s="214">
        <v>0.5</v>
      </c>
      <c r="I127" s="215"/>
      <c r="J127" s="216">
        <f>ROUND(I127*H127,2)</f>
        <v>0</v>
      </c>
      <c r="K127" s="217"/>
      <c r="L127" s="218"/>
      <c r="M127" s="219" t="s">
        <v>1</v>
      </c>
      <c r="N127" s="220" t="s">
        <v>41</v>
      </c>
      <c r="O127" s="75"/>
      <c r="P127" s="181">
        <f>O127*H127</f>
        <v>0</v>
      </c>
      <c r="Q127" s="181">
        <v>0.001</v>
      </c>
      <c r="R127" s="181">
        <f>Q127*H127</f>
        <v>0.0005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241</v>
      </c>
      <c r="AT127" s="183" t="s">
        <v>238</v>
      </c>
      <c r="AU127" s="183" t="s">
        <v>84</v>
      </c>
      <c r="AY127" s="17" t="s">
        <v>138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84</v>
      </c>
      <c r="BK127" s="184">
        <f>ROUND(I127*H127,2)</f>
        <v>0</v>
      </c>
      <c r="BL127" s="17" t="s">
        <v>145</v>
      </c>
      <c r="BM127" s="183" t="s">
        <v>940</v>
      </c>
    </row>
    <row r="128" spans="1:47" s="2" customFormat="1" ht="12">
      <c r="A128" s="36"/>
      <c r="B128" s="37"/>
      <c r="C128" s="36"/>
      <c r="D128" s="185" t="s">
        <v>147</v>
      </c>
      <c r="E128" s="36"/>
      <c r="F128" s="186" t="s">
        <v>941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147</v>
      </c>
      <c r="AU128" s="17" t="s">
        <v>84</v>
      </c>
    </row>
    <row r="129" spans="1:63" s="12" customFormat="1" ht="25.9" customHeight="1">
      <c r="A129" s="12"/>
      <c r="B129" s="157"/>
      <c r="C129" s="12"/>
      <c r="D129" s="158" t="s">
        <v>75</v>
      </c>
      <c r="E129" s="159" t="s">
        <v>942</v>
      </c>
      <c r="F129" s="159" t="s">
        <v>943</v>
      </c>
      <c r="G129" s="12"/>
      <c r="H129" s="12"/>
      <c r="I129" s="160"/>
      <c r="J129" s="161">
        <f>BK129</f>
        <v>0</v>
      </c>
      <c r="K129" s="12"/>
      <c r="L129" s="157"/>
      <c r="M129" s="162"/>
      <c r="N129" s="163"/>
      <c r="O129" s="163"/>
      <c r="P129" s="164">
        <f>SUM(P130:P157)</f>
        <v>0</v>
      </c>
      <c r="Q129" s="163"/>
      <c r="R129" s="164">
        <f>SUM(R130:R157)</f>
        <v>0.015808000000000003</v>
      </c>
      <c r="S129" s="163"/>
      <c r="T129" s="165">
        <f>SUM(T130:T157)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84</v>
      </c>
      <c r="AT129" s="166" t="s">
        <v>75</v>
      </c>
      <c r="AU129" s="166" t="s">
        <v>76</v>
      </c>
      <c r="AY129" s="158" t="s">
        <v>138</v>
      </c>
      <c r="BK129" s="167">
        <f>SUM(BK130:BK157)</f>
        <v>0</v>
      </c>
    </row>
    <row r="130" spans="1:65" s="2" customFormat="1" ht="21.75" customHeight="1">
      <c r="A130" s="36"/>
      <c r="B130" s="170"/>
      <c r="C130" s="171" t="s">
        <v>145</v>
      </c>
      <c r="D130" s="171" t="s">
        <v>141</v>
      </c>
      <c r="E130" s="172" t="s">
        <v>944</v>
      </c>
      <c r="F130" s="173" t="s">
        <v>945</v>
      </c>
      <c r="G130" s="174" t="s">
        <v>946</v>
      </c>
      <c r="H130" s="175">
        <v>0.16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41</v>
      </c>
      <c r="O130" s="75"/>
      <c r="P130" s="181">
        <f>O130*H130</f>
        <v>0</v>
      </c>
      <c r="Q130" s="181">
        <v>0.0088</v>
      </c>
      <c r="R130" s="181">
        <f>Q130*H130</f>
        <v>0.0014080000000000002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145</v>
      </c>
      <c r="AT130" s="183" t="s">
        <v>141</v>
      </c>
      <c r="AU130" s="183" t="s">
        <v>84</v>
      </c>
      <c r="AY130" s="17" t="s">
        <v>138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84</v>
      </c>
      <c r="BK130" s="184">
        <f>ROUND(I130*H130,2)</f>
        <v>0</v>
      </c>
      <c r="BL130" s="17" t="s">
        <v>145</v>
      </c>
      <c r="BM130" s="183" t="s">
        <v>533</v>
      </c>
    </row>
    <row r="131" spans="1:47" s="2" customFormat="1" ht="12">
      <c r="A131" s="36"/>
      <c r="B131" s="37"/>
      <c r="C131" s="36"/>
      <c r="D131" s="185" t="s">
        <v>147</v>
      </c>
      <c r="E131" s="36"/>
      <c r="F131" s="186" t="s">
        <v>947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147</v>
      </c>
      <c r="AU131" s="17" t="s">
        <v>84</v>
      </c>
    </row>
    <row r="132" spans="1:65" s="2" customFormat="1" ht="16.5" customHeight="1">
      <c r="A132" s="36"/>
      <c r="B132" s="170"/>
      <c r="C132" s="171" t="s">
        <v>137</v>
      </c>
      <c r="D132" s="171" t="s">
        <v>141</v>
      </c>
      <c r="E132" s="172" t="s">
        <v>948</v>
      </c>
      <c r="F132" s="173" t="s">
        <v>949</v>
      </c>
      <c r="G132" s="174" t="s">
        <v>950</v>
      </c>
      <c r="H132" s="175">
        <v>12.3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41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145</v>
      </c>
      <c r="AT132" s="183" t="s">
        <v>141</v>
      </c>
      <c r="AU132" s="183" t="s">
        <v>84</v>
      </c>
      <c r="AY132" s="17" t="s">
        <v>138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84</v>
      </c>
      <c r="BK132" s="184">
        <f>ROUND(I132*H132,2)</f>
        <v>0</v>
      </c>
      <c r="BL132" s="17" t="s">
        <v>145</v>
      </c>
      <c r="BM132" s="183" t="s">
        <v>541</v>
      </c>
    </row>
    <row r="133" spans="1:47" s="2" customFormat="1" ht="12">
      <c r="A133" s="36"/>
      <c r="B133" s="37"/>
      <c r="C133" s="36"/>
      <c r="D133" s="185" t="s">
        <v>147</v>
      </c>
      <c r="E133" s="36"/>
      <c r="F133" s="186" t="s">
        <v>951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147</v>
      </c>
      <c r="AU133" s="17" t="s">
        <v>84</v>
      </c>
    </row>
    <row r="134" spans="1:65" s="2" customFormat="1" ht="21.75" customHeight="1">
      <c r="A134" s="36"/>
      <c r="B134" s="170"/>
      <c r="C134" s="171" t="s">
        <v>237</v>
      </c>
      <c r="D134" s="171" t="s">
        <v>141</v>
      </c>
      <c r="E134" s="172" t="s">
        <v>952</v>
      </c>
      <c r="F134" s="173" t="s">
        <v>953</v>
      </c>
      <c r="G134" s="174" t="s">
        <v>238</v>
      </c>
      <c r="H134" s="175">
        <v>160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41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145</v>
      </c>
      <c r="AT134" s="183" t="s">
        <v>141</v>
      </c>
      <c r="AU134" s="183" t="s">
        <v>84</v>
      </c>
      <c r="AY134" s="17" t="s">
        <v>138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84</v>
      </c>
      <c r="BK134" s="184">
        <f>ROUND(I134*H134,2)</f>
        <v>0</v>
      </c>
      <c r="BL134" s="17" t="s">
        <v>145</v>
      </c>
      <c r="BM134" s="183" t="s">
        <v>549</v>
      </c>
    </row>
    <row r="135" spans="1:47" s="2" customFormat="1" ht="12">
      <c r="A135" s="36"/>
      <c r="B135" s="37"/>
      <c r="C135" s="36"/>
      <c r="D135" s="185" t="s">
        <v>147</v>
      </c>
      <c r="E135" s="36"/>
      <c r="F135" s="186" t="s">
        <v>953</v>
      </c>
      <c r="G135" s="36"/>
      <c r="H135" s="36"/>
      <c r="I135" s="187"/>
      <c r="J135" s="36"/>
      <c r="K135" s="36"/>
      <c r="L135" s="37"/>
      <c r="M135" s="188"/>
      <c r="N135" s="189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147</v>
      </c>
      <c r="AU135" s="17" t="s">
        <v>84</v>
      </c>
    </row>
    <row r="136" spans="1:65" s="2" customFormat="1" ht="21.75" customHeight="1">
      <c r="A136" s="36"/>
      <c r="B136" s="170"/>
      <c r="C136" s="171" t="s">
        <v>246</v>
      </c>
      <c r="D136" s="171" t="s">
        <v>141</v>
      </c>
      <c r="E136" s="172" t="s">
        <v>954</v>
      </c>
      <c r="F136" s="173" t="s">
        <v>955</v>
      </c>
      <c r="G136" s="174" t="s">
        <v>358</v>
      </c>
      <c r="H136" s="175">
        <v>1.8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41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145</v>
      </c>
      <c r="AT136" s="183" t="s">
        <v>141</v>
      </c>
      <c r="AU136" s="183" t="s">
        <v>84</v>
      </c>
      <c r="AY136" s="17" t="s">
        <v>138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84</v>
      </c>
      <c r="BK136" s="184">
        <f>ROUND(I136*H136,2)</f>
        <v>0</v>
      </c>
      <c r="BL136" s="17" t="s">
        <v>145</v>
      </c>
      <c r="BM136" s="183" t="s">
        <v>555</v>
      </c>
    </row>
    <row r="137" spans="1:47" s="2" customFormat="1" ht="12">
      <c r="A137" s="36"/>
      <c r="B137" s="37"/>
      <c r="C137" s="36"/>
      <c r="D137" s="185" t="s">
        <v>147</v>
      </c>
      <c r="E137" s="36"/>
      <c r="F137" s="186" t="s">
        <v>956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147</v>
      </c>
      <c r="AU137" s="17" t="s">
        <v>84</v>
      </c>
    </row>
    <row r="138" spans="1:65" s="2" customFormat="1" ht="44.25" customHeight="1">
      <c r="A138" s="36"/>
      <c r="B138" s="170"/>
      <c r="C138" s="171" t="s">
        <v>241</v>
      </c>
      <c r="D138" s="171" t="s">
        <v>141</v>
      </c>
      <c r="E138" s="172" t="s">
        <v>957</v>
      </c>
      <c r="F138" s="173" t="s">
        <v>958</v>
      </c>
      <c r="G138" s="174" t="s">
        <v>959</v>
      </c>
      <c r="H138" s="175">
        <v>4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41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145</v>
      </c>
      <c r="AT138" s="183" t="s">
        <v>141</v>
      </c>
      <c r="AU138" s="183" t="s">
        <v>84</v>
      </c>
      <c r="AY138" s="17" t="s">
        <v>138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84</v>
      </c>
      <c r="BK138" s="184">
        <f>ROUND(I138*H138,2)</f>
        <v>0</v>
      </c>
      <c r="BL138" s="17" t="s">
        <v>145</v>
      </c>
      <c r="BM138" s="183" t="s">
        <v>560</v>
      </c>
    </row>
    <row r="139" spans="1:47" s="2" customFormat="1" ht="12">
      <c r="A139" s="36"/>
      <c r="B139" s="37"/>
      <c r="C139" s="36"/>
      <c r="D139" s="185" t="s">
        <v>147</v>
      </c>
      <c r="E139" s="36"/>
      <c r="F139" s="186" t="s">
        <v>958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147</v>
      </c>
      <c r="AU139" s="17" t="s">
        <v>84</v>
      </c>
    </row>
    <row r="140" spans="1:65" s="2" customFormat="1" ht="21.75" customHeight="1">
      <c r="A140" s="36"/>
      <c r="B140" s="170"/>
      <c r="C140" s="171" t="s">
        <v>223</v>
      </c>
      <c r="D140" s="171" t="s">
        <v>141</v>
      </c>
      <c r="E140" s="172" t="s">
        <v>960</v>
      </c>
      <c r="F140" s="173" t="s">
        <v>961</v>
      </c>
      <c r="G140" s="174" t="s">
        <v>238</v>
      </c>
      <c r="H140" s="175">
        <v>160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41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145</v>
      </c>
      <c r="AT140" s="183" t="s">
        <v>141</v>
      </c>
      <c r="AU140" s="183" t="s">
        <v>84</v>
      </c>
      <c r="AY140" s="17" t="s">
        <v>138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84</v>
      </c>
      <c r="BK140" s="184">
        <f>ROUND(I140*H140,2)</f>
        <v>0</v>
      </c>
      <c r="BL140" s="17" t="s">
        <v>145</v>
      </c>
      <c r="BM140" s="183" t="s">
        <v>567</v>
      </c>
    </row>
    <row r="141" spans="1:47" s="2" customFormat="1" ht="12">
      <c r="A141" s="36"/>
      <c r="B141" s="37"/>
      <c r="C141" s="36"/>
      <c r="D141" s="185" t="s">
        <v>147</v>
      </c>
      <c r="E141" s="36"/>
      <c r="F141" s="186" t="s">
        <v>962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147</v>
      </c>
      <c r="AU141" s="17" t="s">
        <v>84</v>
      </c>
    </row>
    <row r="142" spans="1:65" s="2" customFormat="1" ht="16.5" customHeight="1">
      <c r="A142" s="36"/>
      <c r="B142" s="170"/>
      <c r="C142" s="171" t="s">
        <v>258</v>
      </c>
      <c r="D142" s="171" t="s">
        <v>141</v>
      </c>
      <c r="E142" s="172" t="s">
        <v>963</v>
      </c>
      <c r="F142" s="173" t="s">
        <v>964</v>
      </c>
      <c r="G142" s="174" t="s">
        <v>238</v>
      </c>
      <c r="H142" s="175">
        <v>160</v>
      </c>
      <c r="I142" s="176"/>
      <c r="J142" s="177">
        <f>ROUND(I142*H142,2)</f>
        <v>0</v>
      </c>
      <c r="K142" s="178"/>
      <c r="L142" s="37"/>
      <c r="M142" s="179" t="s">
        <v>1</v>
      </c>
      <c r="N142" s="180" t="s">
        <v>41</v>
      </c>
      <c r="O142" s="75"/>
      <c r="P142" s="181">
        <f>O142*H142</f>
        <v>0</v>
      </c>
      <c r="Q142" s="181">
        <v>9E-05</v>
      </c>
      <c r="R142" s="181">
        <f>Q142*H142</f>
        <v>0.014400000000000001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145</v>
      </c>
      <c r="AT142" s="183" t="s">
        <v>141</v>
      </c>
      <c r="AU142" s="183" t="s">
        <v>84</v>
      </c>
      <c r="AY142" s="17" t="s">
        <v>138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84</v>
      </c>
      <c r="BK142" s="184">
        <f>ROUND(I142*H142,2)</f>
        <v>0</v>
      </c>
      <c r="BL142" s="17" t="s">
        <v>145</v>
      </c>
      <c r="BM142" s="183" t="s">
        <v>579</v>
      </c>
    </row>
    <row r="143" spans="1:47" s="2" customFormat="1" ht="12">
      <c r="A143" s="36"/>
      <c r="B143" s="37"/>
      <c r="C143" s="36"/>
      <c r="D143" s="185" t="s">
        <v>147</v>
      </c>
      <c r="E143" s="36"/>
      <c r="F143" s="186" t="s">
        <v>965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147</v>
      </c>
      <c r="AU143" s="17" t="s">
        <v>84</v>
      </c>
    </row>
    <row r="144" spans="1:65" s="2" customFormat="1" ht="21.75" customHeight="1">
      <c r="A144" s="36"/>
      <c r="B144" s="170"/>
      <c r="C144" s="171" t="s">
        <v>264</v>
      </c>
      <c r="D144" s="171" t="s">
        <v>141</v>
      </c>
      <c r="E144" s="172" t="s">
        <v>966</v>
      </c>
      <c r="F144" s="173" t="s">
        <v>967</v>
      </c>
      <c r="G144" s="174" t="s">
        <v>238</v>
      </c>
      <c r="H144" s="175">
        <v>480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41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145</v>
      </c>
      <c r="AT144" s="183" t="s">
        <v>141</v>
      </c>
      <c r="AU144" s="183" t="s">
        <v>84</v>
      </c>
      <c r="AY144" s="17" t="s">
        <v>138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84</v>
      </c>
      <c r="BK144" s="184">
        <f>ROUND(I144*H144,2)</f>
        <v>0</v>
      </c>
      <c r="BL144" s="17" t="s">
        <v>145</v>
      </c>
      <c r="BM144" s="183" t="s">
        <v>587</v>
      </c>
    </row>
    <row r="145" spans="1:47" s="2" customFormat="1" ht="12">
      <c r="A145" s="36"/>
      <c r="B145" s="37"/>
      <c r="C145" s="36"/>
      <c r="D145" s="185" t="s">
        <v>147</v>
      </c>
      <c r="E145" s="36"/>
      <c r="F145" s="186" t="s">
        <v>968</v>
      </c>
      <c r="G145" s="36"/>
      <c r="H145" s="36"/>
      <c r="I145" s="187"/>
      <c r="J145" s="36"/>
      <c r="K145" s="36"/>
      <c r="L145" s="37"/>
      <c r="M145" s="188"/>
      <c r="N145" s="189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147</v>
      </c>
      <c r="AU145" s="17" t="s">
        <v>84</v>
      </c>
    </row>
    <row r="146" spans="1:65" s="2" customFormat="1" ht="16.5" customHeight="1">
      <c r="A146" s="36"/>
      <c r="B146" s="170"/>
      <c r="C146" s="210" t="s">
        <v>272</v>
      </c>
      <c r="D146" s="210" t="s">
        <v>238</v>
      </c>
      <c r="E146" s="211" t="s">
        <v>969</v>
      </c>
      <c r="F146" s="212" t="s">
        <v>970</v>
      </c>
      <c r="G146" s="213" t="s">
        <v>213</v>
      </c>
      <c r="H146" s="214">
        <v>480</v>
      </c>
      <c r="I146" s="215"/>
      <c r="J146" s="216">
        <f>ROUND(I146*H146,2)</f>
        <v>0</v>
      </c>
      <c r="K146" s="217"/>
      <c r="L146" s="218"/>
      <c r="M146" s="219" t="s">
        <v>1</v>
      </c>
      <c r="N146" s="220" t="s">
        <v>41</v>
      </c>
      <c r="O146" s="75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3" t="s">
        <v>241</v>
      </c>
      <c r="AT146" s="183" t="s">
        <v>238</v>
      </c>
      <c r="AU146" s="183" t="s">
        <v>84</v>
      </c>
      <c r="AY146" s="17" t="s">
        <v>138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7" t="s">
        <v>84</v>
      </c>
      <c r="BK146" s="184">
        <f>ROUND(I146*H146,2)</f>
        <v>0</v>
      </c>
      <c r="BL146" s="17" t="s">
        <v>145</v>
      </c>
      <c r="BM146" s="183" t="s">
        <v>595</v>
      </c>
    </row>
    <row r="147" spans="1:47" s="2" customFormat="1" ht="12">
      <c r="A147" s="36"/>
      <c r="B147" s="37"/>
      <c r="C147" s="36"/>
      <c r="D147" s="185" t="s">
        <v>147</v>
      </c>
      <c r="E147" s="36"/>
      <c r="F147" s="186" t="s">
        <v>970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147</v>
      </c>
      <c r="AU147" s="17" t="s">
        <v>84</v>
      </c>
    </row>
    <row r="148" spans="1:65" s="2" customFormat="1" ht="21.75" customHeight="1">
      <c r="A148" s="36"/>
      <c r="B148" s="170"/>
      <c r="C148" s="171" t="s">
        <v>280</v>
      </c>
      <c r="D148" s="171" t="s">
        <v>141</v>
      </c>
      <c r="E148" s="172" t="s">
        <v>971</v>
      </c>
      <c r="F148" s="173" t="s">
        <v>972</v>
      </c>
      <c r="G148" s="174" t="s">
        <v>238</v>
      </c>
      <c r="H148" s="175">
        <v>160</v>
      </c>
      <c r="I148" s="176"/>
      <c r="J148" s="177">
        <f>ROUND(I148*H148,2)</f>
        <v>0</v>
      </c>
      <c r="K148" s="178"/>
      <c r="L148" s="37"/>
      <c r="M148" s="179" t="s">
        <v>1</v>
      </c>
      <c r="N148" s="180" t="s">
        <v>41</v>
      </c>
      <c r="O148" s="75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145</v>
      </c>
      <c r="AT148" s="183" t="s">
        <v>141</v>
      </c>
      <c r="AU148" s="183" t="s">
        <v>84</v>
      </c>
      <c r="AY148" s="17" t="s">
        <v>138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84</v>
      </c>
      <c r="BK148" s="184">
        <f>ROUND(I148*H148,2)</f>
        <v>0</v>
      </c>
      <c r="BL148" s="17" t="s">
        <v>145</v>
      </c>
      <c r="BM148" s="183" t="s">
        <v>603</v>
      </c>
    </row>
    <row r="149" spans="1:47" s="2" customFormat="1" ht="12">
      <c r="A149" s="36"/>
      <c r="B149" s="37"/>
      <c r="C149" s="36"/>
      <c r="D149" s="185" t="s">
        <v>147</v>
      </c>
      <c r="E149" s="36"/>
      <c r="F149" s="186" t="s">
        <v>973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147</v>
      </c>
      <c r="AU149" s="17" t="s">
        <v>84</v>
      </c>
    </row>
    <row r="150" spans="1:65" s="2" customFormat="1" ht="16.5" customHeight="1">
      <c r="A150" s="36"/>
      <c r="B150" s="170"/>
      <c r="C150" s="171" t="s">
        <v>287</v>
      </c>
      <c r="D150" s="171" t="s">
        <v>141</v>
      </c>
      <c r="E150" s="172" t="s">
        <v>974</v>
      </c>
      <c r="F150" s="173" t="s">
        <v>975</v>
      </c>
      <c r="G150" s="174" t="s">
        <v>976</v>
      </c>
      <c r="H150" s="175">
        <v>1.3</v>
      </c>
      <c r="I150" s="176"/>
      <c r="J150" s="177">
        <f>ROUND(I150*H150,2)</f>
        <v>0</v>
      </c>
      <c r="K150" s="178"/>
      <c r="L150" s="37"/>
      <c r="M150" s="179" t="s">
        <v>1</v>
      </c>
      <c r="N150" s="180" t="s">
        <v>41</v>
      </c>
      <c r="O150" s="7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145</v>
      </c>
      <c r="AT150" s="183" t="s">
        <v>141</v>
      </c>
      <c r="AU150" s="183" t="s">
        <v>84</v>
      </c>
      <c r="AY150" s="17" t="s">
        <v>138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84</v>
      </c>
      <c r="BK150" s="184">
        <f>ROUND(I150*H150,2)</f>
        <v>0</v>
      </c>
      <c r="BL150" s="17" t="s">
        <v>145</v>
      </c>
      <c r="BM150" s="183" t="s">
        <v>611</v>
      </c>
    </row>
    <row r="151" spans="1:47" s="2" customFormat="1" ht="12">
      <c r="A151" s="36"/>
      <c r="B151" s="37"/>
      <c r="C151" s="36"/>
      <c r="D151" s="185" t="s">
        <v>147</v>
      </c>
      <c r="E151" s="36"/>
      <c r="F151" s="186" t="s">
        <v>977</v>
      </c>
      <c r="G151" s="36"/>
      <c r="H151" s="36"/>
      <c r="I151" s="187"/>
      <c r="J151" s="36"/>
      <c r="K151" s="36"/>
      <c r="L151" s="37"/>
      <c r="M151" s="188"/>
      <c r="N151" s="189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147</v>
      </c>
      <c r="AU151" s="17" t="s">
        <v>84</v>
      </c>
    </row>
    <row r="152" spans="1:65" s="2" customFormat="1" ht="21.75" customHeight="1">
      <c r="A152" s="36"/>
      <c r="B152" s="170"/>
      <c r="C152" s="171" t="s">
        <v>8</v>
      </c>
      <c r="D152" s="171" t="s">
        <v>141</v>
      </c>
      <c r="E152" s="172" t="s">
        <v>978</v>
      </c>
      <c r="F152" s="173" t="s">
        <v>979</v>
      </c>
      <c r="G152" s="174" t="s">
        <v>976</v>
      </c>
      <c r="H152" s="175">
        <v>0.5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41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145</v>
      </c>
      <c r="AT152" s="183" t="s">
        <v>141</v>
      </c>
      <c r="AU152" s="183" t="s">
        <v>84</v>
      </c>
      <c r="AY152" s="17" t="s">
        <v>138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84</v>
      </c>
      <c r="BK152" s="184">
        <f>ROUND(I152*H152,2)</f>
        <v>0</v>
      </c>
      <c r="BL152" s="17" t="s">
        <v>145</v>
      </c>
      <c r="BM152" s="183" t="s">
        <v>617</v>
      </c>
    </row>
    <row r="153" spans="1:47" s="2" customFormat="1" ht="12">
      <c r="A153" s="36"/>
      <c r="B153" s="37"/>
      <c r="C153" s="36"/>
      <c r="D153" s="185" t="s">
        <v>147</v>
      </c>
      <c r="E153" s="36"/>
      <c r="F153" s="186" t="s">
        <v>980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147</v>
      </c>
      <c r="AU153" s="17" t="s">
        <v>84</v>
      </c>
    </row>
    <row r="154" spans="1:65" s="2" customFormat="1" ht="21.75" customHeight="1">
      <c r="A154" s="36"/>
      <c r="B154" s="170"/>
      <c r="C154" s="171" t="s">
        <v>307</v>
      </c>
      <c r="D154" s="171" t="s">
        <v>141</v>
      </c>
      <c r="E154" s="172" t="s">
        <v>981</v>
      </c>
      <c r="F154" s="173" t="s">
        <v>982</v>
      </c>
      <c r="G154" s="174" t="s">
        <v>950</v>
      </c>
      <c r="H154" s="175">
        <v>56</v>
      </c>
      <c r="I154" s="176"/>
      <c r="J154" s="177">
        <f>ROUND(I154*H154,2)</f>
        <v>0</v>
      </c>
      <c r="K154" s="178"/>
      <c r="L154" s="37"/>
      <c r="M154" s="179" t="s">
        <v>1</v>
      </c>
      <c r="N154" s="180" t="s">
        <v>41</v>
      </c>
      <c r="O154" s="75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3" t="s">
        <v>145</v>
      </c>
      <c r="AT154" s="183" t="s">
        <v>141</v>
      </c>
      <c r="AU154" s="183" t="s">
        <v>84</v>
      </c>
      <c r="AY154" s="17" t="s">
        <v>138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7" t="s">
        <v>84</v>
      </c>
      <c r="BK154" s="184">
        <f>ROUND(I154*H154,2)</f>
        <v>0</v>
      </c>
      <c r="BL154" s="17" t="s">
        <v>145</v>
      </c>
      <c r="BM154" s="183" t="s">
        <v>627</v>
      </c>
    </row>
    <row r="155" spans="1:47" s="2" customFormat="1" ht="12">
      <c r="A155" s="36"/>
      <c r="B155" s="37"/>
      <c r="C155" s="36"/>
      <c r="D155" s="185" t="s">
        <v>147</v>
      </c>
      <c r="E155" s="36"/>
      <c r="F155" s="186" t="s">
        <v>983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147</v>
      </c>
      <c r="AU155" s="17" t="s">
        <v>84</v>
      </c>
    </row>
    <row r="156" spans="1:65" s="2" customFormat="1" ht="16.5" customHeight="1">
      <c r="A156" s="36"/>
      <c r="B156" s="170"/>
      <c r="C156" s="171" t="s">
        <v>301</v>
      </c>
      <c r="D156" s="171" t="s">
        <v>141</v>
      </c>
      <c r="E156" s="172" t="s">
        <v>984</v>
      </c>
      <c r="F156" s="173" t="s">
        <v>985</v>
      </c>
      <c r="G156" s="174" t="s">
        <v>337</v>
      </c>
      <c r="H156" s="175">
        <v>1</v>
      </c>
      <c r="I156" s="176"/>
      <c r="J156" s="177">
        <f>ROUND(I156*H156,2)</f>
        <v>0</v>
      </c>
      <c r="K156" s="178"/>
      <c r="L156" s="37"/>
      <c r="M156" s="179" t="s">
        <v>1</v>
      </c>
      <c r="N156" s="180" t="s">
        <v>41</v>
      </c>
      <c r="O156" s="75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145</v>
      </c>
      <c r="AT156" s="183" t="s">
        <v>141</v>
      </c>
      <c r="AU156" s="183" t="s">
        <v>84</v>
      </c>
      <c r="AY156" s="17" t="s">
        <v>138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84</v>
      </c>
      <c r="BK156" s="184">
        <f>ROUND(I156*H156,2)</f>
        <v>0</v>
      </c>
      <c r="BL156" s="17" t="s">
        <v>145</v>
      </c>
      <c r="BM156" s="183" t="s">
        <v>986</v>
      </c>
    </row>
    <row r="157" spans="1:47" s="2" customFormat="1" ht="12">
      <c r="A157" s="36"/>
      <c r="B157" s="37"/>
      <c r="C157" s="36"/>
      <c r="D157" s="185" t="s">
        <v>147</v>
      </c>
      <c r="E157" s="36"/>
      <c r="F157" s="186" t="s">
        <v>985</v>
      </c>
      <c r="G157" s="36"/>
      <c r="H157" s="36"/>
      <c r="I157" s="187"/>
      <c r="J157" s="36"/>
      <c r="K157" s="36"/>
      <c r="L157" s="37"/>
      <c r="M157" s="229"/>
      <c r="N157" s="230"/>
      <c r="O157" s="223"/>
      <c r="P157" s="223"/>
      <c r="Q157" s="223"/>
      <c r="R157" s="223"/>
      <c r="S157" s="223"/>
      <c r="T157" s="231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147</v>
      </c>
      <c r="AU157" s="17" t="s">
        <v>84</v>
      </c>
    </row>
    <row r="158" spans="1:31" s="2" customFormat="1" ht="6.95" customHeight="1">
      <c r="A158" s="36"/>
      <c r="B158" s="58"/>
      <c r="C158" s="59"/>
      <c r="D158" s="59"/>
      <c r="E158" s="59"/>
      <c r="F158" s="59"/>
      <c r="G158" s="59"/>
      <c r="H158" s="59"/>
      <c r="I158" s="59"/>
      <c r="J158" s="59"/>
      <c r="K158" s="59"/>
      <c r="L158" s="37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autoFilter ref="C118:K15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Klajmonova-HP\Klajmonova</dc:creator>
  <cp:keywords/>
  <dc:description/>
  <cp:lastModifiedBy>Klajmonova-HP\Klajmonova</cp:lastModifiedBy>
  <dcterms:created xsi:type="dcterms:W3CDTF">2021-01-26T07:08:56Z</dcterms:created>
  <dcterms:modified xsi:type="dcterms:W3CDTF">2021-01-26T07:09:01Z</dcterms:modified>
  <cp:category/>
  <cp:version/>
  <cp:contentType/>
  <cp:contentStatus/>
</cp:coreProperties>
</file>